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iro.hau\Documents\PRESUPUESTO 2024  FINAL - copia\Automatización Tomos\Finales para publicar\FINALES\"/>
    </mc:Choice>
  </mc:AlternateContent>
  <bookViews>
    <workbookView xWindow="0" yWindow="0" windowWidth="13128" windowHeight="6108"/>
  </bookViews>
  <sheets>
    <sheet name="PL - Clasificación Admin" sheetId="1" r:id="rId1"/>
    <sheet name="PJ - Clasificación Admin" sheetId="13" r:id="rId2"/>
    <sheet name="AUT - Clasificación Admin" sheetId="26" r:id="rId3"/>
    <sheet name="PL - COG" sheetId="2" r:id="rId4"/>
    <sheet name="PL - COG desglosado" sheetId="3" r:id="rId5"/>
    <sheet name="PJ - COG" sheetId="14" r:id="rId6"/>
    <sheet name="PJ - COG desglosado" sheetId="15" r:id="rId7"/>
    <sheet name="AUT - COG" sheetId="27" r:id="rId8"/>
    <sheet name="AUT - COG desglosado" sheetId="28" r:id="rId9"/>
    <sheet name="PL - Tipo Gasto" sheetId="4" r:id="rId10"/>
    <sheet name="PL - Tipo Gasto desglosado" sheetId="5" r:id="rId11"/>
    <sheet name="PJ - Tipo Gasto" sheetId="16" r:id="rId12"/>
    <sheet name="PJ - Tipo Gasto desglosado" sheetId="17" r:id="rId13"/>
    <sheet name="AUT - Tipo Gasto" sheetId="29" r:id="rId14"/>
    <sheet name="AUT - Tipo Gasto desglosado" sheetId="30" r:id="rId15"/>
    <sheet name="PL - Programable" sheetId="6" r:id="rId16"/>
    <sheet name="PL - Programable desglosado" sheetId="7" r:id="rId17"/>
    <sheet name="PJ - Programable" sheetId="18" r:id="rId18"/>
    <sheet name="PJ - Programable desglosado" sheetId="19" r:id="rId19"/>
    <sheet name="AUT - Programable" sheetId="31" r:id="rId20"/>
    <sheet name="AUT - Programable desglosado" sheetId="32" r:id="rId21"/>
    <sheet name="PL - CFP" sheetId="8" r:id="rId22"/>
    <sheet name="PL - CFP detalle" sheetId="9" r:id="rId23"/>
    <sheet name="PJ - CFP" sheetId="20" r:id="rId24"/>
    <sheet name="PJ - CFP detalle" sheetId="21" r:id="rId25"/>
    <sheet name="AUT - CFP" sheetId="33" r:id="rId26"/>
    <sheet name="AUT - CFP detalle" sheetId="34" r:id="rId27"/>
    <sheet name="PL - Flujos Efectivo" sheetId="10" r:id="rId28"/>
    <sheet name="PL - Flujos Efectivo.1" sheetId="11" r:id="rId29"/>
    <sheet name="PL - Flujos Efectivo.2" sheetId="12" r:id="rId30"/>
    <sheet name="PJ - Flujos Efectivo" sheetId="22" r:id="rId31"/>
    <sheet name="PJ - Flujos Efectivo.1" sheetId="23" r:id="rId32"/>
    <sheet name="PJ - Flujos Efectivo.2" sheetId="24" r:id="rId33"/>
    <sheet name="PJ - Flujos Efectivo.3" sheetId="25" r:id="rId34"/>
    <sheet name="AUT - Flujos Efectivo" sheetId="35" r:id="rId35"/>
    <sheet name="AUT - Flujos Efectivo.1" sheetId="36" r:id="rId36"/>
    <sheet name="AUT - Flujos Efectivo.2" sheetId="37" r:id="rId37"/>
    <sheet name="AUT - Flujos Efectivo.3" sheetId="38" r:id="rId38"/>
    <sheet name="AUT - Flujos Efectivo.4" sheetId="39" r:id="rId39"/>
    <sheet name="AUT - Flujos Efectivo.5" sheetId="40" r:id="rId40"/>
    <sheet name="AUT - Flujos Efectivo.6" sheetId="41" r:id="rId41"/>
    <sheet name="AUT - Flujos Efectivo.7" sheetId="42" r:id="rId42"/>
    <sheet name="Resumen Tomo III" sheetId="43" r:id="rId43"/>
    <sheet name="Plazas - ASEY" sheetId="44" r:id="rId44"/>
    <sheet name="Tabulador - ASEY" sheetId="45" r:id="rId45"/>
    <sheet name="Plazas - CONGRESO" sheetId="46" r:id="rId46"/>
    <sheet name="Tabulador - CONGRESO" sheetId="47" r:id="rId47"/>
    <sheet name="Plazas - CJEY" sheetId="48" r:id="rId48"/>
    <sheet name="Tabulador - CJEY" sheetId="49" r:id="rId49"/>
    <sheet name="Plazas - TTSEM" sheetId="50" r:id="rId50"/>
    <sheet name="Tabulador - TTSEM" sheetId="51" r:id="rId51"/>
    <sheet name="Plazas - TSJ" sheetId="52" r:id="rId52"/>
    <sheet name="Tabulador - TSJ" sheetId="53" r:id="rId53"/>
    <sheet name="Plazas - AIPE" sheetId="54" r:id="rId54"/>
    <sheet name="Tabulador - AIPE" sheetId="55" r:id="rId55"/>
    <sheet name="Plazas - ATY" sheetId="56" r:id="rId56"/>
    <sheet name="Tabulador - ATY" sheetId="57" r:id="rId57"/>
    <sheet name="Plazas - CODHEY" sheetId="58" r:id="rId58"/>
    <sheet name="Tabulador - CODHEY" sheetId="59" r:id="rId59"/>
    <sheet name="Plazas - FECCEY" sheetId="60" r:id="rId60"/>
    <sheet name="Tabulador - FECCEY" sheetId="61" r:id="rId61"/>
    <sheet name="Plazas - FGE" sheetId="62" r:id="rId62"/>
    <sheet name="Tabulador - FGE" sheetId="63" r:id="rId63"/>
    <sheet name="Plazas - IEPAC" sheetId="64" r:id="rId64"/>
    <sheet name="Tabulador - IEPAC" sheetId="65" r:id="rId65"/>
    <sheet name="Plazas - INAIP" sheetId="66" r:id="rId66"/>
    <sheet name="Tabulador - INAIP" sheetId="67" r:id="rId67"/>
    <sheet name="Plazas - TEEY" sheetId="68" r:id="rId68"/>
    <sheet name="Tabulador - TEEY" sheetId="69" r:id="rId69"/>
    <sheet name="Plazas - TJAEY" sheetId="70" r:id="rId70"/>
    <sheet name="Tabulador - TJAEY" sheetId="71" r:id="rId71"/>
    <sheet name="Plazas - UADY" sheetId="72" r:id="rId72"/>
    <sheet name="Tabulador - UADY" sheetId="73" r:id="rId73"/>
  </sheets>
  <definedNames>
    <definedName name="_xlnm._FilterDatabase" localSheetId="47" hidden="1">'Plazas - CJEY'!$A$15:$E$103</definedName>
    <definedName name="_xlnm._FilterDatabase" localSheetId="71" hidden="1">'Plazas - UADY'!$A$2:$E$254</definedName>
    <definedName name="_xlnm._FilterDatabase" localSheetId="54" hidden="1">'Tabulador - AIPE'!$A$20:$K$20</definedName>
    <definedName name="_xlnm._FilterDatabase" localSheetId="44" hidden="1">'Tabulador - ASEY'!$A$20:$K$20</definedName>
    <definedName name="_xlnm._FilterDatabase" localSheetId="56" hidden="1">'Tabulador - ATY'!$A$24:$K$24</definedName>
    <definedName name="_xlnm._FilterDatabase" localSheetId="48" hidden="1">'Tabulador - CJEY'!$A$3:$K$99</definedName>
    <definedName name="_xlnm._FilterDatabase" localSheetId="46" hidden="1">'Tabulador - CONGRESO'!$A$28:$K$28</definedName>
    <definedName name="_xlnm._FilterDatabase" localSheetId="60" hidden="1">'Tabulador - FECCEY'!$A$18:$M$18</definedName>
    <definedName name="_xlnm._FilterDatabase" localSheetId="62" hidden="1">'Tabulador - FGE'!$A$27:$K$27</definedName>
    <definedName name="_xlnm._FilterDatabase" localSheetId="64" hidden="1">'Tabulador - IEPAC'!$A$23:$L$23</definedName>
    <definedName name="_xlnm._FilterDatabase" localSheetId="52" hidden="1">'Tabulador - TSJ'!$A$45:$M$45</definedName>
    <definedName name="_xlnm._FilterDatabase" localSheetId="50" hidden="1">'Tabulador - TTSEM'!$A$17:$K$17</definedName>
    <definedName name="_xlnm._FilterDatabase" localSheetId="72" hidden="1">'Tabulador - UADY'!$A$43:$M$43</definedName>
    <definedName name="categoría_" localSheetId="53">#REF!</definedName>
    <definedName name="categoría_" localSheetId="43">#REF!</definedName>
    <definedName name="categoría_" localSheetId="55">#REF!</definedName>
    <definedName name="categoría_" localSheetId="47">#REF!</definedName>
    <definedName name="categoría_" localSheetId="57">#REF!</definedName>
    <definedName name="categoría_" localSheetId="45">#REF!</definedName>
    <definedName name="categoría_" localSheetId="59">#REF!</definedName>
    <definedName name="categoría_" localSheetId="61">#REF!</definedName>
    <definedName name="categoría_" localSheetId="63">#REF!</definedName>
    <definedName name="categoría_" localSheetId="65">#REF!</definedName>
    <definedName name="categoría_" localSheetId="67">#REF!</definedName>
    <definedName name="categoría_" localSheetId="69">#REF!</definedName>
    <definedName name="categoría_" localSheetId="51">#REF!</definedName>
    <definedName name="categoría_" localSheetId="71">#REF!</definedName>
    <definedName name="categoría_" localSheetId="54">#REF!</definedName>
    <definedName name="categoría_" localSheetId="44">#REF!</definedName>
    <definedName name="categoría_" localSheetId="56">#REF!</definedName>
    <definedName name="categoría_" localSheetId="48">#REF!</definedName>
    <definedName name="categoría_" localSheetId="58">#REF!</definedName>
    <definedName name="categoría_" localSheetId="46">#REF!</definedName>
    <definedName name="categoría_" localSheetId="60">#REF!</definedName>
    <definedName name="categoría_" localSheetId="62">#REF!</definedName>
    <definedName name="categoría_" localSheetId="64">#REF!</definedName>
    <definedName name="categoría_" localSheetId="66">#REF!</definedName>
    <definedName name="categoría_" localSheetId="68">#REF!</definedName>
    <definedName name="categoría_" localSheetId="70">#REF!</definedName>
    <definedName name="categoría_" localSheetId="52">#REF!</definedName>
    <definedName name="categoría_" localSheetId="50">#REF!</definedName>
    <definedName name="categoría_" localSheetId="72">#REF!</definedName>
    <definedName name="categoría_">#REF!</definedName>
  </definedNames>
  <calcPr calcId="162913"/>
</workbook>
</file>

<file path=xl/calcChain.xml><?xml version="1.0" encoding="utf-8"?>
<calcChain xmlns="http://schemas.openxmlformats.org/spreadsheetml/2006/main">
  <c r="C266" i="72" l="1"/>
  <c r="C262" i="72"/>
  <c r="C256" i="72"/>
  <c r="C254" i="72"/>
  <c r="C179" i="72"/>
  <c r="C13" i="72"/>
  <c r="I48" i="71"/>
  <c r="H48" i="71"/>
  <c r="K48" i="71" s="1"/>
  <c r="G48" i="71"/>
  <c r="F48" i="71"/>
  <c r="I47" i="71"/>
  <c r="H47" i="71"/>
  <c r="G47" i="71"/>
  <c r="K47" i="71" s="1"/>
  <c r="F47" i="71"/>
  <c r="K46" i="71"/>
  <c r="I46" i="71"/>
  <c r="H46" i="71"/>
  <c r="G46" i="71"/>
  <c r="F46" i="71"/>
  <c r="I45" i="71"/>
  <c r="H45" i="71"/>
  <c r="G45" i="71"/>
  <c r="K45" i="71" s="1"/>
  <c r="F45" i="71"/>
  <c r="K44" i="71"/>
  <c r="I44" i="71"/>
  <c r="H44" i="71"/>
  <c r="G44" i="71"/>
  <c r="F44" i="71"/>
  <c r="K43" i="71"/>
  <c r="I43" i="71"/>
  <c r="H43" i="71"/>
  <c r="G43" i="71"/>
  <c r="F43" i="71"/>
  <c r="I42" i="71"/>
  <c r="H42" i="71"/>
  <c r="G42" i="71"/>
  <c r="K42" i="71" s="1"/>
  <c r="F42" i="71"/>
  <c r="I41" i="71"/>
  <c r="H41" i="71"/>
  <c r="G41" i="71"/>
  <c r="K41" i="71" s="1"/>
  <c r="F41" i="71"/>
  <c r="I40" i="71"/>
  <c r="H40" i="71"/>
  <c r="K40" i="71" s="1"/>
  <c r="G40" i="71"/>
  <c r="F40" i="71"/>
  <c r="I39" i="71"/>
  <c r="H39" i="71"/>
  <c r="G39" i="71"/>
  <c r="K39" i="71" s="1"/>
  <c r="F39" i="71"/>
  <c r="K38" i="71"/>
  <c r="I38" i="71"/>
  <c r="H38" i="71"/>
  <c r="G38" i="71"/>
  <c r="F38" i="71"/>
  <c r="I37" i="71"/>
  <c r="H37" i="71"/>
  <c r="G37" i="71"/>
  <c r="K37" i="71" s="1"/>
  <c r="F37" i="71"/>
  <c r="K36" i="71"/>
  <c r="I36" i="71"/>
  <c r="H36" i="71"/>
  <c r="G36" i="71"/>
  <c r="F36" i="71"/>
  <c r="I35" i="71"/>
  <c r="K35" i="71" s="1"/>
  <c r="H35" i="71"/>
  <c r="G35" i="71"/>
  <c r="F35" i="71"/>
  <c r="I34" i="71"/>
  <c r="H34" i="71"/>
  <c r="G34" i="71"/>
  <c r="K34" i="71" s="1"/>
  <c r="F34" i="71"/>
  <c r="I33" i="71"/>
  <c r="H33" i="71"/>
  <c r="G33" i="71"/>
  <c r="K33" i="71" s="1"/>
  <c r="F33" i="71"/>
  <c r="I32" i="71"/>
  <c r="H32" i="71"/>
  <c r="K32" i="71" s="1"/>
  <c r="G32" i="71"/>
  <c r="F32" i="71"/>
  <c r="I31" i="71"/>
  <c r="H31" i="71"/>
  <c r="G31" i="71"/>
  <c r="K31" i="71" s="1"/>
  <c r="F31" i="71"/>
  <c r="K30" i="71"/>
  <c r="I30" i="71"/>
  <c r="H30" i="71"/>
  <c r="G30" i="71"/>
  <c r="F30" i="71"/>
  <c r="I29" i="71"/>
  <c r="H29" i="71"/>
  <c r="G29" i="71"/>
  <c r="K29" i="71" s="1"/>
  <c r="F29" i="71"/>
  <c r="K28" i="71"/>
  <c r="I28" i="71"/>
  <c r="H28" i="71"/>
  <c r="G28" i="71"/>
  <c r="F28" i="71"/>
  <c r="I27" i="71"/>
  <c r="K27" i="71" s="1"/>
  <c r="H27" i="71"/>
  <c r="G27" i="71"/>
  <c r="F27" i="71"/>
  <c r="I26" i="71"/>
  <c r="H26" i="71"/>
  <c r="G26" i="71"/>
  <c r="K26" i="71" s="1"/>
  <c r="F26" i="71"/>
  <c r="I25" i="71"/>
  <c r="H25" i="71"/>
  <c r="G25" i="71"/>
  <c r="K25" i="71" s="1"/>
  <c r="F25" i="71"/>
  <c r="I24" i="71"/>
  <c r="H24" i="71"/>
  <c r="K24" i="71" s="1"/>
  <c r="G24" i="71"/>
  <c r="F24" i="71"/>
  <c r="I18" i="71"/>
  <c r="H18" i="71"/>
  <c r="G18" i="71"/>
  <c r="K18" i="71" s="1"/>
  <c r="F18" i="71"/>
  <c r="K17" i="71"/>
  <c r="I17" i="71"/>
  <c r="H17" i="71"/>
  <c r="G17" i="71"/>
  <c r="F17" i="71"/>
  <c r="I16" i="71"/>
  <c r="H16" i="71"/>
  <c r="G16" i="71"/>
  <c r="K16" i="71" s="1"/>
  <c r="F16" i="71"/>
  <c r="K15" i="71"/>
  <c r="I15" i="71"/>
  <c r="H15" i="71"/>
  <c r="G15" i="71"/>
  <c r="F15" i="71"/>
  <c r="I14" i="71"/>
  <c r="K14" i="71" s="1"/>
  <c r="H14" i="71"/>
  <c r="G14" i="71"/>
  <c r="F14" i="71"/>
  <c r="I13" i="71"/>
  <c r="H13" i="71"/>
  <c r="G13" i="71"/>
  <c r="K13" i="71" s="1"/>
  <c r="F13" i="71"/>
  <c r="I12" i="71"/>
  <c r="H12" i="71"/>
  <c r="G12" i="71"/>
  <c r="K12" i="71" s="1"/>
  <c r="F12" i="71"/>
  <c r="I11" i="71"/>
  <c r="H11" i="71"/>
  <c r="K11" i="71" s="1"/>
  <c r="G11" i="71"/>
  <c r="F11" i="71"/>
  <c r="I10" i="71"/>
  <c r="H10" i="71"/>
  <c r="G10" i="71"/>
  <c r="K10" i="71" s="1"/>
  <c r="F10" i="71"/>
  <c r="C67" i="70"/>
  <c r="C63" i="70"/>
  <c r="C57" i="70"/>
  <c r="C55" i="70"/>
  <c r="C50" i="70"/>
  <c r="C21" i="70"/>
  <c r="M43" i="69"/>
  <c r="G43" i="69"/>
  <c r="M42" i="69"/>
  <c r="G42" i="69"/>
  <c r="M41" i="69"/>
  <c r="G41" i="69"/>
  <c r="M40" i="69"/>
  <c r="G40" i="69"/>
  <c r="M39" i="69"/>
  <c r="G39" i="69"/>
  <c r="M38" i="69"/>
  <c r="G38" i="69"/>
  <c r="M37" i="69"/>
  <c r="G37" i="69"/>
  <c r="M36" i="69"/>
  <c r="G36" i="69"/>
  <c r="M35" i="69"/>
  <c r="G35" i="69"/>
  <c r="M34" i="69"/>
  <c r="G34" i="69"/>
  <c r="M33" i="69"/>
  <c r="G33" i="69"/>
  <c r="M32" i="69"/>
  <c r="G32" i="69"/>
  <c r="M31" i="69"/>
  <c r="G31" i="69"/>
  <c r="M30" i="69"/>
  <c r="G30" i="69"/>
  <c r="M29" i="69"/>
  <c r="G29" i="69"/>
  <c r="M28" i="69"/>
  <c r="G28" i="69"/>
  <c r="M27" i="69"/>
  <c r="G27" i="69"/>
  <c r="M22" i="69"/>
  <c r="G22" i="69"/>
  <c r="M21" i="69"/>
  <c r="G21" i="69"/>
  <c r="M20" i="69"/>
  <c r="G20" i="69"/>
  <c r="M19" i="69"/>
  <c r="G19" i="69"/>
  <c r="M18" i="69"/>
  <c r="G18" i="69"/>
  <c r="M17" i="69"/>
  <c r="G17" i="69"/>
  <c r="M16" i="69"/>
  <c r="G16" i="69"/>
  <c r="M15" i="69"/>
  <c r="G15" i="69"/>
  <c r="M14" i="69"/>
  <c r="G14" i="69"/>
  <c r="M13" i="69"/>
  <c r="G13" i="69"/>
  <c r="M12" i="69"/>
  <c r="G12" i="69"/>
  <c r="M11" i="69"/>
  <c r="G11" i="69"/>
  <c r="M10" i="69"/>
  <c r="G10" i="69"/>
  <c r="C64" i="68"/>
  <c r="C60" i="68"/>
  <c r="C52" i="68"/>
  <c r="C47" i="68"/>
  <c r="C54" i="68" s="1"/>
  <c r="C42" i="68"/>
  <c r="F75" i="67"/>
  <c r="I69" i="67"/>
  <c r="H69" i="67"/>
  <c r="G69" i="67"/>
  <c r="K69" i="67" s="1"/>
  <c r="F69" i="67"/>
  <c r="I68" i="67"/>
  <c r="H68" i="67"/>
  <c r="K68" i="67" s="1"/>
  <c r="G68" i="67"/>
  <c r="F68" i="67"/>
  <c r="I67" i="67"/>
  <c r="H67" i="67"/>
  <c r="G67" i="67"/>
  <c r="K67" i="67" s="1"/>
  <c r="F67" i="67"/>
  <c r="K66" i="67"/>
  <c r="I66" i="67"/>
  <c r="H66" i="67"/>
  <c r="G66" i="67"/>
  <c r="F66" i="67"/>
  <c r="I65" i="67"/>
  <c r="H65" i="67"/>
  <c r="G65" i="67"/>
  <c r="K65" i="67" s="1"/>
  <c r="F65" i="67"/>
  <c r="K64" i="67"/>
  <c r="I64" i="67"/>
  <c r="H64" i="67"/>
  <c r="G64" i="67"/>
  <c r="F64" i="67"/>
  <c r="I63" i="67"/>
  <c r="K63" i="67" s="1"/>
  <c r="H63" i="67"/>
  <c r="G63" i="67"/>
  <c r="F63" i="67"/>
  <c r="I62" i="67"/>
  <c r="H62" i="67"/>
  <c r="G62" i="67"/>
  <c r="K62" i="67" s="1"/>
  <c r="F62" i="67"/>
  <c r="I61" i="67"/>
  <c r="H61" i="67"/>
  <c r="G61" i="67"/>
  <c r="K61" i="67" s="1"/>
  <c r="F61" i="67"/>
  <c r="I60" i="67"/>
  <c r="H60" i="67"/>
  <c r="K60" i="67" s="1"/>
  <c r="G60" i="67"/>
  <c r="F60" i="67"/>
  <c r="I59" i="67"/>
  <c r="H59" i="67"/>
  <c r="G59" i="67"/>
  <c r="K59" i="67" s="1"/>
  <c r="F59" i="67"/>
  <c r="K58" i="67"/>
  <c r="I58" i="67"/>
  <c r="H58" i="67"/>
  <c r="G58" i="67"/>
  <c r="F58" i="67"/>
  <c r="I57" i="67"/>
  <c r="H57" i="67"/>
  <c r="G57" i="67"/>
  <c r="K57" i="67" s="1"/>
  <c r="F57" i="67"/>
  <c r="K56" i="67"/>
  <c r="I56" i="67"/>
  <c r="H56" i="67"/>
  <c r="G56" i="67"/>
  <c r="F56" i="67"/>
  <c r="I55" i="67"/>
  <c r="K55" i="67" s="1"/>
  <c r="H55" i="67"/>
  <c r="G55" i="67"/>
  <c r="F55" i="67"/>
  <c r="I54" i="67"/>
  <c r="H54" i="67"/>
  <c r="G54" i="67"/>
  <c r="K54" i="67" s="1"/>
  <c r="F54" i="67"/>
  <c r="I53" i="67"/>
  <c r="H53" i="67"/>
  <c r="G53" i="67"/>
  <c r="K53" i="67" s="1"/>
  <c r="F53" i="67"/>
  <c r="I52" i="67"/>
  <c r="H52" i="67"/>
  <c r="K52" i="67" s="1"/>
  <c r="G52" i="67"/>
  <c r="F52" i="67"/>
  <c r="I51" i="67"/>
  <c r="H51" i="67"/>
  <c r="G51" i="67"/>
  <c r="K51" i="67" s="1"/>
  <c r="F51" i="67"/>
  <c r="K50" i="67"/>
  <c r="I50" i="67"/>
  <c r="H50" i="67"/>
  <c r="G50" i="67"/>
  <c r="F50" i="67"/>
  <c r="I49" i="67"/>
  <c r="H49" i="67"/>
  <c r="G49" i="67"/>
  <c r="K49" i="67" s="1"/>
  <c r="F49" i="67"/>
  <c r="K48" i="67"/>
  <c r="I48" i="67"/>
  <c r="H48" i="67"/>
  <c r="G48" i="67"/>
  <c r="F48" i="67"/>
  <c r="I47" i="67"/>
  <c r="K47" i="67" s="1"/>
  <c r="H47" i="67"/>
  <c r="G47" i="67"/>
  <c r="F47" i="67"/>
  <c r="I46" i="67"/>
  <c r="H46" i="67"/>
  <c r="G46" i="67"/>
  <c r="K46" i="67" s="1"/>
  <c r="F46" i="67"/>
  <c r="I45" i="67"/>
  <c r="H45" i="67"/>
  <c r="G45" i="67"/>
  <c r="K45" i="67" s="1"/>
  <c r="F45" i="67"/>
  <c r="I44" i="67"/>
  <c r="H44" i="67"/>
  <c r="K44" i="67" s="1"/>
  <c r="G44" i="67"/>
  <c r="F44" i="67"/>
  <c r="I43" i="67"/>
  <c r="H43" i="67"/>
  <c r="G43" i="67"/>
  <c r="K43" i="67" s="1"/>
  <c r="F43" i="67"/>
  <c r="K42" i="67"/>
  <c r="I42" i="67"/>
  <c r="H42" i="67"/>
  <c r="G42" i="67"/>
  <c r="F42" i="67"/>
  <c r="I41" i="67"/>
  <c r="H41" i="67"/>
  <c r="G41" i="67"/>
  <c r="K41" i="67" s="1"/>
  <c r="F41" i="67"/>
  <c r="K40" i="67"/>
  <c r="I40" i="67"/>
  <c r="H40" i="67"/>
  <c r="G40" i="67"/>
  <c r="F40" i="67"/>
  <c r="I39" i="67"/>
  <c r="K39" i="67" s="1"/>
  <c r="H39" i="67"/>
  <c r="G39" i="67"/>
  <c r="F39" i="67"/>
  <c r="I38" i="67"/>
  <c r="H38" i="67"/>
  <c r="G38" i="67"/>
  <c r="K38" i="67" s="1"/>
  <c r="F38" i="67"/>
  <c r="I37" i="67"/>
  <c r="H37" i="67"/>
  <c r="G37" i="67"/>
  <c r="K37" i="67" s="1"/>
  <c r="F37" i="67"/>
  <c r="I36" i="67"/>
  <c r="H36" i="67"/>
  <c r="K36" i="67" s="1"/>
  <c r="G36" i="67"/>
  <c r="F36" i="67"/>
  <c r="I35" i="67"/>
  <c r="H35" i="67"/>
  <c r="G35" i="67"/>
  <c r="K35" i="67" s="1"/>
  <c r="F35" i="67"/>
  <c r="K34" i="67"/>
  <c r="I34" i="67"/>
  <c r="H34" i="67"/>
  <c r="G34" i="67"/>
  <c r="F34" i="67"/>
  <c r="I33" i="67"/>
  <c r="H33" i="67"/>
  <c r="G33" i="67"/>
  <c r="K33" i="67" s="1"/>
  <c r="F33" i="67"/>
  <c r="K32" i="67"/>
  <c r="I32" i="67"/>
  <c r="H32" i="67"/>
  <c r="G32" i="67"/>
  <c r="F32" i="67"/>
  <c r="I31" i="67"/>
  <c r="K31" i="67" s="1"/>
  <c r="H31" i="67"/>
  <c r="G31" i="67"/>
  <c r="F31" i="67"/>
  <c r="I30" i="67"/>
  <c r="H30" i="67"/>
  <c r="G30" i="67"/>
  <c r="K30" i="67" s="1"/>
  <c r="F30" i="67"/>
  <c r="I29" i="67"/>
  <c r="H29" i="67"/>
  <c r="G29" i="67"/>
  <c r="K29" i="67" s="1"/>
  <c r="F29" i="67"/>
  <c r="I28" i="67"/>
  <c r="H28" i="67"/>
  <c r="K28" i="67" s="1"/>
  <c r="G28" i="67"/>
  <c r="F28" i="67"/>
  <c r="I27" i="67"/>
  <c r="H27" i="67"/>
  <c r="G27" i="67"/>
  <c r="K27" i="67" s="1"/>
  <c r="F27" i="67"/>
  <c r="K26" i="67"/>
  <c r="I26" i="67"/>
  <c r="H26" i="67"/>
  <c r="G26" i="67"/>
  <c r="F26" i="67"/>
  <c r="I25" i="67"/>
  <c r="H25" i="67"/>
  <c r="G25" i="67"/>
  <c r="K25" i="67" s="1"/>
  <c r="F25" i="67"/>
  <c r="K24" i="67"/>
  <c r="I24" i="67"/>
  <c r="H24" i="67"/>
  <c r="G24" i="67"/>
  <c r="F24" i="67"/>
  <c r="I23" i="67"/>
  <c r="K23" i="67" s="1"/>
  <c r="H23" i="67"/>
  <c r="G23" i="67"/>
  <c r="F23" i="67"/>
  <c r="I17" i="67"/>
  <c r="H17" i="67"/>
  <c r="G17" i="67"/>
  <c r="K17" i="67" s="1"/>
  <c r="F17" i="67"/>
  <c r="I16" i="67"/>
  <c r="H16" i="67"/>
  <c r="G16" i="67"/>
  <c r="K16" i="67" s="1"/>
  <c r="F16" i="67"/>
  <c r="I15" i="67"/>
  <c r="H15" i="67"/>
  <c r="K15" i="67" s="1"/>
  <c r="G15" i="67"/>
  <c r="F15" i="67"/>
  <c r="I14" i="67"/>
  <c r="H14" i="67"/>
  <c r="G14" i="67"/>
  <c r="K14" i="67" s="1"/>
  <c r="F14" i="67"/>
  <c r="K13" i="67"/>
  <c r="I13" i="67"/>
  <c r="H13" i="67"/>
  <c r="G13" i="67"/>
  <c r="F13" i="67"/>
  <c r="I12" i="67"/>
  <c r="H12" i="67"/>
  <c r="G12" i="67"/>
  <c r="K12" i="67" s="1"/>
  <c r="F12" i="67"/>
  <c r="K11" i="67"/>
  <c r="I11" i="67"/>
  <c r="H11" i="67"/>
  <c r="G11" i="67"/>
  <c r="F11" i="67"/>
  <c r="I10" i="67"/>
  <c r="K10" i="67" s="1"/>
  <c r="H10" i="67"/>
  <c r="G10" i="67"/>
  <c r="F10" i="67"/>
  <c r="C88" i="66"/>
  <c r="C84" i="66"/>
  <c r="C76" i="66"/>
  <c r="C71" i="66"/>
  <c r="C78" i="66" s="1"/>
  <c r="C14" i="66"/>
  <c r="L34" i="65"/>
  <c r="I34" i="65"/>
  <c r="G34" i="65"/>
  <c r="F34" i="65"/>
  <c r="I33" i="65"/>
  <c r="G33" i="65"/>
  <c r="L33" i="65" s="1"/>
  <c r="F33" i="65"/>
  <c r="J26" i="65"/>
  <c r="I26" i="65"/>
  <c r="H26" i="65"/>
  <c r="G26" i="65"/>
  <c r="L26" i="65" s="1"/>
  <c r="D26" i="65"/>
  <c r="F26" i="65" s="1"/>
  <c r="J25" i="65"/>
  <c r="I25" i="65"/>
  <c r="H25" i="65"/>
  <c r="G25" i="65"/>
  <c r="L25" i="65" s="1"/>
  <c r="D25" i="65"/>
  <c r="F25" i="65" s="1"/>
  <c r="L24" i="65"/>
  <c r="J24" i="65"/>
  <c r="I24" i="65"/>
  <c r="H24" i="65"/>
  <c r="G24" i="65"/>
  <c r="D24" i="65"/>
  <c r="F24" i="65" s="1"/>
  <c r="J18" i="65"/>
  <c r="L18" i="65" s="1"/>
  <c r="I18" i="65"/>
  <c r="H18" i="65"/>
  <c r="G18" i="65"/>
  <c r="F18" i="65"/>
  <c r="D18" i="65"/>
  <c r="J17" i="65"/>
  <c r="I17" i="65"/>
  <c r="L17" i="65" s="1"/>
  <c r="H17" i="65"/>
  <c r="G17" i="65"/>
  <c r="D17" i="65"/>
  <c r="F17" i="65" s="1"/>
  <c r="J16" i="65"/>
  <c r="I16" i="65"/>
  <c r="H16" i="65"/>
  <c r="L16" i="65" s="1"/>
  <c r="G16" i="65"/>
  <c r="F16" i="65"/>
  <c r="D16" i="65"/>
  <c r="J15" i="65"/>
  <c r="I15" i="65"/>
  <c r="H15" i="65"/>
  <c r="G15" i="65"/>
  <c r="L15" i="65" s="1"/>
  <c r="D15" i="65"/>
  <c r="F15" i="65" s="1"/>
  <c r="J14" i="65"/>
  <c r="I14" i="65"/>
  <c r="H14" i="65"/>
  <c r="G14" i="65"/>
  <c r="L14" i="65" s="1"/>
  <c r="F14" i="65"/>
  <c r="D14" i="65"/>
  <c r="J13" i="65"/>
  <c r="I13" i="65"/>
  <c r="H13" i="65"/>
  <c r="G13" i="65"/>
  <c r="L13" i="65" s="1"/>
  <c r="D13" i="65"/>
  <c r="F13" i="65" s="1"/>
  <c r="J12" i="65"/>
  <c r="I12" i="65"/>
  <c r="H12" i="65"/>
  <c r="G12" i="65"/>
  <c r="L12" i="65" s="1"/>
  <c r="D12" i="65"/>
  <c r="F12" i="65" s="1"/>
  <c r="L11" i="65"/>
  <c r="J11" i="65"/>
  <c r="I11" i="65"/>
  <c r="H11" i="65"/>
  <c r="G11" i="65"/>
  <c r="E11" i="65"/>
  <c r="D11" i="65"/>
  <c r="F11" i="65" s="1"/>
  <c r="L10" i="65"/>
  <c r="J10" i="65"/>
  <c r="I10" i="65"/>
  <c r="H10" i="65"/>
  <c r="G10" i="65"/>
  <c r="E10" i="65"/>
  <c r="D10" i="65"/>
  <c r="F10" i="65" s="1"/>
  <c r="C47" i="64"/>
  <c r="C41" i="64"/>
  <c r="C33" i="64"/>
  <c r="E32" i="64"/>
  <c r="E31" i="64"/>
  <c r="C27" i="64"/>
  <c r="C35" i="64" s="1"/>
  <c r="C21" i="64"/>
  <c r="E19" i="64"/>
  <c r="E18" i="64"/>
  <c r="E17" i="64"/>
  <c r="E15" i="64"/>
  <c r="E14" i="64"/>
  <c r="E13" i="64"/>
  <c r="E12" i="64"/>
  <c r="K109" i="63"/>
  <c r="F109" i="63"/>
  <c r="K108" i="63"/>
  <c r="F108" i="63"/>
  <c r="K107" i="63"/>
  <c r="F107" i="63"/>
  <c r="K106" i="63"/>
  <c r="F106" i="63"/>
  <c r="K105" i="63"/>
  <c r="F105" i="63"/>
  <c r="K104" i="63"/>
  <c r="F104" i="63"/>
  <c r="K103" i="63"/>
  <c r="F103" i="63"/>
  <c r="K102" i="63"/>
  <c r="F102" i="63"/>
  <c r="K101" i="63"/>
  <c r="F101" i="63"/>
  <c r="K100" i="63"/>
  <c r="F100" i="63"/>
  <c r="K99" i="63"/>
  <c r="F99" i="63"/>
  <c r="K98" i="63"/>
  <c r="F98" i="63"/>
  <c r="K97" i="63"/>
  <c r="F97" i="63"/>
  <c r="K96" i="63"/>
  <c r="F96" i="63"/>
  <c r="K95" i="63"/>
  <c r="F95" i="63"/>
  <c r="K94" i="63"/>
  <c r="F94" i="63"/>
  <c r="K93" i="63"/>
  <c r="F93" i="63"/>
  <c r="K92" i="63"/>
  <c r="F92" i="63"/>
  <c r="K91" i="63"/>
  <c r="F91" i="63"/>
  <c r="K90" i="63"/>
  <c r="F90" i="63"/>
  <c r="K89" i="63"/>
  <c r="F89" i="63"/>
  <c r="K88" i="63"/>
  <c r="F88" i="63"/>
  <c r="K87" i="63"/>
  <c r="F87" i="63"/>
  <c r="K86" i="63"/>
  <c r="F86" i="63"/>
  <c r="K85" i="63"/>
  <c r="F85" i="63"/>
  <c r="K84" i="63"/>
  <c r="F84" i="63"/>
  <c r="K83" i="63"/>
  <c r="F83" i="63"/>
  <c r="K82" i="63"/>
  <c r="F82" i="63"/>
  <c r="K81" i="63"/>
  <c r="F81" i="63"/>
  <c r="K80" i="63"/>
  <c r="F80" i="63"/>
  <c r="K79" i="63"/>
  <c r="F79" i="63"/>
  <c r="K78" i="63"/>
  <c r="F78" i="63"/>
  <c r="K77" i="63"/>
  <c r="F77" i="63"/>
  <c r="K76" i="63"/>
  <c r="F76" i="63"/>
  <c r="K75" i="63"/>
  <c r="F75" i="63"/>
  <c r="K74" i="63"/>
  <c r="F74" i="63"/>
  <c r="K73" i="63"/>
  <c r="F73" i="63"/>
  <c r="K72" i="63"/>
  <c r="F72" i="63"/>
  <c r="K71" i="63"/>
  <c r="F71" i="63"/>
  <c r="K70" i="63"/>
  <c r="F70" i="63"/>
  <c r="K69" i="63"/>
  <c r="F69" i="63"/>
  <c r="K68" i="63"/>
  <c r="F68" i="63"/>
  <c r="K67" i="63"/>
  <c r="F67" i="63"/>
  <c r="K66" i="63"/>
  <c r="F66" i="63"/>
  <c r="K65" i="63"/>
  <c r="F65" i="63"/>
  <c r="K64" i="63"/>
  <c r="F64" i="63"/>
  <c r="K63" i="63"/>
  <c r="F63" i="63"/>
  <c r="K62" i="63"/>
  <c r="F62" i="63"/>
  <c r="K61" i="63"/>
  <c r="F61" i="63"/>
  <c r="K60" i="63"/>
  <c r="F60" i="63"/>
  <c r="K59" i="63"/>
  <c r="F59" i="63"/>
  <c r="K58" i="63"/>
  <c r="F58" i="63"/>
  <c r="K57" i="63"/>
  <c r="F57" i="63"/>
  <c r="K56" i="63"/>
  <c r="F56" i="63"/>
  <c r="K55" i="63"/>
  <c r="F55" i="63"/>
  <c r="K54" i="63"/>
  <c r="F54" i="63"/>
  <c r="K53" i="63"/>
  <c r="F53" i="63"/>
  <c r="K52" i="63"/>
  <c r="F52" i="63"/>
  <c r="K51" i="63"/>
  <c r="F51" i="63"/>
  <c r="K50" i="63"/>
  <c r="F50" i="63"/>
  <c r="K49" i="63"/>
  <c r="F49" i="63"/>
  <c r="K48" i="63"/>
  <c r="F48" i="63"/>
  <c r="K47" i="63"/>
  <c r="F47" i="63"/>
  <c r="K46" i="63"/>
  <c r="F46" i="63"/>
  <c r="K45" i="63"/>
  <c r="F45" i="63"/>
  <c r="K44" i="63"/>
  <c r="F44" i="63"/>
  <c r="K43" i="63"/>
  <c r="F43" i="63"/>
  <c r="K42" i="63"/>
  <c r="F42" i="63"/>
  <c r="K41" i="63"/>
  <c r="F41" i="63"/>
  <c r="K40" i="63"/>
  <c r="F40" i="63"/>
  <c r="K39" i="63"/>
  <c r="F39" i="63"/>
  <c r="K38" i="63"/>
  <c r="F38" i="63"/>
  <c r="K37" i="63"/>
  <c r="F37" i="63"/>
  <c r="K36" i="63"/>
  <c r="F36" i="63"/>
  <c r="K35" i="63"/>
  <c r="F35" i="63"/>
  <c r="K34" i="63"/>
  <c r="F34" i="63"/>
  <c r="K33" i="63"/>
  <c r="F33" i="63"/>
  <c r="K32" i="63"/>
  <c r="F32" i="63"/>
  <c r="K31" i="63"/>
  <c r="F31" i="63"/>
  <c r="K30" i="63"/>
  <c r="F30" i="63"/>
  <c r="K29" i="63"/>
  <c r="F29" i="63"/>
  <c r="K28" i="63"/>
  <c r="F28" i="63"/>
  <c r="K22" i="63"/>
  <c r="F22" i="63"/>
  <c r="K21" i="63"/>
  <c r="F21" i="63"/>
  <c r="K20" i="63"/>
  <c r="F20" i="63"/>
  <c r="K19" i="63"/>
  <c r="F19" i="63"/>
  <c r="K18" i="63"/>
  <c r="F18" i="63"/>
  <c r="K17" i="63"/>
  <c r="F17" i="63"/>
  <c r="K16" i="63"/>
  <c r="F16" i="63"/>
  <c r="K15" i="63"/>
  <c r="F15" i="63"/>
  <c r="K14" i="63"/>
  <c r="F14" i="63"/>
  <c r="K13" i="63"/>
  <c r="F13" i="63"/>
  <c r="K12" i="63"/>
  <c r="F12" i="63"/>
  <c r="K11" i="63"/>
  <c r="F11" i="63"/>
  <c r="K10" i="63"/>
  <c r="F10" i="63"/>
  <c r="C80" i="62"/>
  <c r="C76" i="62"/>
  <c r="C68" i="62"/>
  <c r="C70" i="62" s="1"/>
  <c r="C63" i="62"/>
  <c r="C58" i="62"/>
  <c r="K25" i="61"/>
  <c r="J25" i="61"/>
  <c r="I25" i="61"/>
  <c r="M25" i="61" s="1"/>
  <c r="G25" i="61"/>
  <c r="H25" i="61" s="1"/>
  <c r="K24" i="61"/>
  <c r="J24" i="61"/>
  <c r="I24" i="61"/>
  <c r="M24" i="61" s="1"/>
  <c r="G24" i="61"/>
  <c r="H24" i="61" s="1"/>
  <c r="K23" i="61"/>
  <c r="M23" i="61" s="1"/>
  <c r="J23" i="61"/>
  <c r="I23" i="61"/>
  <c r="H23" i="61"/>
  <c r="G23" i="61"/>
  <c r="K22" i="61"/>
  <c r="J22" i="61"/>
  <c r="I22" i="61"/>
  <c r="M22" i="61" s="1"/>
  <c r="G22" i="61"/>
  <c r="H22" i="61" s="1"/>
  <c r="K21" i="61"/>
  <c r="J21" i="61"/>
  <c r="I21" i="61"/>
  <c r="M21" i="61" s="1"/>
  <c r="H21" i="61"/>
  <c r="M20" i="61"/>
  <c r="K20" i="61"/>
  <c r="J20" i="61"/>
  <c r="I20" i="61"/>
  <c r="G20" i="61"/>
  <c r="H20" i="61" s="1"/>
  <c r="K19" i="61"/>
  <c r="J19" i="61"/>
  <c r="M19" i="61" s="1"/>
  <c r="I19" i="61"/>
  <c r="H19" i="61"/>
  <c r="K13" i="61"/>
  <c r="J13" i="61"/>
  <c r="I13" i="61"/>
  <c r="H13" i="61"/>
  <c r="K12" i="61"/>
  <c r="J12" i="61"/>
  <c r="I12" i="61"/>
  <c r="H12" i="61"/>
  <c r="K11" i="61"/>
  <c r="J11" i="61"/>
  <c r="I11" i="61"/>
  <c r="H11" i="61"/>
  <c r="K10" i="61"/>
  <c r="J10" i="61"/>
  <c r="I10" i="61"/>
  <c r="H10" i="61"/>
  <c r="C49" i="60"/>
  <c r="C45" i="60"/>
  <c r="C37" i="60"/>
  <c r="C32" i="60"/>
  <c r="C23" i="60"/>
  <c r="C39" i="60" s="1"/>
  <c r="C159" i="58"/>
  <c r="C155" i="58"/>
  <c r="C146" i="58"/>
  <c r="C139" i="58"/>
  <c r="C134" i="58"/>
  <c r="C148" i="58" s="1"/>
  <c r="K43" i="57"/>
  <c r="F43" i="57"/>
  <c r="K42" i="57"/>
  <c r="F42" i="57"/>
  <c r="K41" i="57"/>
  <c r="F41" i="57"/>
  <c r="K40" i="57"/>
  <c r="F40" i="57"/>
  <c r="K39" i="57"/>
  <c r="F39" i="57"/>
  <c r="K38" i="57"/>
  <c r="F38" i="57"/>
  <c r="K37" i="57"/>
  <c r="F37" i="57"/>
  <c r="K36" i="57"/>
  <c r="F36" i="57"/>
  <c r="K35" i="57"/>
  <c r="F35" i="57"/>
  <c r="K34" i="57"/>
  <c r="F34" i="57"/>
  <c r="K33" i="57"/>
  <c r="F33" i="57"/>
  <c r="K32" i="57"/>
  <c r="F32" i="57"/>
  <c r="K31" i="57"/>
  <c r="F31" i="57"/>
  <c r="K30" i="57"/>
  <c r="F30" i="57"/>
  <c r="K29" i="57"/>
  <c r="F29" i="57"/>
  <c r="K28" i="57"/>
  <c r="F28" i="57"/>
  <c r="K27" i="57"/>
  <c r="K26" i="57"/>
  <c r="K25" i="57"/>
  <c r="K19" i="57"/>
  <c r="K18" i="57"/>
  <c r="K17" i="57"/>
  <c r="K16" i="57"/>
  <c r="K15" i="57"/>
  <c r="K14" i="57"/>
  <c r="K13" i="57"/>
  <c r="K12" i="57"/>
  <c r="K11" i="57"/>
  <c r="K10" i="57"/>
  <c r="C55" i="56"/>
  <c r="C47" i="56"/>
  <c r="C40" i="56"/>
  <c r="C35" i="56"/>
  <c r="C42" i="56" s="1"/>
  <c r="C24" i="56"/>
  <c r="C42" i="54"/>
  <c r="C38" i="54"/>
  <c r="C30" i="54"/>
  <c r="C25" i="54"/>
  <c r="C32" i="54" s="1"/>
  <c r="C20" i="54"/>
  <c r="M62" i="53"/>
  <c r="I62" i="53"/>
  <c r="H62" i="53"/>
  <c r="G62" i="53"/>
  <c r="F62" i="53"/>
  <c r="I61" i="53"/>
  <c r="H61" i="53"/>
  <c r="G61" i="53"/>
  <c r="M61" i="53" s="1"/>
  <c r="F61" i="53"/>
  <c r="M60" i="53"/>
  <c r="I60" i="53"/>
  <c r="H60" i="53"/>
  <c r="G60" i="53"/>
  <c r="F60" i="53"/>
  <c r="I59" i="53"/>
  <c r="M59" i="53" s="1"/>
  <c r="H59" i="53"/>
  <c r="G59" i="53"/>
  <c r="F59" i="53"/>
  <c r="I58" i="53"/>
  <c r="H58" i="53"/>
  <c r="G58" i="53"/>
  <c r="M58" i="53" s="1"/>
  <c r="F58" i="53"/>
  <c r="I57" i="53"/>
  <c r="H57" i="53"/>
  <c r="G57" i="53"/>
  <c r="M57" i="53" s="1"/>
  <c r="F57" i="53"/>
  <c r="I56" i="53"/>
  <c r="H56" i="53"/>
  <c r="M56" i="53" s="1"/>
  <c r="G56" i="53"/>
  <c r="F56" i="53"/>
  <c r="I55" i="53"/>
  <c r="H55" i="53"/>
  <c r="G55" i="53"/>
  <c r="M55" i="53" s="1"/>
  <c r="F55" i="53"/>
  <c r="M54" i="53"/>
  <c r="I54" i="53"/>
  <c r="H54" i="53"/>
  <c r="G54" i="53"/>
  <c r="F54" i="53"/>
  <c r="I53" i="53"/>
  <c r="H53" i="53"/>
  <c r="G53" i="53"/>
  <c r="M53" i="53" s="1"/>
  <c r="F53" i="53"/>
  <c r="M52" i="53"/>
  <c r="I52" i="53"/>
  <c r="H52" i="53"/>
  <c r="G52" i="53"/>
  <c r="F52" i="53"/>
  <c r="I51" i="53"/>
  <c r="M51" i="53" s="1"/>
  <c r="H51" i="53"/>
  <c r="G51" i="53"/>
  <c r="F51" i="53"/>
  <c r="I50" i="53"/>
  <c r="H50" i="53"/>
  <c r="G50" i="53"/>
  <c r="M50" i="53" s="1"/>
  <c r="F50" i="53"/>
  <c r="I49" i="53"/>
  <c r="H49" i="53"/>
  <c r="G49" i="53"/>
  <c r="M49" i="53" s="1"/>
  <c r="F49" i="53"/>
  <c r="I48" i="53"/>
  <c r="H48" i="53"/>
  <c r="M48" i="53" s="1"/>
  <c r="G48" i="53"/>
  <c r="F48" i="53"/>
  <c r="I47" i="53"/>
  <c r="H47" i="53"/>
  <c r="G47" i="53"/>
  <c r="M47" i="53" s="1"/>
  <c r="F47" i="53"/>
  <c r="M46" i="53"/>
  <c r="I46" i="53"/>
  <c r="H46" i="53"/>
  <c r="G46" i="53"/>
  <c r="F46" i="53"/>
  <c r="I40" i="53"/>
  <c r="H40" i="53"/>
  <c r="G40" i="53"/>
  <c r="M40" i="53" s="1"/>
  <c r="F40" i="53"/>
  <c r="M39" i="53"/>
  <c r="I39" i="53"/>
  <c r="H39" i="53"/>
  <c r="G39" i="53"/>
  <c r="F39" i="53"/>
  <c r="I38" i="53"/>
  <c r="M38" i="53" s="1"/>
  <c r="H38" i="53"/>
  <c r="G38" i="53"/>
  <c r="F38" i="53"/>
  <c r="I37" i="53"/>
  <c r="H37" i="53"/>
  <c r="G37" i="53"/>
  <c r="M37" i="53" s="1"/>
  <c r="F37" i="53"/>
  <c r="I36" i="53"/>
  <c r="H36" i="53"/>
  <c r="G36" i="53"/>
  <c r="M36" i="53" s="1"/>
  <c r="F36" i="53"/>
  <c r="I35" i="53"/>
  <c r="H35" i="53"/>
  <c r="M35" i="53" s="1"/>
  <c r="G35" i="53"/>
  <c r="F35" i="53"/>
  <c r="I34" i="53"/>
  <c r="H34" i="53"/>
  <c r="G34" i="53"/>
  <c r="M34" i="53" s="1"/>
  <c r="F34" i="53"/>
  <c r="M33" i="53"/>
  <c r="I33" i="53"/>
  <c r="H33" i="53"/>
  <c r="G33" i="53"/>
  <c r="F33" i="53"/>
  <c r="I32" i="53"/>
  <c r="H32" i="53"/>
  <c r="G32" i="53"/>
  <c r="M32" i="53" s="1"/>
  <c r="F32" i="53"/>
  <c r="M31" i="53"/>
  <c r="I31" i="53"/>
  <c r="H31" i="53"/>
  <c r="G31" i="53"/>
  <c r="F31" i="53"/>
  <c r="I30" i="53"/>
  <c r="M30" i="53" s="1"/>
  <c r="H30" i="53"/>
  <c r="G30" i="53"/>
  <c r="F30" i="53"/>
  <c r="I29" i="53"/>
  <c r="H29" i="53"/>
  <c r="G29" i="53"/>
  <c r="M29" i="53" s="1"/>
  <c r="F29" i="53"/>
  <c r="I28" i="53"/>
  <c r="H28" i="53"/>
  <c r="G28" i="53"/>
  <c r="M28" i="53" s="1"/>
  <c r="F28" i="53"/>
  <c r="I27" i="53"/>
  <c r="H27" i="53"/>
  <c r="M27" i="53" s="1"/>
  <c r="G27" i="53"/>
  <c r="F27" i="53"/>
  <c r="I26" i="53"/>
  <c r="H26" i="53"/>
  <c r="G26" i="53"/>
  <c r="M26" i="53" s="1"/>
  <c r="F26" i="53"/>
  <c r="M25" i="53"/>
  <c r="I25" i="53"/>
  <c r="H25" i="53"/>
  <c r="G25" i="53"/>
  <c r="F25" i="53"/>
  <c r="I24" i="53"/>
  <c r="H24" i="53"/>
  <c r="G24" i="53"/>
  <c r="M24" i="53" s="1"/>
  <c r="F24" i="53"/>
  <c r="M23" i="53"/>
  <c r="I23" i="53"/>
  <c r="H23" i="53"/>
  <c r="G23" i="53"/>
  <c r="F23" i="53"/>
  <c r="I22" i="53"/>
  <c r="M22" i="53" s="1"/>
  <c r="H22" i="53"/>
  <c r="G22" i="53"/>
  <c r="F22" i="53"/>
  <c r="I21" i="53"/>
  <c r="H21" i="53"/>
  <c r="G21" i="53"/>
  <c r="M21" i="53" s="1"/>
  <c r="F21" i="53"/>
  <c r="I20" i="53"/>
  <c r="H20" i="53"/>
  <c r="M20" i="53" s="1"/>
  <c r="G20" i="53"/>
  <c r="F20" i="53"/>
  <c r="I19" i="53"/>
  <c r="H19" i="53"/>
  <c r="M19" i="53" s="1"/>
  <c r="G19" i="53"/>
  <c r="F19" i="53"/>
  <c r="I18" i="53"/>
  <c r="H18" i="53"/>
  <c r="G18" i="53"/>
  <c r="M18" i="53" s="1"/>
  <c r="F18" i="53"/>
  <c r="M17" i="53"/>
  <c r="I17" i="53"/>
  <c r="H17" i="53"/>
  <c r="G17" i="53"/>
  <c r="F17" i="53"/>
  <c r="I16" i="53"/>
  <c r="H16" i="53"/>
  <c r="G16" i="53"/>
  <c r="M16" i="53" s="1"/>
  <c r="F16" i="53"/>
  <c r="M15" i="53"/>
  <c r="I15" i="53"/>
  <c r="H15" i="53"/>
  <c r="G15" i="53"/>
  <c r="F15" i="53"/>
  <c r="I14" i="53"/>
  <c r="M14" i="53" s="1"/>
  <c r="H14" i="53"/>
  <c r="G14" i="53"/>
  <c r="F14" i="53"/>
  <c r="I13" i="53"/>
  <c r="H13" i="53"/>
  <c r="G13" i="53"/>
  <c r="M13" i="53" s="1"/>
  <c r="F13" i="53"/>
  <c r="I12" i="53"/>
  <c r="H12" i="53"/>
  <c r="M12" i="53" s="1"/>
  <c r="G12" i="53"/>
  <c r="F12" i="53"/>
  <c r="I11" i="53"/>
  <c r="H11" i="53"/>
  <c r="M11" i="53" s="1"/>
  <c r="G11" i="53"/>
  <c r="F11" i="53"/>
  <c r="I10" i="53"/>
  <c r="H10" i="53"/>
  <c r="G10" i="53"/>
  <c r="M10" i="53" s="1"/>
  <c r="F10" i="53"/>
  <c r="C73" i="52"/>
  <c r="C69" i="52"/>
  <c r="C63" i="52"/>
  <c r="C61" i="52"/>
  <c r="C56" i="52"/>
  <c r="C40" i="52"/>
  <c r="I27" i="51"/>
  <c r="H27" i="51"/>
  <c r="K27" i="51" s="1"/>
  <c r="G27" i="51"/>
  <c r="F27" i="51"/>
  <c r="I26" i="51"/>
  <c r="H26" i="51"/>
  <c r="G26" i="51"/>
  <c r="K26" i="51" s="1"/>
  <c r="F26" i="51"/>
  <c r="K25" i="51"/>
  <c r="I25" i="51"/>
  <c r="H25" i="51"/>
  <c r="G25" i="51"/>
  <c r="F25" i="51"/>
  <c r="I24" i="51"/>
  <c r="H24" i="51"/>
  <c r="G24" i="51"/>
  <c r="K24" i="51" s="1"/>
  <c r="F24" i="51"/>
  <c r="K23" i="51"/>
  <c r="I23" i="51"/>
  <c r="H23" i="51"/>
  <c r="G23" i="51"/>
  <c r="F23" i="51"/>
  <c r="I22" i="51"/>
  <c r="K22" i="51" s="1"/>
  <c r="H22" i="51"/>
  <c r="G22" i="51"/>
  <c r="F22" i="51"/>
  <c r="I21" i="51"/>
  <c r="H21" i="51"/>
  <c r="G21" i="51"/>
  <c r="K21" i="51" s="1"/>
  <c r="F21" i="51"/>
  <c r="I20" i="51"/>
  <c r="H20" i="51"/>
  <c r="G20" i="51"/>
  <c r="K20" i="51" s="1"/>
  <c r="F20" i="51"/>
  <c r="I19" i="51"/>
  <c r="H19" i="51"/>
  <c r="K19" i="51" s="1"/>
  <c r="G19" i="51"/>
  <c r="F19" i="51"/>
  <c r="I18" i="51"/>
  <c r="H18" i="51"/>
  <c r="G18" i="51"/>
  <c r="K18" i="51" s="1"/>
  <c r="F18" i="51"/>
  <c r="K12" i="51"/>
  <c r="I12" i="51"/>
  <c r="G12" i="51"/>
  <c r="F12" i="51"/>
  <c r="I11" i="51"/>
  <c r="G11" i="51"/>
  <c r="K11" i="51" s="1"/>
  <c r="F11" i="51"/>
  <c r="K10" i="51"/>
  <c r="I10" i="51"/>
  <c r="G10" i="51"/>
  <c r="F10" i="51"/>
  <c r="C43" i="50"/>
  <c r="C39" i="50"/>
  <c r="C31" i="50"/>
  <c r="C26" i="50"/>
  <c r="C33" i="50" s="1"/>
  <c r="C21" i="50"/>
  <c r="E20" i="50"/>
  <c r="D20" i="50"/>
  <c r="E19" i="50"/>
  <c r="D19" i="50"/>
  <c r="E18" i="50"/>
  <c r="D18" i="50"/>
  <c r="E17" i="50"/>
  <c r="D17" i="50"/>
  <c r="E16" i="50"/>
  <c r="D16" i="50"/>
  <c r="E15" i="50"/>
  <c r="D15" i="50"/>
  <c r="E14" i="50"/>
  <c r="D14" i="50"/>
  <c r="E13" i="50"/>
  <c r="D13" i="50"/>
  <c r="E12" i="50"/>
  <c r="D12" i="50"/>
  <c r="I99" i="49"/>
  <c r="K99" i="49" s="1"/>
  <c r="F99" i="49"/>
  <c r="I98" i="49"/>
  <c r="K98" i="49" s="1"/>
  <c r="F98" i="49"/>
  <c r="K97" i="49"/>
  <c r="I97" i="49"/>
  <c r="H97" i="49"/>
  <c r="G97" i="49"/>
  <c r="F97" i="49"/>
  <c r="I96" i="49"/>
  <c r="K96" i="49" s="1"/>
  <c r="H96" i="49"/>
  <c r="G96" i="49"/>
  <c r="F96" i="49"/>
  <c r="I95" i="49"/>
  <c r="H95" i="49"/>
  <c r="G95" i="49"/>
  <c r="K95" i="49" s="1"/>
  <c r="F95" i="49"/>
  <c r="I94" i="49"/>
  <c r="H94" i="49"/>
  <c r="G94" i="49"/>
  <c r="K94" i="49" s="1"/>
  <c r="F94" i="49"/>
  <c r="I93" i="49"/>
  <c r="H93" i="49"/>
  <c r="K93" i="49" s="1"/>
  <c r="G93" i="49"/>
  <c r="F93" i="49"/>
  <c r="I92" i="49"/>
  <c r="H92" i="49"/>
  <c r="G92" i="49"/>
  <c r="K92" i="49" s="1"/>
  <c r="F92" i="49"/>
  <c r="K91" i="49"/>
  <c r="I91" i="49"/>
  <c r="H91" i="49"/>
  <c r="G91" i="49"/>
  <c r="F91" i="49"/>
  <c r="I90" i="49"/>
  <c r="H90" i="49"/>
  <c r="G90" i="49"/>
  <c r="K90" i="49" s="1"/>
  <c r="F90" i="49"/>
  <c r="K89" i="49"/>
  <c r="I89" i="49"/>
  <c r="H89" i="49"/>
  <c r="G89" i="49"/>
  <c r="F89" i="49"/>
  <c r="I88" i="49"/>
  <c r="K88" i="49" s="1"/>
  <c r="H88" i="49"/>
  <c r="G88" i="49"/>
  <c r="F88" i="49"/>
  <c r="I87" i="49"/>
  <c r="H87" i="49"/>
  <c r="G87" i="49"/>
  <c r="K87" i="49" s="1"/>
  <c r="F87" i="49"/>
  <c r="I86" i="49"/>
  <c r="H86" i="49"/>
  <c r="K86" i="49" s="1"/>
  <c r="G86" i="49"/>
  <c r="F86" i="49"/>
  <c r="I85" i="49"/>
  <c r="H85" i="49"/>
  <c r="K85" i="49" s="1"/>
  <c r="G85" i="49"/>
  <c r="F85" i="49"/>
  <c r="I84" i="49"/>
  <c r="H84" i="49"/>
  <c r="G84" i="49"/>
  <c r="K84" i="49" s="1"/>
  <c r="F84" i="49"/>
  <c r="K83" i="49"/>
  <c r="I83" i="49"/>
  <c r="H83" i="49"/>
  <c r="G83" i="49"/>
  <c r="F83" i="49"/>
  <c r="I82" i="49"/>
  <c r="H82" i="49"/>
  <c r="G82" i="49"/>
  <c r="K82" i="49" s="1"/>
  <c r="F82" i="49"/>
  <c r="K81" i="49"/>
  <c r="I81" i="49"/>
  <c r="H81" i="49"/>
  <c r="G81" i="49"/>
  <c r="F81" i="49"/>
  <c r="I80" i="49"/>
  <c r="K80" i="49" s="1"/>
  <c r="H80" i="49"/>
  <c r="G80" i="49"/>
  <c r="F80" i="49"/>
  <c r="I79" i="49"/>
  <c r="H79" i="49"/>
  <c r="G79" i="49"/>
  <c r="K79" i="49" s="1"/>
  <c r="F79" i="49"/>
  <c r="I78" i="49"/>
  <c r="H78" i="49"/>
  <c r="K78" i="49" s="1"/>
  <c r="G78" i="49"/>
  <c r="F78" i="49"/>
  <c r="I77" i="49"/>
  <c r="H77" i="49"/>
  <c r="K77" i="49" s="1"/>
  <c r="G77" i="49"/>
  <c r="F77" i="49"/>
  <c r="I76" i="49"/>
  <c r="H76" i="49"/>
  <c r="G76" i="49"/>
  <c r="K76" i="49" s="1"/>
  <c r="F76" i="49"/>
  <c r="K75" i="49"/>
  <c r="I75" i="49"/>
  <c r="H75" i="49"/>
  <c r="G75" i="49"/>
  <c r="F75" i="49"/>
  <c r="I74" i="49"/>
  <c r="H74" i="49"/>
  <c r="G74" i="49"/>
  <c r="K74" i="49" s="1"/>
  <c r="F74" i="49"/>
  <c r="K73" i="49"/>
  <c r="I73" i="49"/>
  <c r="H73" i="49"/>
  <c r="G73" i="49"/>
  <c r="F73" i="49"/>
  <c r="I72" i="49"/>
  <c r="K72" i="49" s="1"/>
  <c r="H72" i="49"/>
  <c r="G72" i="49"/>
  <c r="F72" i="49"/>
  <c r="I71" i="49"/>
  <c r="H71" i="49"/>
  <c r="G71" i="49"/>
  <c r="K71" i="49" s="1"/>
  <c r="F71" i="49"/>
  <c r="I70" i="49"/>
  <c r="H70" i="49"/>
  <c r="K70" i="49" s="1"/>
  <c r="G70" i="49"/>
  <c r="F70" i="49"/>
  <c r="I69" i="49"/>
  <c r="H69" i="49"/>
  <c r="K69" i="49" s="1"/>
  <c r="G69" i="49"/>
  <c r="F69" i="49"/>
  <c r="I68" i="49"/>
  <c r="H68" i="49"/>
  <c r="G68" i="49"/>
  <c r="K68" i="49" s="1"/>
  <c r="F68" i="49"/>
  <c r="K67" i="49"/>
  <c r="I67" i="49"/>
  <c r="H67" i="49"/>
  <c r="G67" i="49"/>
  <c r="F67" i="49"/>
  <c r="I66" i="49"/>
  <c r="H66" i="49"/>
  <c r="G66" i="49"/>
  <c r="K66" i="49" s="1"/>
  <c r="F66" i="49"/>
  <c r="K65" i="49"/>
  <c r="I65" i="49"/>
  <c r="H65" i="49"/>
  <c r="G65" i="49"/>
  <c r="F65" i="49"/>
  <c r="I64" i="49"/>
  <c r="K64" i="49" s="1"/>
  <c r="H64" i="49"/>
  <c r="G64" i="49"/>
  <c r="F64" i="49"/>
  <c r="I63" i="49"/>
  <c r="H63" i="49"/>
  <c r="G63" i="49"/>
  <c r="K63" i="49" s="1"/>
  <c r="F63" i="49"/>
  <c r="I62" i="49"/>
  <c r="H62" i="49"/>
  <c r="G62" i="49"/>
  <c r="K62" i="49" s="1"/>
  <c r="F62" i="49"/>
  <c r="I61" i="49"/>
  <c r="H61" i="49"/>
  <c r="K61" i="49" s="1"/>
  <c r="G61" i="49"/>
  <c r="F61" i="49"/>
  <c r="I60" i="49"/>
  <c r="H60" i="49"/>
  <c r="G60" i="49"/>
  <c r="K60" i="49" s="1"/>
  <c r="F60" i="49"/>
  <c r="K59" i="49"/>
  <c r="I59" i="49"/>
  <c r="H59" i="49"/>
  <c r="G59" i="49"/>
  <c r="F59" i="49"/>
  <c r="I58" i="49"/>
  <c r="H58" i="49"/>
  <c r="G58" i="49"/>
  <c r="K58" i="49" s="1"/>
  <c r="F58" i="49"/>
  <c r="K57" i="49"/>
  <c r="I57" i="49"/>
  <c r="H57" i="49"/>
  <c r="G57" i="49"/>
  <c r="F57" i="49"/>
  <c r="I56" i="49"/>
  <c r="K56" i="49" s="1"/>
  <c r="H56" i="49"/>
  <c r="G56" i="49"/>
  <c r="F56" i="49"/>
  <c r="I55" i="49"/>
  <c r="H55" i="49"/>
  <c r="G55" i="49"/>
  <c r="K55" i="49" s="1"/>
  <c r="F55" i="49"/>
  <c r="I54" i="49"/>
  <c r="H54" i="49"/>
  <c r="G54" i="49"/>
  <c r="K54" i="49" s="1"/>
  <c r="F54" i="49"/>
  <c r="I53" i="49"/>
  <c r="H53" i="49"/>
  <c r="K53" i="49" s="1"/>
  <c r="G53" i="49"/>
  <c r="F53" i="49"/>
  <c r="I52" i="49"/>
  <c r="H52" i="49"/>
  <c r="G52" i="49"/>
  <c r="K52" i="49" s="1"/>
  <c r="F52" i="49"/>
  <c r="K51" i="49"/>
  <c r="I51" i="49"/>
  <c r="H51" i="49"/>
  <c r="G51" i="49"/>
  <c r="F51" i="49"/>
  <c r="I50" i="49"/>
  <c r="H50" i="49"/>
  <c r="G50" i="49"/>
  <c r="K50" i="49" s="1"/>
  <c r="F50" i="49"/>
  <c r="K49" i="49"/>
  <c r="I49" i="49"/>
  <c r="H49" i="49"/>
  <c r="G49" i="49"/>
  <c r="F49" i="49"/>
  <c r="I48" i="49"/>
  <c r="K48" i="49" s="1"/>
  <c r="H48" i="49"/>
  <c r="G48" i="49"/>
  <c r="F48" i="49"/>
  <c r="I47" i="49"/>
  <c r="H47" i="49"/>
  <c r="G47" i="49"/>
  <c r="K47" i="49" s="1"/>
  <c r="F47" i="49"/>
  <c r="I46" i="49"/>
  <c r="H46" i="49"/>
  <c r="G46" i="49"/>
  <c r="K46" i="49" s="1"/>
  <c r="F46" i="49"/>
  <c r="I45" i="49"/>
  <c r="H45" i="49"/>
  <c r="K45" i="49" s="1"/>
  <c r="G45" i="49"/>
  <c r="F45" i="49"/>
  <c r="I44" i="49"/>
  <c r="H44" i="49"/>
  <c r="G44" i="49"/>
  <c r="K44" i="49" s="1"/>
  <c r="F44" i="49"/>
  <c r="K43" i="49"/>
  <c r="I43" i="49"/>
  <c r="H43" i="49"/>
  <c r="G43" i="49"/>
  <c r="F43" i="49"/>
  <c r="I42" i="49"/>
  <c r="H42" i="49"/>
  <c r="G42" i="49"/>
  <c r="K42" i="49" s="1"/>
  <c r="F42" i="49"/>
  <c r="K41" i="49"/>
  <c r="I41" i="49"/>
  <c r="H41" i="49"/>
  <c r="G41" i="49"/>
  <c r="F41" i="49"/>
  <c r="I40" i="49"/>
  <c r="K40" i="49" s="1"/>
  <c r="H40" i="49"/>
  <c r="G40" i="49"/>
  <c r="F40" i="49"/>
  <c r="I39" i="49"/>
  <c r="H39" i="49"/>
  <c r="G39" i="49"/>
  <c r="K39" i="49" s="1"/>
  <c r="F39" i="49"/>
  <c r="I38" i="49"/>
  <c r="H38" i="49"/>
  <c r="G38" i="49"/>
  <c r="K38" i="49" s="1"/>
  <c r="F38" i="49"/>
  <c r="I37" i="49"/>
  <c r="H37" i="49"/>
  <c r="K37" i="49" s="1"/>
  <c r="G37" i="49"/>
  <c r="F37" i="49"/>
  <c r="I36" i="49"/>
  <c r="H36" i="49"/>
  <c r="G36" i="49"/>
  <c r="K36" i="49" s="1"/>
  <c r="F36" i="49"/>
  <c r="K35" i="49"/>
  <c r="I35" i="49"/>
  <c r="H35" i="49"/>
  <c r="G35" i="49"/>
  <c r="F35" i="49"/>
  <c r="I34" i="49"/>
  <c r="H34" i="49"/>
  <c r="G34" i="49"/>
  <c r="K34" i="49" s="1"/>
  <c r="F34" i="49"/>
  <c r="K33" i="49"/>
  <c r="I33" i="49"/>
  <c r="H33" i="49"/>
  <c r="G33" i="49"/>
  <c r="F33" i="49"/>
  <c r="I32" i="49"/>
  <c r="K32" i="49" s="1"/>
  <c r="H32" i="49"/>
  <c r="G32" i="49"/>
  <c r="F32" i="49"/>
  <c r="I31" i="49"/>
  <c r="H31" i="49"/>
  <c r="G31" i="49"/>
  <c r="K31" i="49" s="1"/>
  <c r="F31" i="49"/>
  <c r="I25" i="49"/>
  <c r="H25" i="49"/>
  <c r="K25" i="49" s="1"/>
  <c r="G25" i="49"/>
  <c r="F25" i="49"/>
  <c r="I24" i="49"/>
  <c r="H24" i="49"/>
  <c r="K24" i="49" s="1"/>
  <c r="G24" i="49"/>
  <c r="F24" i="49"/>
  <c r="I23" i="49"/>
  <c r="H23" i="49"/>
  <c r="G23" i="49"/>
  <c r="K23" i="49" s="1"/>
  <c r="F23" i="49"/>
  <c r="K22" i="49"/>
  <c r="I22" i="49"/>
  <c r="H22" i="49"/>
  <c r="G22" i="49"/>
  <c r="F22" i="49"/>
  <c r="I21" i="49"/>
  <c r="H21" i="49"/>
  <c r="G21" i="49"/>
  <c r="K21" i="49" s="1"/>
  <c r="F21" i="49"/>
  <c r="K20" i="49"/>
  <c r="I20" i="49"/>
  <c r="H20" i="49"/>
  <c r="G20" i="49"/>
  <c r="F20" i="49"/>
  <c r="I19" i="49"/>
  <c r="K19" i="49" s="1"/>
  <c r="H19" i="49"/>
  <c r="G19" i="49"/>
  <c r="F19" i="49"/>
  <c r="I18" i="49"/>
  <c r="H18" i="49"/>
  <c r="G18" i="49"/>
  <c r="K18" i="49" s="1"/>
  <c r="F18" i="49"/>
  <c r="I17" i="49"/>
  <c r="H17" i="49"/>
  <c r="G17" i="49"/>
  <c r="K17" i="49" s="1"/>
  <c r="F17" i="49"/>
  <c r="I16" i="49"/>
  <c r="H16" i="49"/>
  <c r="K16" i="49" s="1"/>
  <c r="G16" i="49"/>
  <c r="F16" i="49"/>
  <c r="I15" i="49"/>
  <c r="H15" i="49"/>
  <c r="G15" i="49"/>
  <c r="K15" i="49" s="1"/>
  <c r="F15" i="49"/>
  <c r="K14" i="49"/>
  <c r="I14" i="49"/>
  <c r="H14" i="49"/>
  <c r="G14" i="49"/>
  <c r="F14" i="49"/>
  <c r="I13" i="49"/>
  <c r="H13" i="49"/>
  <c r="G13" i="49"/>
  <c r="K13" i="49" s="1"/>
  <c r="F13" i="49"/>
  <c r="K12" i="49"/>
  <c r="I12" i="49"/>
  <c r="H12" i="49"/>
  <c r="G12" i="49"/>
  <c r="F12" i="49"/>
  <c r="I11" i="49"/>
  <c r="K11" i="49" s="1"/>
  <c r="H11" i="49"/>
  <c r="G11" i="49"/>
  <c r="F11" i="49"/>
  <c r="I10" i="49"/>
  <c r="H10" i="49"/>
  <c r="G10" i="49"/>
  <c r="K10" i="49" s="1"/>
  <c r="F10" i="49"/>
  <c r="C117" i="48"/>
  <c r="C113" i="48"/>
  <c r="C105" i="48"/>
  <c r="C100" i="48"/>
  <c r="C107" i="48" s="1"/>
  <c r="C13" i="48"/>
  <c r="K77" i="47"/>
  <c r="F77" i="47"/>
  <c r="K76" i="47"/>
  <c r="F76" i="47"/>
  <c r="K75" i="47"/>
  <c r="F75" i="47"/>
  <c r="K74" i="47"/>
  <c r="F74" i="47"/>
  <c r="K73" i="47"/>
  <c r="F73" i="47"/>
  <c r="K72" i="47"/>
  <c r="F72" i="47"/>
  <c r="K71" i="47"/>
  <c r="F71" i="47"/>
  <c r="K70" i="47"/>
  <c r="F70" i="47"/>
  <c r="K69" i="47"/>
  <c r="F69" i="47"/>
  <c r="K68" i="47"/>
  <c r="F68" i="47"/>
  <c r="K67" i="47"/>
  <c r="F67" i="47"/>
  <c r="K66" i="47"/>
  <c r="F66" i="47"/>
  <c r="K65" i="47"/>
  <c r="F65" i="47"/>
  <c r="K64" i="47"/>
  <c r="F64" i="47"/>
  <c r="K63" i="47"/>
  <c r="F63" i="47"/>
  <c r="K62" i="47"/>
  <c r="F62" i="47"/>
  <c r="K61" i="47"/>
  <c r="F61" i="47"/>
  <c r="K60" i="47"/>
  <c r="F60" i="47"/>
  <c r="K59" i="47"/>
  <c r="F59" i="47"/>
  <c r="K58" i="47"/>
  <c r="F58" i="47"/>
  <c r="K57" i="47"/>
  <c r="F57" i="47"/>
  <c r="K56" i="47"/>
  <c r="F56" i="47"/>
  <c r="K55" i="47"/>
  <c r="F55" i="47"/>
  <c r="K54" i="47"/>
  <c r="F54" i="47"/>
  <c r="K53" i="47"/>
  <c r="F53" i="47"/>
  <c r="K52" i="47"/>
  <c r="F52" i="47"/>
  <c r="K51" i="47"/>
  <c r="F51" i="47"/>
  <c r="K50" i="47"/>
  <c r="F50" i="47"/>
  <c r="K49" i="47"/>
  <c r="F49" i="47"/>
  <c r="K48" i="47"/>
  <c r="F48" i="47"/>
  <c r="K47" i="47"/>
  <c r="F47" i="47"/>
  <c r="K46" i="47"/>
  <c r="F46" i="47"/>
  <c r="K45" i="47"/>
  <c r="F45" i="47"/>
  <c r="K44" i="47"/>
  <c r="F44" i="47"/>
  <c r="K43" i="47"/>
  <c r="F43" i="47"/>
  <c r="K42" i="47"/>
  <c r="F42" i="47"/>
  <c r="K41" i="47"/>
  <c r="F41" i="47"/>
  <c r="K40" i="47"/>
  <c r="F40" i="47"/>
  <c r="K39" i="47"/>
  <c r="F39" i="47"/>
  <c r="K38" i="47"/>
  <c r="F38" i="47"/>
  <c r="K37" i="47"/>
  <c r="F37" i="47"/>
  <c r="K36" i="47"/>
  <c r="F36" i="47"/>
  <c r="K35" i="47"/>
  <c r="F35" i="47"/>
  <c r="K34" i="47"/>
  <c r="F34" i="47"/>
  <c r="K33" i="47"/>
  <c r="F33" i="47"/>
  <c r="K32" i="47"/>
  <c r="F32" i="47"/>
  <c r="K31" i="47"/>
  <c r="F31" i="47"/>
  <c r="K30" i="47"/>
  <c r="F30" i="47"/>
  <c r="K29" i="47"/>
  <c r="F29" i="47"/>
  <c r="L23" i="47"/>
  <c r="G23" i="47"/>
  <c r="L22" i="47"/>
  <c r="G22" i="47"/>
  <c r="L21" i="47"/>
  <c r="G21" i="47"/>
  <c r="L20" i="47"/>
  <c r="G20" i="47"/>
  <c r="L19" i="47"/>
  <c r="G19" i="47"/>
  <c r="L18" i="47"/>
  <c r="G18" i="47"/>
  <c r="L17" i="47"/>
  <c r="G17" i="47"/>
  <c r="L16" i="47"/>
  <c r="G16" i="47"/>
  <c r="L15" i="47"/>
  <c r="G15" i="47"/>
  <c r="L14" i="47"/>
  <c r="G14" i="47"/>
  <c r="L13" i="47"/>
  <c r="G13" i="47"/>
  <c r="L12" i="47"/>
  <c r="G12" i="47"/>
  <c r="L11" i="47"/>
  <c r="G11" i="47"/>
  <c r="L10" i="47"/>
  <c r="G10" i="47"/>
  <c r="C112" i="46"/>
  <c r="C108" i="46"/>
  <c r="C94" i="46"/>
  <c r="C96" i="46" s="1"/>
  <c r="C89" i="46"/>
  <c r="C54" i="46"/>
  <c r="F53" i="45"/>
  <c r="G53" i="45" s="1"/>
  <c r="H52" i="45"/>
  <c r="G52" i="45"/>
  <c r="F52" i="45"/>
  <c r="I52" i="45" s="1"/>
  <c r="K52" i="45" s="1"/>
  <c r="I51" i="45"/>
  <c r="H51" i="45"/>
  <c r="G51" i="45"/>
  <c r="K51" i="45" s="1"/>
  <c r="F51" i="45"/>
  <c r="F50" i="45"/>
  <c r="I50" i="45" s="1"/>
  <c r="I49" i="45"/>
  <c r="G49" i="45"/>
  <c r="F49" i="45"/>
  <c r="H49" i="45" s="1"/>
  <c r="K49" i="45" s="1"/>
  <c r="F48" i="45"/>
  <c r="G48" i="45" s="1"/>
  <c r="I47" i="45"/>
  <c r="F47" i="45"/>
  <c r="H47" i="45" s="1"/>
  <c r="I46" i="45"/>
  <c r="H46" i="45"/>
  <c r="F46" i="45"/>
  <c r="G46" i="45" s="1"/>
  <c r="K46" i="45" s="1"/>
  <c r="F45" i="45"/>
  <c r="I45" i="45" s="1"/>
  <c r="H44" i="45"/>
  <c r="G44" i="45"/>
  <c r="F44" i="45"/>
  <c r="I44" i="45" s="1"/>
  <c r="K44" i="45" s="1"/>
  <c r="I43" i="45"/>
  <c r="H43" i="45"/>
  <c r="G43" i="45"/>
  <c r="K43" i="45" s="1"/>
  <c r="F43" i="45"/>
  <c r="F42" i="45"/>
  <c r="I42" i="45" s="1"/>
  <c r="I41" i="45"/>
  <c r="G41" i="45"/>
  <c r="F41" i="45"/>
  <c r="H41" i="45" s="1"/>
  <c r="K41" i="45" s="1"/>
  <c r="F40" i="45"/>
  <c r="H40" i="45" s="1"/>
  <c r="I39" i="45"/>
  <c r="F39" i="45"/>
  <c r="H39" i="45" s="1"/>
  <c r="I38" i="45"/>
  <c r="H38" i="45"/>
  <c r="F38" i="45"/>
  <c r="G38" i="45" s="1"/>
  <c r="K38" i="45" s="1"/>
  <c r="F37" i="45"/>
  <c r="G37" i="45" s="1"/>
  <c r="H36" i="45"/>
  <c r="G36" i="45"/>
  <c r="F36" i="45"/>
  <c r="I36" i="45" s="1"/>
  <c r="K36" i="45" s="1"/>
  <c r="I35" i="45"/>
  <c r="H35" i="45"/>
  <c r="G35" i="45"/>
  <c r="K35" i="45" s="1"/>
  <c r="F35" i="45"/>
  <c r="F34" i="45"/>
  <c r="I34" i="45" s="1"/>
  <c r="I33" i="45"/>
  <c r="G33" i="45"/>
  <c r="F33" i="45"/>
  <c r="H33" i="45" s="1"/>
  <c r="K33" i="45" s="1"/>
  <c r="F32" i="45"/>
  <c r="H32" i="45" s="1"/>
  <c r="I31" i="45"/>
  <c r="F31" i="45"/>
  <c r="H31" i="45" s="1"/>
  <c r="I30" i="45"/>
  <c r="H30" i="45"/>
  <c r="F30" i="45"/>
  <c r="G30" i="45" s="1"/>
  <c r="K30" i="45" s="1"/>
  <c r="F29" i="45"/>
  <c r="I29" i="45" s="1"/>
  <c r="K28" i="45"/>
  <c r="I28" i="45"/>
  <c r="H28" i="45"/>
  <c r="G28" i="45"/>
  <c r="F28" i="45"/>
  <c r="I27" i="45"/>
  <c r="H27" i="45"/>
  <c r="G27" i="45"/>
  <c r="K27" i="45" s="1"/>
  <c r="F27" i="45"/>
  <c r="F26" i="45"/>
  <c r="I26" i="45" s="1"/>
  <c r="I25" i="45"/>
  <c r="G25" i="45"/>
  <c r="F25" i="45"/>
  <c r="H25" i="45" s="1"/>
  <c r="K25" i="45" s="1"/>
  <c r="F24" i="45"/>
  <c r="H24" i="45" s="1"/>
  <c r="I23" i="45"/>
  <c r="F23" i="45"/>
  <c r="H23" i="45" s="1"/>
  <c r="I22" i="45"/>
  <c r="H22" i="45"/>
  <c r="F22" i="45"/>
  <c r="G22" i="45" s="1"/>
  <c r="K22" i="45" s="1"/>
  <c r="F21" i="45"/>
  <c r="I21" i="45" s="1"/>
  <c r="K15" i="45"/>
  <c r="I15" i="45"/>
  <c r="H15" i="45"/>
  <c r="G15" i="45"/>
  <c r="F15" i="45"/>
  <c r="I14" i="45"/>
  <c r="H14" i="45"/>
  <c r="G14" i="45"/>
  <c r="K14" i="45" s="1"/>
  <c r="F14" i="45"/>
  <c r="F13" i="45"/>
  <c r="I13" i="45" s="1"/>
  <c r="I12" i="45"/>
  <c r="G12" i="45"/>
  <c r="F12" i="45"/>
  <c r="H12" i="45" s="1"/>
  <c r="K12" i="45" s="1"/>
  <c r="F11" i="45"/>
  <c r="H11" i="45" s="1"/>
  <c r="I10" i="45"/>
  <c r="F10" i="45"/>
  <c r="H10" i="45" s="1"/>
  <c r="C82" i="44"/>
  <c r="C69" i="44"/>
  <c r="C62" i="44"/>
  <c r="C60" i="44"/>
  <c r="C55" i="44"/>
  <c r="C34" i="44"/>
  <c r="B26" i="43"/>
  <c r="G21" i="45" l="1"/>
  <c r="K21" i="45" s="1"/>
  <c r="G29" i="45"/>
  <c r="K29" i="45" s="1"/>
  <c r="G45" i="45"/>
  <c r="K45" i="45" s="1"/>
  <c r="I11" i="45"/>
  <c r="G13" i="45"/>
  <c r="K13" i="45" s="1"/>
  <c r="H21" i="45"/>
  <c r="I24" i="45"/>
  <c r="G26" i="45"/>
  <c r="H29" i="45"/>
  <c r="I32" i="45"/>
  <c r="G34" i="45"/>
  <c r="H37" i="45"/>
  <c r="K37" i="45" s="1"/>
  <c r="I40" i="45"/>
  <c r="G42" i="45"/>
  <c r="H45" i="45"/>
  <c r="I48" i="45"/>
  <c r="G50" i="45"/>
  <c r="K50" i="45" s="1"/>
  <c r="H53" i="45"/>
  <c r="K53" i="45" s="1"/>
  <c r="G11" i="45"/>
  <c r="G40" i="45"/>
  <c r="G10" i="45"/>
  <c r="K10" i="45" s="1"/>
  <c r="H13" i="45"/>
  <c r="G23" i="45"/>
  <c r="K23" i="45" s="1"/>
  <c r="H26" i="45"/>
  <c r="G31" i="45"/>
  <c r="K31" i="45" s="1"/>
  <c r="H34" i="45"/>
  <c r="I37" i="45"/>
  <c r="G39" i="45"/>
  <c r="K39" i="45" s="1"/>
  <c r="H42" i="45"/>
  <c r="G47" i="45"/>
  <c r="K47" i="45" s="1"/>
  <c r="H50" i="45"/>
  <c r="I53" i="45"/>
  <c r="G32" i="45"/>
  <c r="H48" i="45"/>
  <c r="K48" i="45" s="1"/>
  <c r="G24" i="45"/>
  <c r="K24" i="45" s="1"/>
  <c r="K40" i="45" l="1"/>
  <c r="K11" i="45"/>
  <c r="K34" i="45"/>
  <c r="K32" i="45"/>
  <c r="K26" i="45"/>
  <c r="K42" i="45"/>
</calcChain>
</file>

<file path=xl/sharedStrings.xml><?xml version="1.0" encoding="utf-8"?>
<sst xmlns="http://schemas.openxmlformats.org/spreadsheetml/2006/main" count="15178" uniqueCount="2942">
  <si>
    <t>PODER LEGISLATIVO</t>
  </si>
  <si>
    <t>AUDITORÍA SUPERIOR DEL ESTADO DE YUCATÁN</t>
  </si>
  <si>
    <t>CONGRESO DEL ESTADO DE YUCATÁN</t>
  </si>
  <si>
    <t>TOTAL</t>
  </si>
  <si>
    <t>IMPORTE</t>
  </si>
  <si>
    <t>110,962,231</t>
  </si>
  <si>
    <t>172,433,105</t>
  </si>
  <si>
    <t>283,395,336</t>
  </si>
  <si>
    <t>PODER LEGISLATIVO - OBJETO DEL GASTO</t>
  </si>
  <si>
    <t>1000 SERVICIOS PERSONALES</t>
  </si>
  <si>
    <t>1100 REMUNERACIONES AL PERSONAL DE CARÁCTER PERMANENTE</t>
  </si>
  <si>
    <t>1110 DIETAS</t>
  </si>
  <si>
    <t>1130 SUELDOS BASE AL PERSONAL PERMANENTE</t>
  </si>
  <si>
    <t>1200 REMUNERACIONES AL PERSONAL DE CARÁCTER TRANSITORIO</t>
  </si>
  <si>
    <t>1210 HONORARIOS ASIMILABLES A SALARIOS</t>
  </si>
  <si>
    <t>1230 RETRIBUCIONES POR SERVICIOS DE CARÁCTER SOCIAL</t>
  </si>
  <si>
    <t>1300 REMUNERACIONES ADICIONALES Y ESPECIALES</t>
  </si>
  <si>
    <t>1310 PRIMAS POR AÑOS DE SERVICIOS EFECTIVOS PRESTADOS</t>
  </si>
  <si>
    <t>1320 PRIMAS DE VACACIONES, DOMINICAL Y GRATIFICACIÓN DE FIN DE AÑO</t>
  </si>
  <si>
    <t>1340 COMPENSACIONES</t>
  </si>
  <si>
    <t>1400 SEGURIDAD SOCIAL</t>
  </si>
  <si>
    <t>1410 APORTACIONES DE SEGURIDAD SOCIAL</t>
  </si>
  <si>
    <t>1440 APORTACIONES PARA SEGUROS</t>
  </si>
  <si>
    <t>1500 OTRAS PRESTACIONES SOCIALES Y ECONÓMICAS</t>
  </si>
  <si>
    <t>1540 PRESTACIONES CONTRACTUALES</t>
  </si>
  <si>
    <t>1590 OTRAS PRESTACIONES SOCIALES Y ECONÓMICAS</t>
  </si>
  <si>
    <t>2000 MATERIALES Y SUMINISTROS</t>
  </si>
  <si>
    <t>2100 MATERIALES DE ADMINISTRACIÓN, EMISIÓN DE DOCUMENTOS Y ARTÍCULOS OFICIALES</t>
  </si>
  <si>
    <t>2110 MATERIALES, ÚTILES Y EQUIPOS MENORES DE OFICINA</t>
  </si>
  <si>
    <t>2120 MATERIALES Y ÚTILES DE IMPRESIÓN Y REPRODUCCIÓN</t>
  </si>
  <si>
    <t>2140 MATERIALES, ÚTILES Y EQUIPOS MENORES DE TECNOLOGÍAS DE LA INFORMACIÓN Y COMUNICACIONES</t>
  </si>
  <si>
    <t>2150 MATERIAL IMPRESO E INFORMACIÓN DIGITAL</t>
  </si>
  <si>
    <t>2160 MATERIAL DE LIMPIEZA</t>
  </si>
  <si>
    <t>2200 ALIMENTOS Y UTENSILIOS</t>
  </si>
  <si>
    <t>2210 PRODUCTOS ALIMENTICIOS PARA PERSONAS</t>
  </si>
  <si>
    <t>2230 UTENSILIOS PARA EL SERVICIO DE ALIMENTACIÓN</t>
  </si>
  <si>
    <t>2400 MATERIALES Y ARTÍCULOS DE CONSTRUCCIÓN Y DE REPARACIÓN</t>
  </si>
  <si>
    <t>2460 MATERIAL ELÉCTRICO Y ELECTRÓNICO</t>
  </si>
  <si>
    <t>2480 MATERIALES COMPLEMENTARIOS</t>
  </si>
  <si>
    <t>2490 OTROS MATERIALES Y ARTÍCULOS DE CONSTRUCCIÓN Y REPARACIÓN</t>
  </si>
  <si>
    <t>2500 PRODUCTOS QUÍMICOS, FARMACÉUTICOS Y DE LABORATORIO</t>
  </si>
  <si>
    <t>2530 MEDICINAS Y PRODUCTOS FARMACÉUTICOS</t>
  </si>
  <si>
    <t>2600 COMBUSTIBLES, LUBRICANTES Y ADITIVOS</t>
  </si>
  <si>
    <t>2610 COMBUSTIBLES, LUBRICANTES Y ADITIVOS</t>
  </si>
  <si>
    <t>2700 VESTUARIO, BLANCOS, PRENDAS DE PROTECCIÓN Y ARTÍCULOS DEPORTIVOS</t>
  </si>
  <si>
    <t>2710 VESTUARIO Y UNIFORMES</t>
  </si>
  <si>
    <t>2720 PRENDAS DE SEGURIDAD Y PROTECCIÓN PERSONAL</t>
  </si>
  <si>
    <t>2900 HERRAMIENTAS, REFACCIONES Y ACCESORIOS MENORES</t>
  </si>
  <si>
    <t>2910 HERRAMIENTAS MENORES</t>
  </si>
  <si>
    <t>2930 REFACCIONES Y ACCESORIOS MENORES DE MOBILIARIO Y EQUIPO DE ADMINISTRACIÓN, EDUCACIONAL Y RECREATIVO</t>
  </si>
  <si>
    <t>2940 REFACCIONES Y ACCESORIOS MENORES DE EQUIPO DE CÓMPUTO Y TECNOLOGÍAS DE LA INFORMACIÓN</t>
  </si>
  <si>
    <t>2960 REFACCIONES Y ACCESORIOS MENORES DE EQUIPO DE TRANSPORTE</t>
  </si>
  <si>
    <t>2980 REFACCIONES Y ACCESORIOS MENORES DE MAQUINARIA Y OTROS EQUIPOS</t>
  </si>
  <si>
    <t>2990 REFACCIONES Y ACCESORIOS MENORES OTROS BIENES MUEBLES</t>
  </si>
  <si>
    <t>3000 SERVICIOS GENERALES</t>
  </si>
  <si>
    <t>3100 SERVICIOS BÁSICOS</t>
  </si>
  <si>
    <t>3110 ENERGÍA ELÉCTRICA</t>
  </si>
  <si>
    <t>3130 AGUA</t>
  </si>
  <si>
    <t>3140 TELEFONÍA TRADICIONAL</t>
  </si>
  <si>
    <t>3150 TELEFONÍA CELULAR</t>
  </si>
  <si>
    <t>3160 SERVICIOS DE TELECOMUNICACIONES Y SATÉLITES</t>
  </si>
  <si>
    <t>3170 SERVICIOS DE ACCESO DE INTERNET, REDES Y PROCESAMIENTO DE INFORMACIÓN</t>
  </si>
  <si>
    <t>3180 SERVICIOS POSTALES Y TELEGRÁFICOS</t>
  </si>
  <si>
    <t>3200 SERVICIOS DE ARRENDAMIENTO</t>
  </si>
  <si>
    <t>3220 ARRENDAMIENTO DE EDIFICIOS</t>
  </si>
  <si>
    <t>3230 ARRENDAMIENTO DE MOBILIARIO Y EQUIPO DE ADMINISTRACIÓN, EDUCACIONAL Y RECREATIVO</t>
  </si>
  <si>
    <t>3250 ARRENDAMIENTO DE EQUIPO DE TRANSPORTE</t>
  </si>
  <si>
    <t>3270 ARRENDAMIENTO DE ACTIVOS INTANGIBLES</t>
  </si>
  <si>
    <t>3300 SERVICIOS PROFESIONALES, CIENTÍFICOS, TÉCNICOS Y OTROS SERVICIOS</t>
  </si>
  <si>
    <t>3310 SERVICIOS LEGALES, DE CONTABILIDAD, AUDITORÍA Y RELACIONADOS</t>
  </si>
  <si>
    <t>3330 SERVICIOS DE CONSULTORÍA ADMINISTRATIVA, PROCESOS, TÉCNICA Y EN TECNOLOGÍAS DE LA INFORMACIÓN</t>
  </si>
  <si>
    <t>3340 SERVICIOS DE CAPACITACIÓN A SERVIDORES PÚBLICOS</t>
  </si>
  <si>
    <t>3360 SERVICIOS DE APOYO ADMINISTRATIVO, FOTOCOPIADO E IMPRESIÓN</t>
  </si>
  <si>
    <t>3380 SERVICIOS DE VIGILANCIA</t>
  </si>
  <si>
    <t>3400 SERVICIOS FINANCIEROS, BANCARIOS Y COMERCIALES</t>
  </si>
  <si>
    <t>3410 SERVICIOS FINANCIEROS Y BANCARIOS</t>
  </si>
  <si>
    <t>3450 SEGURO DE BIENES PATRIMONIALES</t>
  </si>
  <si>
    <t>3480 COMISIONES POR VENTAS</t>
  </si>
  <si>
    <t>3500 SERVICIOS DE INSTALACIÓN, REPARACIÓN, MANTENIMIENTO Y CONSERVACIÓN</t>
  </si>
  <si>
    <t>3510 CONSERVACIÓN Y MANTENIMIENTO MENOR DE INMUEBLES</t>
  </si>
  <si>
    <t>3530 INSTALACIÓN, REPARACIÓN Y MANTENIMIENTO DE EQUIPO DE CÓMPUTO Y TECNOLOGÍAS DE LA INFORMACIÓN</t>
  </si>
  <si>
    <t>3550 REPARACIÓN Y MANTENIMIENTO DE EQUIPO DE TRANSPORTE</t>
  </si>
  <si>
    <t>3570 INSTALACIÓN, REPARACIÓN Y MANTENIMIENTO DE MAQUINARIA, OTROS EQUIPOS Y HERRAMIENTA</t>
  </si>
  <si>
    <t>3580 SERVICIOS DE LIMPIEZA Y MANEJO DE DESECHOS</t>
  </si>
  <si>
    <t>3590 SERVICIOS DE JARDINERÍA Y FUMIGACIÓN</t>
  </si>
  <si>
    <t>3600 SERVICIOS DE COMUNICACIÓN SOCIAL Y PUBLICIDAD</t>
  </si>
  <si>
    <t>3610 DIFUSIÓN POR RADIO, TELEVISIÓN Y OTROS MEDIOS DE MENSAJES SOBRE PROGRAMAS Y ACTIVIDADES GUBERNAMENTALES</t>
  </si>
  <si>
    <t>3700 SERVICIOS DE TRASLADO Y VIÁTICOS</t>
  </si>
  <si>
    <t>3710 PASAJES AÉREOS</t>
  </si>
  <si>
    <t>3750 VIÁTICOS EN EL PAÍS</t>
  </si>
  <si>
    <t>3800 SERVICIOS OFICIALES</t>
  </si>
  <si>
    <t>3810 GASTOS DE CEREMONIAL</t>
  </si>
  <si>
    <t>3820 GASTOS DE ORDEN SOCIAL Y CULTURAL</t>
  </si>
  <si>
    <t>3900 OTROS SERVICIOS GENERALES</t>
  </si>
  <si>
    <t>3910 SERVICIOS FUNERARIOS Y DE CEMENTERIOS</t>
  </si>
  <si>
    <t>3920 IMPUESTOS Y DERECHOS</t>
  </si>
  <si>
    <t>3980 IMPUESTOS SOBRE NÓMINAS Y OTROS QUE SE DERIVEN DE UNA RELACIÓN LABORAL</t>
  </si>
  <si>
    <t>5000 BIENES MUEBLES, INMUEBLES E INTANGIBLES</t>
  </si>
  <si>
    <t>5100 MOBILIARIO Y EQUIPO DE ADMINISTRACIÓN</t>
  </si>
  <si>
    <t>5110 MUEBLES DE OFICINA Y ESTANTERÍA</t>
  </si>
  <si>
    <t>5150 EQUIPO DE CÓMPUTO Y DE TECNOLOGÍA DE LA INFORMACIÓN</t>
  </si>
  <si>
    <t>5190 OTROS MOBILIARIOS Y EQUIPOS DE ADMINISTRACIÓN</t>
  </si>
  <si>
    <t>5200 MOBILIARIO Y EQUIPO EDUCACIONAL Y RECREATIVO</t>
  </si>
  <si>
    <t>5210 EQUIPOS Y APARATOS AUDIOVISUALES</t>
  </si>
  <si>
    <t>5400 VEHÍCULOS Y EQUIPO DE TRANSPORTE</t>
  </si>
  <si>
    <t>5410 VEHÍCULOS Y EQUIPO TERRESTRE</t>
  </si>
  <si>
    <t>5600 MAQUINARIA, OTROS EQUIPOS Y HERRAMIENTAS</t>
  </si>
  <si>
    <t>5640 SISTEMAS DE AIRE ACONDICIONADO, CALEFACCIÓN Y DE REFRIGERACIÓN INDUSTRIAL Y COMERCIAL.</t>
  </si>
  <si>
    <t>5900 ACTIVOS INTANGIBLES</t>
  </si>
  <si>
    <t>5970 LICENCIAS INFORMÁTICAS E INTELECTUALES</t>
  </si>
  <si>
    <t>TOTAL PODER LEGISLATIVO</t>
  </si>
  <si>
    <t>216,298,049</t>
  </si>
  <si>
    <t>127,878,285</t>
  </si>
  <si>
    <t>15,259,200</t>
  </si>
  <si>
    <t>112,619,085</t>
  </si>
  <si>
    <t>642,924</t>
  </si>
  <si>
    <t>426,924</t>
  </si>
  <si>
    <t>216,000</t>
  </si>
  <si>
    <t>47,804,401</t>
  </si>
  <si>
    <t>189,439</t>
  </si>
  <si>
    <t>22,196,539</t>
  </si>
  <si>
    <t>25,418,423</t>
  </si>
  <si>
    <t>18,599,058</t>
  </si>
  <si>
    <t>17,487,995</t>
  </si>
  <si>
    <t>1,111,063</t>
  </si>
  <si>
    <t>21,373,381</t>
  </si>
  <si>
    <t>20,558,682</t>
  </si>
  <si>
    <t>814,699</t>
  </si>
  <si>
    <t>15,773,408</t>
  </si>
  <si>
    <t>4,820,899</t>
  </si>
  <si>
    <t>2,235,155</t>
  </si>
  <si>
    <t>420,000</t>
  </si>
  <si>
    <t>872,791</t>
  </si>
  <si>
    <t>53,414</t>
  </si>
  <si>
    <t>1,239,539</t>
  </si>
  <si>
    <t>971,990</t>
  </si>
  <si>
    <t>946,148</t>
  </si>
  <si>
    <t>25,842</t>
  </si>
  <si>
    <t>1,020,545</t>
  </si>
  <si>
    <t>574,169</t>
  </si>
  <si>
    <t>146,376</t>
  </si>
  <si>
    <t>300,000</t>
  </si>
  <si>
    <t>20,900</t>
  </si>
  <si>
    <t>7,019,860</t>
  </si>
  <si>
    <t>950,380</t>
  </si>
  <si>
    <t>906,900</t>
  </si>
  <si>
    <t>43,480</t>
  </si>
  <si>
    <t>968,834</t>
  </si>
  <si>
    <t>10,717</t>
  </si>
  <si>
    <t>38,023</t>
  </si>
  <si>
    <t>354,747</t>
  </si>
  <si>
    <t>256,000</t>
  </si>
  <si>
    <t>9,069</t>
  </si>
  <si>
    <t>300,278</t>
  </si>
  <si>
    <t>49,621,082</t>
  </si>
  <si>
    <t>5,713,625</t>
  </si>
  <si>
    <t>2,741,604</t>
  </si>
  <si>
    <t>41,122</t>
  </si>
  <si>
    <t>1,757,799</t>
  </si>
  <si>
    <t>44,980</t>
  </si>
  <si>
    <t>36,000</t>
  </si>
  <si>
    <t>967,070</t>
  </si>
  <si>
    <t>125,050</t>
  </si>
  <si>
    <t>6,635,278</t>
  </si>
  <si>
    <t>2,965,280</t>
  </si>
  <si>
    <t>3,176,507</t>
  </si>
  <si>
    <t>238,480</t>
  </si>
  <si>
    <t>255,011</t>
  </si>
  <si>
    <t>19,460,779</t>
  </si>
  <si>
    <t>11,495,465</t>
  </si>
  <si>
    <t>348,044</t>
  </si>
  <si>
    <t>4,492,113</t>
  </si>
  <si>
    <t>1,453,764</t>
  </si>
  <si>
    <t>1,671,393</t>
  </si>
  <si>
    <t>803,797</t>
  </si>
  <si>
    <t>292,845</t>
  </si>
  <si>
    <t>330,726</t>
  </si>
  <si>
    <t>180,226</t>
  </si>
  <si>
    <t>7,698,920</t>
  </si>
  <si>
    <t>3,861,687</t>
  </si>
  <si>
    <t>153,153</t>
  </si>
  <si>
    <t>502,714</t>
  </si>
  <si>
    <t>17,933</t>
  </si>
  <si>
    <t>1,559,768</t>
  </si>
  <si>
    <t>1,603,665</t>
  </si>
  <si>
    <t>2,884,618</t>
  </si>
  <si>
    <t>879,913</t>
  </si>
  <si>
    <t>744,598</t>
  </si>
  <si>
    <t>135,315</t>
  </si>
  <si>
    <t>2,543,726</t>
  </si>
  <si>
    <t>306,906</t>
  </si>
  <si>
    <t>2,236,820</t>
  </si>
  <si>
    <t>3,000,426</t>
  </si>
  <si>
    <t>12,944</t>
  </si>
  <si>
    <t>70,808</t>
  </si>
  <si>
    <t>2,916,674</t>
  </si>
  <si>
    <t>1,702,797</t>
  </si>
  <si>
    <t>868,282</t>
  </si>
  <si>
    <t>260,000</t>
  </si>
  <si>
    <t>458,282</t>
  </si>
  <si>
    <t>150,000</t>
  </si>
  <si>
    <t>168,404</t>
  </si>
  <si>
    <t>500,000</t>
  </si>
  <si>
    <t>105,067</t>
  </si>
  <si>
    <t>61,044</t>
  </si>
  <si>
    <t>PODER LEGISLATIVO - OBJETO DEL GASTO DESGLOSADO</t>
  </si>
  <si>
    <t>CONGRESO DEL ESTADO</t>
  </si>
  <si>
    <t>80,062,887</t>
  </si>
  <si>
    <t>58,117,132</t>
  </si>
  <si>
    <t>11,859,469</t>
  </si>
  <si>
    <t>104,822</t>
  </si>
  <si>
    <t>11,545,525</t>
  </si>
  <si>
    <t>209,122</t>
  </si>
  <si>
    <t>6,930,036</t>
  </si>
  <si>
    <t>6,845,036</t>
  </si>
  <si>
    <t>85,000</t>
  </si>
  <si>
    <t>2,513,326</t>
  </si>
  <si>
    <t>1,698,627</t>
  </si>
  <si>
    <t>5,306,050</t>
  </si>
  <si>
    <t>1,319,949</t>
  </si>
  <si>
    <t>436,482</t>
  </si>
  <si>
    <t>530,514</t>
  </si>
  <si>
    <t>299,539</t>
  </si>
  <si>
    <t>179,602</t>
  </si>
  <si>
    <t>153,760</t>
  </si>
  <si>
    <t>27,665</t>
  </si>
  <si>
    <t>25,289</t>
  </si>
  <si>
    <t>2,376</t>
  </si>
  <si>
    <t>2,738,420</t>
  </si>
  <si>
    <t>349,480</t>
  </si>
  <si>
    <t>306,000</t>
  </si>
  <si>
    <t>670,034</t>
  </si>
  <si>
    <t>1,478</t>
  </si>
  <si>
    <t>25,090,497</t>
  </si>
  <si>
    <t>1,447,351</t>
  </si>
  <si>
    <t>701,604</t>
  </si>
  <si>
    <t>515,879</t>
  </si>
  <si>
    <t>67,070</t>
  </si>
  <si>
    <t>76,696</t>
  </si>
  <si>
    <t>3,505,726</t>
  </si>
  <si>
    <t>2,840,000</t>
  </si>
  <si>
    <t>410,715</t>
  </si>
  <si>
    <t>14,250,219</t>
  </si>
  <si>
    <t>8,495,465</t>
  </si>
  <si>
    <t>97,484</t>
  </si>
  <si>
    <t>193,764</t>
  </si>
  <si>
    <t>971,393</t>
  </si>
  <si>
    <t>521,917</t>
  </si>
  <si>
    <t>10,965</t>
  </si>
  <si>
    <t>1,956,533</t>
  </si>
  <si>
    <t>602,167</t>
  </si>
  <si>
    <t>359,768</t>
  </si>
  <si>
    <t>320,798</t>
  </si>
  <si>
    <t>163,331</t>
  </si>
  <si>
    <t>28,016</t>
  </si>
  <si>
    <t>244,994</t>
  </si>
  <si>
    <t>502,797</t>
  </si>
  <si>
    <t>318,282</t>
  </si>
  <si>
    <t>18,404</t>
  </si>
  <si>
    <t>136,235,162</t>
  </si>
  <si>
    <t>69,761,153</t>
  </si>
  <si>
    <t>54,501,953</t>
  </si>
  <si>
    <t>35,944,932</t>
  </si>
  <si>
    <t>84,617</t>
  </si>
  <si>
    <t>10,651,014</t>
  </si>
  <si>
    <t>25,209,301</t>
  </si>
  <si>
    <t>11,669,022</t>
  </si>
  <si>
    <t>10,642,959</t>
  </si>
  <si>
    <t>1,026,063</t>
  </si>
  <si>
    <t>18,860,055</t>
  </si>
  <si>
    <t>10,467,358</t>
  </si>
  <si>
    <t>3,500,950</t>
  </si>
  <si>
    <t>1,798,673</t>
  </si>
  <si>
    <t>342,277</t>
  </si>
  <si>
    <t>940,000</t>
  </si>
  <si>
    <t>792,388</t>
  </si>
  <si>
    <t>992,880</t>
  </si>
  <si>
    <t>548,880</t>
  </si>
  <si>
    <t>144,000</t>
  </si>
  <si>
    <t>4,281,440</t>
  </si>
  <si>
    <t>600,900</t>
  </si>
  <si>
    <t>298,800</t>
  </si>
  <si>
    <t>24,530,585</t>
  </si>
  <si>
    <t>4,266,274</t>
  </si>
  <si>
    <t>2,040,000</t>
  </si>
  <si>
    <t>1,241,920</t>
  </si>
  <si>
    <t>900,000</t>
  </si>
  <si>
    <t>48,354</t>
  </si>
  <si>
    <t>3,129,552</t>
  </si>
  <si>
    <t>125,280</t>
  </si>
  <si>
    <t>2,765,792</t>
  </si>
  <si>
    <t>5,210,560</t>
  </si>
  <si>
    <t>3,000,000</t>
  </si>
  <si>
    <t>250,560</t>
  </si>
  <si>
    <t>1,260,000</t>
  </si>
  <si>
    <t>700,000</t>
  </si>
  <si>
    <t>281,880</t>
  </si>
  <si>
    <t>5,742,387</t>
  </si>
  <si>
    <t>3,259,520</t>
  </si>
  <si>
    <t>1,200,000</t>
  </si>
  <si>
    <t>1,282,867</t>
  </si>
  <si>
    <t>716,582</t>
  </si>
  <si>
    <t>2,298,732</t>
  </si>
  <si>
    <t>1,991,826</t>
  </si>
  <si>
    <t>550,000</t>
  </si>
  <si>
    <t>140,000</t>
  </si>
  <si>
    <t>TIPO DE GASTO</t>
  </si>
  <si>
    <t>GASTO CORRIENTE</t>
  </si>
  <si>
    <t>GASTO DE CAPITAL</t>
  </si>
  <si>
    <t>281,692,539</t>
  </si>
  <si>
    <t>110,459,434</t>
  </si>
  <si>
    <t>171,233,105</t>
  </si>
  <si>
    <t>PENSIONES Y JUBILACIONES</t>
  </si>
  <si>
    <t>PARTICIPACIONES Y APORTACIONES</t>
  </si>
  <si>
    <t>AMORTIZACIÓN DE LA DEUDA Y DISMINUCIÓN DE PASIVOS</t>
  </si>
  <si>
    <t>PROGRAMABLE / NO PROGRAMABLE</t>
  </si>
  <si>
    <t>PROGRAMABLE</t>
  </si>
  <si>
    <t>TOTAL DEL PODER LEGISLATIVO</t>
  </si>
  <si>
    <t>NO PROGRAMABLE</t>
  </si>
  <si>
    <t>ESTRUCTURA FUNCIONAL - PROGRAMA PRESUPUESTARIO</t>
  </si>
  <si>
    <t>FINALIDAD: 01- GOBIERNO</t>
  </si>
  <si>
    <t>FUNCIÓN: 01.04.01- LEGISLACIÓN</t>
  </si>
  <si>
    <t>Administración de los Recursos Materiales, Humanos y Financieros del Congreso del Estado</t>
  </si>
  <si>
    <t>Administración de Recursos Materiales, Humanos y Financieros de la Auditoría Superior del Estado</t>
  </si>
  <si>
    <t>FUNCIÓN: 01.04.03- COORDINACIÓN DE LA POLÍTICA DE GOBIERNO</t>
  </si>
  <si>
    <t>Auditoría Superior del Estado</t>
  </si>
  <si>
    <t>FUNCIÓN: 01.05.01- LEGISLACIÓN</t>
  </si>
  <si>
    <t>Servicios Legislativos</t>
  </si>
  <si>
    <t>MODALIDAD</t>
  </si>
  <si>
    <t/>
  </si>
  <si>
    <t>M</t>
  </si>
  <si>
    <t>O</t>
  </si>
  <si>
    <t>E</t>
  </si>
  <si>
    <t>94,677,616</t>
  </si>
  <si>
    <t>58,953,023</t>
  </si>
  <si>
    <t>35,724,593</t>
  </si>
  <si>
    <t>75,237,638</t>
  </si>
  <si>
    <t>113,480,082</t>
  </si>
  <si>
    <t>Poder Legislativo</t>
  </si>
  <si>
    <t>Estado de Flujos de Efectivo</t>
  </si>
  <si>
    <t>Del  1o. de Enero al 31 de Diciembre de 2024</t>
  </si>
  <si>
    <t>(Cifras en Pesos)</t>
  </si>
  <si>
    <t>Concepto</t>
  </si>
  <si>
    <t>Flujos de Efectivo de las Actividades de Operación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</si>
  <si>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</si>
  <si>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</si>
  <si>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</si>
  <si>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</si>
  <si>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</si>
  <si>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</si>
  <si>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</si>
  <si>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</si>
  <si>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Nombre del Ente Público</t>
  </si>
  <si>
    <t>Origen</t>
  </si>
  <si>
    <t>Aplicación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</si>
  <si>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</si>
  <si>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</si>
  <si>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</si>
  <si>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</si>
  <si>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</si>
  <si>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</si>
  <si>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</si>
  <si>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</si>
  <si>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</si>
  <si>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</si>
  <si>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</si>
  <si>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</si>
  <si>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</si>
  <si>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</si>
  <si>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</si>
  <si>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</si>
  <si>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</si>
  <si>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</si>
  <si>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</si>
  <si>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</si>
  <si>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</si>
  <si>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</si>
  <si>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</si>
  <si>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</si>
  <si>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</si>
  <si>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</si>
  <si>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</si>
  <si>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</si>
  <si>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</si>
  <si>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</si>
  <si>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</si>
  <si>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Otros Orígenes de Financiamiento</t>
  </si>
  <si>
    <t>Servicios de la Deuda</t>
  </si>
  <si>
    <t>Otras Aplicaciones de Financiamiento</t>
  </si>
  <si>
    <t>Interno</t>
  </si>
  <si>
    <t>Externo</t>
  </si>
  <si>
    <t>1,641,753</t>
  </si>
  <si>
    <t>-1,702,797</t>
  </si>
  <si>
    <t>239,966,384</t>
  </si>
  <si>
    <t>238,377,001</t>
  </si>
  <si>
    <t>185,138,742</t>
  </si>
  <si>
    <t>12,767,137</t>
  </si>
  <si>
    <t>40,471,122</t>
  </si>
  <si>
    <t>1,589,383</t>
  </si>
  <si>
    <t>1,549,672</t>
  </si>
  <si>
    <t>39,711</t>
  </si>
  <si>
    <t>-1,589,383</t>
  </si>
  <si>
    <t>441,753</t>
  </si>
  <si>
    <t>-502,797</t>
  </si>
  <si>
    <t>92,342,458</t>
  </si>
  <si>
    <t>91,953,075</t>
  </si>
  <si>
    <t>70,158,039</t>
  </si>
  <si>
    <t>3,816,144</t>
  </si>
  <si>
    <t>17,978,892</t>
  </si>
  <si>
    <t>389,383</t>
  </si>
  <si>
    <t>349,672</t>
  </si>
  <si>
    <t>-389,383</t>
  </si>
  <si>
    <t>-1,200,000</t>
  </si>
  <si>
    <t>147,623,926</t>
  </si>
  <si>
    <t>146,423,926</t>
  </si>
  <si>
    <t>114,980,703</t>
  </si>
  <si>
    <t>8,950,993</t>
  </si>
  <si>
    <t>22,492,230</t>
  </si>
  <si>
    <t>PODER JUDICIAL</t>
  </si>
  <si>
    <t>CONSEJO DE LA JUDICATURA DEL ESTADO DE YUCATÁN</t>
  </si>
  <si>
    <t>TRIBUNAL DE LOS TRABAJADORES AL SERVICIO DEL ESTADO Y MUNICIPIOS</t>
  </si>
  <si>
    <t>TRIBUNAL SUPERIOR DE JUSTICIA DEL ESTADO DE YUCATÁN</t>
  </si>
  <si>
    <t>727,776,989</t>
  </si>
  <si>
    <t>23,568,747</t>
  </si>
  <si>
    <t>275,040,861</t>
  </si>
  <si>
    <t>1,026,386,597</t>
  </si>
  <si>
    <t>PODER JUDICIAL - OBJETO DEL GASTO</t>
  </si>
  <si>
    <t>1220 SUELDOS BASE AL PERSONAL EVENTUAL</t>
  </si>
  <si>
    <t>1330 HORAS EXTRAORDINARIAS</t>
  </si>
  <si>
    <t>1520 INDEMNIZACIONES</t>
  </si>
  <si>
    <t>1530 PRESTACIONES Y HABERES DE RETIRO</t>
  </si>
  <si>
    <t>1700 PAGO DE ESTÍMULOS A SERVIDORES PÚBLICOS</t>
  </si>
  <si>
    <t>1710 ESTÍMULOS</t>
  </si>
  <si>
    <t>2420 CEMENTO Y PRODUCTOS DE CONCRETO</t>
  </si>
  <si>
    <t>2520 FERTILIZANTES, PESTICIDAS Y OTROS AGROQUÍMICOS</t>
  </si>
  <si>
    <t>2920 REFACCIONES Y ACCESORIOS MENORES DE EDIFICIOS</t>
  </si>
  <si>
    <t>3290 OTROS ARRENDAMIENTOS</t>
  </si>
  <si>
    <t>3520 INSTALACIÓN, REPARACIÓN Y MANTENIMIENTO DE MOBILIARIO Y EQUIPO DE ADMINISTRACIÓN, EDUCACIONAL Y RECREATIVO</t>
  </si>
  <si>
    <t>3720 PASAJES TERRESTRES</t>
  </si>
  <si>
    <t>3790 OTROS SERVICIOS DE TRASLADO Y HOSPEDAJE</t>
  </si>
  <si>
    <t>3960 OTROS GASTOS POR RESPONSABILIDADES</t>
  </si>
  <si>
    <t>5230 CÁMARAS FOTOGRÁFICAS Y DE VIDEO</t>
  </si>
  <si>
    <t>6000 INVERSIÓN PÚBLICA</t>
  </si>
  <si>
    <t>6100 OBRA PÚBLICA EN BIENES DE DOMINIO PÚBLICO</t>
  </si>
  <si>
    <t>6120 EDIFICACIÓN NO HABITACIONAL</t>
  </si>
  <si>
    <t>TOTAL PODER JUDICIAL</t>
  </si>
  <si>
    <t>790,564,652</t>
  </si>
  <si>
    <t>527,438,264</t>
  </si>
  <si>
    <t>2,257,486</t>
  </si>
  <si>
    <t>86,109,146</t>
  </si>
  <si>
    <t>7,541,825</t>
  </si>
  <si>
    <t>78,253,171</t>
  </si>
  <si>
    <t>134,150</t>
  </si>
  <si>
    <t>180,000</t>
  </si>
  <si>
    <t>87,139,859</t>
  </si>
  <si>
    <t>84,642,679</t>
  </si>
  <si>
    <t>2,497,180</t>
  </si>
  <si>
    <t>82,094,721</t>
  </si>
  <si>
    <t>172,973</t>
  </si>
  <si>
    <t>19,932,594</t>
  </si>
  <si>
    <t>61,989,154</t>
  </si>
  <si>
    <t>5,525,176</t>
  </si>
  <si>
    <t>31,134,179</t>
  </si>
  <si>
    <t>15,287,931</t>
  </si>
  <si>
    <t>6,375,413</t>
  </si>
  <si>
    <t>81,190</t>
  </si>
  <si>
    <t>4,699,339</t>
  </si>
  <si>
    <t>108,210</t>
  </si>
  <si>
    <t>4,023,779</t>
  </si>
  <si>
    <t>264,062</t>
  </si>
  <si>
    <t>262,487</t>
  </si>
  <si>
    <t>1,575</t>
  </si>
  <si>
    <t>484,734</t>
  </si>
  <si>
    <t>12,360</t>
  </si>
  <si>
    <t>397,765</t>
  </si>
  <si>
    <t>10,749</t>
  </si>
  <si>
    <t>63,860</t>
  </si>
  <si>
    <t>14,060</t>
  </si>
  <si>
    <t>3,605</t>
  </si>
  <si>
    <t>10,455</t>
  </si>
  <si>
    <t>12,919,683</t>
  </si>
  <si>
    <t>467,545</t>
  </si>
  <si>
    <t>363,000</t>
  </si>
  <si>
    <t>104,545</t>
  </si>
  <si>
    <t>1,696,164</t>
  </si>
  <si>
    <t>59,060</t>
  </si>
  <si>
    <t>491,829</t>
  </si>
  <si>
    <t>317,620</t>
  </si>
  <si>
    <t>307,845</t>
  </si>
  <si>
    <t>307,510</t>
  </si>
  <si>
    <t>212,300</t>
  </si>
  <si>
    <t>111,194,761</t>
  </si>
  <si>
    <t>36,855,584</t>
  </si>
  <si>
    <t>23,377,615</t>
  </si>
  <si>
    <t>303,338</t>
  </si>
  <si>
    <t>1,375,494</t>
  </si>
  <si>
    <t>247,640</t>
  </si>
  <si>
    <t>10,397,067</t>
  </si>
  <si>
    <t>1,154,430</t>
  </si>
  <si>
    <t>11,788,208</t>
  </si>
  <si>
    <t>4,892,528</t>
  </si>
  <si>
    <t>170,100</t>
  </si>
  <si>
    <t>5,836,400</t>
  </si>
  <si>
    <t>62,500</t>
  </si>
  <si>
    <t>826,680</t>
  </si>
  <si>
    <t>5,230,541</t>
  </si>
  <si>
    <t>1,096,400</t>
  </si>
  <si>
    <t>3,269,684</t>
  </si>
  <si>
    <t>64,457</t>
  </si>
  <si>
    <t>800,000</t>
  </si>
  <si>
    <t>2,466,179</t>
  </si>
  <si>
    <t>24,625,264</t>
  </si>
  <si>
    <t>16,819,846</t>
  </si>
  <si>
    <t>44,850</t>
  </si>
  <si>
    <t>1,442,278</t>
  </si>
  <si>
    <t>1,346,800</t>
  </si>
  <si>
    <t>3,341,600</t>
  </si>
  <si>
    <t>373,740</t>
  </si>
  <si>
    <t>1,256,150</t>
  </si>
  <si>
    <t>1,250,000</t>
  </si>
  <si>
    <t>973,971</t>
  </si>
  <si>
    <t>333,567</t>
  </si>
  <si>
    <t>26,780</t>
  </si>
  <si>
    <t>269,140</t>
  </si>
  <si>
    <t>344,484</t>
  </si>
  <si>
    <t>711,500</t>
  </si>
  <si>
    <t>27,293,514</t>
  </si>
  <si>
    <t>15,450</t>
  </si>
  <si>
    <t>20,600</t>
  </si>
  <si>
    <t>27,257,464</t>
  </si>
  <si>
    <t>45,369,005</t>
  </si>
  <si>
    <t>29,490,501</t>
  </si>
  <si>
    <t>4,233,239</t>
  </si>
  <si>
    <t>24,640,030</t>
  </si>
  <si>
    <t>617,232</t>
  </si>
  <si>
    <t>50,000</t>
  </si>
  <si>
    <t>100,000</t>
  </si>
  <si>
    <t>400,000</t>
  </si>
  <si>
    <t>15,328,504</t>
  </si>
  <si>
    <t>48,124,000</t>
  </si>
  <si>
    <t>PODER JUDICIAL - OBJETO DEL GASTO DESGLOSADO</t>
  </si>
  <si>
    <t>541,997,408</t>
  </si>
  <si>
    <t>358,896,390</t>
  </si>
  <si>
    <t>56,471,223</t>
  </si>
  <si>
    <t>5,821,868</t>
  </si>
  <si>
    <t>50,649,355</t>
  </si>
  <si>
    <t>61,626,889</t>
  </si>
  <si>
    <t>60,430,569</t>
  </si>
  <si>
    <t>1,196,320</t>
  </si>
  <si>
    <t>60,018,235</t>
  </si>
  <si>
    <t>18,429,865</t>
  </si>
  <si>
    <t>41,588,370</t>
  </si>
  <si>
    <t>4,984,671</t>
  </si>
  <si>
    <t>23,404,027</t>
  </si>
  <si>
    <t>11,945,588</t>
  </si>
  <si>
    <t>5,109,453</t>
  </si>
  <si>
    <t>3,090</t>
  </si>
  <si>
    <t>3,811,189</t>
  </si>
  <si>
    <t>84,577</t>
  </si>
  <si>
    <t>2,937,279</t>
  </si>
  <si>
    <t>191,469</t>
  </si>
  <si>
    <t>223,709</t>
  </si>
  <si>
    <t>139,050</t>
  </si>
  <si>
    <t>8,439</t>
  </si>
  <si>
    <t>8,755</t>
  </si>
  <si>
    <t>5,150</t>
  </si>
  <si>
    <t>9,821,843</t>
  </si>
  <si>
    <t>51,500</t>
  </si>
  <si>
    <t>1,161,163</t>
  </si>
  <si>
    <t>46,350</t>
  </si>
  <si>
    <t>290,460</t>
  </si>
  <si>
    <t>257,500</t>
  </si>
  <si>
    <t>152,793</t>
  </si>
  <si>
    <t>208,060</t>
  </si>
  <si>
    <t>206,000</t>
  </si>
  <si>
    <t>76,650,554</t>
  </si>
  <si>
    <t>29,417,466</t>
  </si>
  <si>
    <t>18,071,911</t>
  </si>
  <si>
    <t>180,912</t>
  </si>
  <si>
    <t>1,156,027</t>
  </si>
  <si>
    <t>147,640</t>
  </si>
  <si>
    <t>8,987,176</t>
  </si>
  <si>
    <t>873,800</t>
  </si>
  <si>
    <t>5,987,528</t>
  </si>
  <si>
    <t>4,492,528</t>
  </si>
  <si>
    <t>960,000</t>
  </si>
  <si>
    <t>10,000</t>
  </si>
  <si>
    <t>525,000</t>
  </si>
  <si>
    <t>3,824,491</t>
  </si>
  <si>
    <t>691,400</t>
  </si>
  <si>
    <t>3,069,684</t>
  </si>
  <si>
    <t>63,407</t>
  </si>
  <si>
    <t>1,124,000</t>
  </si>
  <si>
    <t>16,250,023</t>
  </si>
  <si>
    <t>9,421,675</t>
  </si>
  <si>
    <t>13,350</t>
  </si>
  <si>
    <t>1,242,278</t>
  </si>
  <si>
    <t>1,019,500</t>
  </si>
  <si>
    <t>3,291,600</t>
  </si>
  <si>
    <t>158,620</t>
  </si>
  <si>
    <t>1,103,000</t>
  </si>
  <si>
    <t>750,000</t>
  </si>
  <si>
    <t>513,971</t>
  </si>
  <si>
    <t>103,567</t>
  </si>
  <si>
    <t>39,140</t>
  </si>
  <si>
    <t>301,500</t>
  </si>
  <si>
    <t>18,481,575</t>
  </si>
  <si>
    <t>18,445,525</t>
  </si>
  <si>
    <t>37,601,000</t>
  </si>
  <si>
    <t>25,725,000</t>
  </si>
  <si>
    <t>3,250,000</t>
  </si>
  <si>
    <t>22,475,000</t>
  </si>
  <si>
    <t>11,876,000</t>
  </si>
  <si>
    <t>19,277,820</t>
  </si>
  <si>
    <t>10,538,218</t>
  </si>
  <si>
    <t>2,053,508</t>
  </si>
  <si>
    <t>1,729,647</t>
  </si>
  <si>
    <t>99,036</t>
  </si>
  <si>
    <t>1,630,611</t>
  </si>
  <si>
    <t>1,315,166</t>
  </si>
  <si>
    <t>3,100,776</t>
  </si>
  <si>
    <t>1,502,729</t>
  </si>
  <si>
    <t>1,598,047</t>
  </si>
  <si>
    <t>540,505</t>
  </si>
  <si>
    <t>929,460</t>
  </si>
  <si>
    <t>200,793</t>
  </si>
  <si>
    <t>138,728</t>
  </si>
  <si>
    <t>3,150</t>
  </si>
  <si>
    <t>2,415</t>
  </si>
  <si>
    <t>56,500</t>
  </si>
  <si>
    <t>51,375</t>
  </si>
  <si>
    <t>49,800</t>
  </si>
  <si>
    <t>6,410</t>
  </si>
  <si>
    <t>4,100</t>
  </si>
  <si>
    <t>2,310</t>
  </si>
  <si>
    <t>492,660</t>
  </si>
  <si>
    <t>63,000</t>
  </si>
  <si>
    <t>115,222</t>
  </si>
  <si>
    <t>2,100</t>
  </si>
  <si>
    <t>4,200</t>
  </si>
  <si>
    <t>33,600</t>
  </si>
  <si>
    <t>59,572</t>
  </si>
  <si>
    <t>9,450</t>
  </si>
  <si>
    <t>6,300</t>
  </si>
  <si>
    <t>2,929,198</t>
  </si>
  <si>
    <t>285,468</t>
  </si>
  <si>
    <t>205,704</t>
  </si>
  <si>
    <t>22,426</t>
  </si>
  <si>
    <t>19,467</t>
  </si>
  <si>
    <t>16,871</t>
  </si>
  <si>
    <t>21,000</t>
  </si>
  <si>
    <t>400,680</t>
  </si>
  <si>
    <t>176,400</t>
  </si>
  <si>
    <t>52,500</t>
  </si>
  <si>
    <t>1,680</t>
  </si>
  <si>
    <t>106,050</t>
  </si>
  <si>
    <t>105,000</t>
  </si>
  <si>
    <t>1,050</t>
  </si>
  <si>
    <t>42,179</t>
  </si>
  <si>
    <t>1,263,780</t>
  </si>
  <si>
    <t>1,186,710</t>
  </si>
  <si>
    <t>31,500</t>
  </si>
  <si>
    <t>27,300</t>
  </si>
  <si>
    <t>15,120</t>
  </si>
  <si>
    <t>210,000</t>
  </si>
  <si>
    <t>621,041</t>
  </si>
  <si>
    <t>432,269</t>
  </si>
  <si>
    <t>183,239</t>
  </si>
  <si>
    <t>165,030</t>
  </si>
  <si>
    <t>84,000</t>
  </si>
  <si>
    <t>229,289,424</t>
  </si>
  <si>
    <t>158,003,656</t>
  </si>
  <si>
    <t>203,978</t>
  </si>
  <si>
    <t>27,908,276</t>
  </si>
  <si>
    <t>1,620,921</t>
  </si>
  <si>
    <t>25,973,205</t>
  </si>
  <si>
    <t>24,197,804</t>
  </si>
  <si>
    <t>22,896,944</t>
  </si>
  <si>
    <t>1,300,860</t>
  </si>
  <si>
    <t>18,975,710</t>
  </si>
  <si>
    <t>18,802,737</t>
  </si>
  <si>
    <t>6,800,692</t>
  </si>
  <si>
    <t>3,141,550</t>
  </si>
  <si>
    <t>1,127,232</t>
  </si>
  <si>
    <t>78,100</t>
  </si>
  <si>
    <t>885,000</t>
  </si>
  <si>
    <t>21,218</t>
  </si>
  <si>
    <t>1,030,000</t>
  </si>
  <si>
    <t>254,615</t>
  </si>
  <si>
    <t>5,305</t>
  </si>
  <si>
    <t>2,605,180</t>
  </si>
  <si>
    <t>353,045</t>
  </si>
  <si>
    <t>53,045</t>
  </si>
  <si>
    <t>419,779</t>
  </si>
  <si>
    <t>10,610</t>
  </si>
  <si>
    <t>197,169</t>
  </si>
  <si>
    <t>26,520</t>
  </si>
  <si>
    <t>95,480</t>
  </si>
  <si>
    <t>90,000</t>
  </si>
  <si>
    <t>31,615,009</t>
  </si>
  <si>
    <t>7,152,650</t>
  </si>
  <si>
    <t>5,100,000</t>
  </si>
  <si>
    <t>200,000</t>
  </si>
  <si>
    <t>1,393,020</t>
  </si>
  <si>
    <t>259,630</t>
  </si>
  <si>
    <t>5,400,000</t>
  </si>
  <si>
    <t>4,700,000</t>
  </si>
  <si>
    <t>1,300,000</t>
  </si>
  <si>
    <t>7,111,461</t>
  </si>
  <si>
    <t>6,211,461</t>
  </si>
  <si>
    <t>460,000</t>
  </si>
  <si>
    <t>230,000</t>
  </si>
  <si>
    <t>8,190,898</t>
  </si>
  <si>
    <t>7,335,736</t>
  </si>
  <si>
    <t>3,333,232</t>
  </si>
  <si>
    <t>2,000,000</t>
  </si>
  <si>
    <t>533,232</t>
  </si>
  <si>
    <t>3,452,504</t>
  </si>
  <si>
    <t>932,893,592</t>
  </si>
  <si>
    <t>93,493,005</t>
  </si>
  <si>
    <t>642,051,989</t>
  </si>
  <si>
    <t>23,136,478</t>
  </si>
  <si>
    <t>267,705,125</t>
  </si>
  <si>
    <t>85,725,000</t>
  </si>
  <si>
    <t>Programable / No Programable</t>
  </si>
  <si>
    <t>TOTAL DEL PODER JUDICIAL</t>
  </si>
  <si>
    <t>FUNCIÓN: 01.04.02- JUSTICIA</t>
  </si>
  <si>
    <t>Conciliación y Arbitraje Laboral</t>
  </si>
  <si>
    <t>Mediación y/o Conciliación para la Impartición de Justicia</t>
  </si>
  <si>
    <t>FUNCIÓN: 01.05.02- JUSTICIA</t>
  </si>
  <si>
    <t>Administración de los Recursos Humanos y Financieros del Tribunal de los Trabajadores al Servicio del Estado y los Municipios</t>
  </si>
  <si>
    <t>Administración de los Recursos Humanos, Financieros y Materiales del Tribunal Superior de Justicia</t>
  </si>
  <si>
    <t>Fortalecer el Desempeño Jurisdiccional, Técnico, de Información y Comunicación</t>
  </si>
  <si>
    <t>Fortalecer la Administración y Desempeño de las Dependencias Jurísdiccionales. Técnicas, Administrativas, de Información y Comunicación del Consejo de la Judicatura</t>
  </si>
  <si>
    <t>554,892,141</t>
  </si>
  <si>
    <t>23,243,830</t>
  </si>
  <si>
    <t>531,648,311</t>
  </si>
  <si>
    <t>471,494,456</t>
  </si>
  <si>
    <t>324,917</t>
  </si>
  <si>
    <t>58,606,906</t>
  </si>
  <si>
    <t>216,433,955</t>
  </si>
  <si>
    <t>196,128,678</t>
  </si>
  <si>
    <t>Poder Judicial</t>
  </si>
  <si>
    <t>30,040,501</t>
  </si>
  <si>
    <t>-93,493,005</t>
  </si>
  <si>
    <t>804,390,931</t>
  </si>
  <si>
    <t>780,345,158</t>
  </si>
  <si>
    <t>667,328,114</t>
  </si>
  <si>
    <t>30,243,483</t>
  </si>
  <si>
    <t>82,773,561</t>
  </si>
  <si>
    <t>24,045,773</t>
  </si>
  <si>
    <t>22,424,555</t>
  </si>
  <si>
    <t>1,621,218</t>
  </si>
  <si>
    <t>-24,045,773</t>
  </si>
  <si>
    <t>-85,725,000</t>
  </si>
  <si>
    <t>554,504,424</t>
  </si>
  <si>
    <t>537,661,536</t>
  </si>
  <si>
    <t>460,055,124</t>
  </si>
  <si>
    <t>22,722,356</t>
  </si>
  <si>
    <t>54,884,056</t>
  </si>
  <si>
    <t>16,842,888</t>
  </si>
  <si>
    <t>15,475,590</t>
  </si>
  <si>
    <t>1,367,298</t>
  </si>
  <si>
    <t>-16,842,888</t>
  </si>
  <si>
    <t>-432,269</t>
  </si>
  <si>
    <t>19,256,464</t>
  </si>
  <si>
    <t>18,844,779</t>
  </si>
  <si>
    <t>14,872,331</t>
  </si>
  <si>
    <t>855,200</t>
  </si>
  <si>
    <t>3,117,248</t>
  </si>
  <si>
    <t>411,685</t>
  </si>
  <si>
    <t>-411,685</t>
  </si>
  <si>
    <t>3,883,232</t>
  </si>
  <si>
    <t>-7,335,736</t>
  </si>
  <si>
    <t>230,630,043</t>
  </si>
  <si>
    <t>223,838,843</t>
  </si>
  <si>
    <t>192,400,659</t>
  </si>
  <si>
    <t>6,665,927</t>
  </si>
  <si>
    <t>24,772,257</t>
  </si>
  <si>
    <t>6,791,200</t>
  </si>
  <si>
    <t>6,537,280</t>
  </si>
  <si>
    <t>253,920</t>
  </si>
  <si>
    <t>-6,791,200</t>
  </si>
  <si>
    <t>ORGANISMOS AUTÓNOMOS</t>
  </si>
  <si>
    <t>AGENCIA DE INTELIGENCIA PATRIMONIAL Y ECONÓMICA DEL ESTADO DE YUCATÁN</t>
  </si>
  <si>
    <t>AGENCIA DE TRANSPORTE DE YUCATÁN</t>
  </si>
  <si>
    <t>COMISIÓN DE DERECHOS HUMANOS DEL ESTADO DE YUCATÁN</t>
  </si>
  <si>
    <t>FISCALÍA ESPECIALIZADA EN COMBATE A LA CORRUPCIÓN DEL ESTADO DE YUCATÁN</t>
  </si>
  <si>
    <t>FISCALÍA GENERAL DEL ESTADO</t>
  </si>
  <si>
    <t>INSTITUTO ELECTORAL Y DE PARTICIPACIÓN CIUDADANA DE YUCATÁN</t>
  </si>
  <si>
    <t>INSTITUTO ESTATAL DE TRANSPARENCIA, ACCESO A LA INFORMACIÓN PÚBLICA Y PROTECCIÓN DE DATOS PERSONALES</t>
  </si>
  <si>
    <t>TRIBUNAL DE JUSTICIA ADMINISTRATIVA DEL ESTADO DE YUCATÁN</t>
  </si>
  <si>
    <t>TRIBUNAL ELECTORAL DEL ESTADO DE YUCATÁN</t>
  </si>
  <si>
    <t>UNIVERSIDAD AUTÓNOMA DE YUCATÁN</t>
  </si>
  <si>
    <t>38,000,000</t>
  </si>
  <si>
    <t>2,453,837,198</t>
  </si>
  <si>
    <t>37,705,499</t>
  </si>
  <si>
    <t>27,454,267</t>
  </si>
  <si>
    <t>573,000,000</t>
  </si>
  <si>
    <t>436,645,011</t>
  </si>
  <si>
    <t>26,497,030</t>
  </si>
  <si>
    <t>45,412,342</t>
  </si>
  <si>
    <t>31,930,755</t>
  </si>
  <si>
    <t>3,060,745,356</t>
  </si>
  <si>
    <t>6,731,227,458</t>
  </si>
  <si>
    <t>ORGANISMOS AUTÓNOMOS - OBJETO DEL GASTO</t>
  </si>
  <si>
    <t>1380 PARTICIPACIONES POR VIGILANCIA EN EL CUMPLIMIENTO DE LAS LEYES Y CUSTODIA DE VALORES</t>
  </si>
  <si>
    <t>1420 APORTACIONES A FONDOS DE VIVIENDA</t>
  </si>
  <si>
    <t>1430 APORTACIONES AL SISTEMA PARA EL RETIRO</t>
  </si>
  <si>
    <t>1510 CUOTAS PARA EL FONDO DE AHORRO Y FONDO DE TRABAJO</t>
  </si>
  <si>
    <t>1600 PREVISIONES</t>
  </si>
  <si>
    <t>1610 PREVISIONES DE CARÁCTER LABORAL, ECONÓMICA Y DE SEGURIDAD SOCIAL</t>
  </si>
  <si>
    <t>2170 MATERIALES Y ÚTILES DE ENSEÑANZA</t>
  </si>
  <si>
    <t>2180 MATERIALES PARA EL REGISTRO E IDENTIFICACIÓN DE BIENES Y PERSONAS</t>
  </si>
  <si>
    <t>2220 PRODUCTOS ALIMENTICIOS PARA ANIMALES</t>
  </si>
  <si>
    <t>2300 MATERIAS PRIMAS Y MATERIALES DE PRODUCCIÓN Y COMERCIALIZACIÓN</t>
  </si>
  <si>
    <t>2310 PRODUCTOS ALIMENTICIOS, AGROPECUARIOS Y FORESTALES ADQUIRIDOS COMO MATERIA PRIMA</t>
  </si>
  <si>
    <t>2350 PRODUCTOS QUÍMICOS, FARMACÉUTICOS Y DE LABORATORIO ADQUIRIDOS COMO MATERIA PRIMA</t>
  </si>
  <si>
    <t>2380 MERCANCÍAS ADQUIRIDAS PARA SU COMERCIALIZACIÓN</t>
  </si>
  <si>
    <t>2390 OTROS PRODUCTOS ADQUIRIDOS COMO MATERIA PRIMA</t>
  </si>
  <si>
    <t>2410 PRODUCTOS MINERALES NO METÁLICOS</t>
  </si>
  <si>
    <t>2430 CAL, YESO Y PRODUCTOS DE YESO</t>
  </si>
  <si>
    <t>2440 MADERA Y PRODUCTOS DE MADERA</t>
  </si>
  <si>
    <t>2450 VIDRIO Y PRODUCTOS DE VIDRIO</t>
  </si>
  <si>
    <t>2470 ARTÍCULOS METÁLICOS PARA LA CONSTRUCCIÓN</t>
  </si>
  <si>
    <t>2510 PRODUCTOS QUÍMICOS BÁSICOS</t>
  </si>
  <si>
    <t>2540 MATERIALES, ACCESORIOS Y SUMINISTROS MÉDICOS</t>
  </si>
  <si>
    <t>2550 MATERIALES, ACCESORIOS Y SUMINISTROS DE LABORATORIO</t>
  </si>
  <si>
    <t>2590 OTROS PRODUCTOS QUÍMICOS</t>
  </si>
  <si>
    <t>2730 ARTÍCULOS DEPORTIVOS</t>
  </si>
  <si>
    <t>2740 PRODUCTOS TEXTILES</t>
  </si>
  <si>
    <t>2750 BLANCOS Y OTROS PRODUCTOS TEXTILES, EXCEPTO PRENDAS DE VESTIR</t>
  </si>
  <si>
    <t>2950 REFACCIONES Y ACCESORIOS MENORES DE EQUIPO E INSTRUMENTAL MÉDICO Y DE LABORATORIO</t>
  </si>
  <si>
    <t>3120 GAS</t>
  </si>
  <si>
    <t>3240 ARRENDAMIENTO DE EQUIPO E INSTRUMENTAL MÉDICO Y DE LABORATORIO</t>
  </si>
  <si>
    <t>3260 ARRENDAMIENTO DE MAQUINARIA, OTROS EQUIPOS Y HERRAMIENTAS</t>
  </si>
  <si>
    <t>3320 SERVICIOS DE DISEÑO, ARQUITECTURA, INGENIERÍA Y ACTIVIDADES RELACIONADAS</t>
  </si>
  <si>
    <t>3350 SERVICIOS DE INVESTIGACIÓN CIENTÍFICA Y DESARROLLO</t>
  </si>
  <si>
    <t>3390 SERVICIOS PROFESIONALES, CIENTÍFICOS Y TÉCNICOS INTEGRALES</t>
  </si>
  <si>
    <t>3430 SERVICIOS DE RECAUDACIÓN, TRASLADO Y CUSTODIA DE VALORES</t>
  </si>
  <si>
    <t>3470 FLETES Y MANIOBRAS</t>
  </si>
  <si>
    <t>3540 INSTALACIÓN, REPARACIÓN Y MANTENIMIENTO DE EQUIPO E INSTRUMENTAL MÉDICO Y DE LABORATORIO</t>
  </si>
  <si>
    <t>3560 REPARACIÓN Y MANTENIMIENTO DE EQUIPO DE DEFENSA Y SEGURIDAD</t>
  </si>
  <si>
    <t>3620 DIFUSIÓN POR RADIO, TELEVISIÓN Y OTROS MEDIOS DE MENSAJES COMERCIALES PARA PROMOVER LA VENTA DE BIENES O SERVICIOS</t>
  </si>
  <si>
    <t>3630 SERVICIOS DE CREATIVIDAD, PREPRODUCCIÓN Y PRODUCCIÓN DE PUBLICIDAD, EXCEPTO INTERNET</t>
  </si>
  <si>
    <t>3650 SERVICIOS DE LA INDUSTRIA FÍLMICA, DEL SONIDO Y DEL VIDEO</t>
  </si>
  <si>
    <t>3690 OTROS SERVICIOS DE INFORMACIÓN</t>
  </si>
  <si>
    <t>3760 VIÁTICOS EN EL EXTRANJERO</t>
  </si>
  <si>
    <t>3780 SERVICIOS INTEGRALES DE TRASLADO Y VIÁTICOS</t>
  </si>
  <si>
    <t>3830 CONGRESOS Y CONVENCIONES</t>
  </si>
  <si>
    <t>3850 GASTOS DE REPRESENTACIÓN</t>
  </si>
  <si>
    <t>3930 IMPUESTOS Y DERECHOS DE IMPORTACIÓN</t>
  </si>
  <si>
    <t>3950 PENAS, MULTAS, ACCESORIOS Y ACTUALIZACIONES</t>
  </si>
  <si>
    <t>3990 OTROS SERVICIOS GENERALES</t>
  </si>
  <si>
    <t>4000 TRANSFERENCIAS, ASIGNACIONES, SUBSIDIOS Y OTRAS AYUDAS</t>
  </si>
  <si>
    <t>4200 TRANSFERENCIAS AL RESTO DEL SECTOR PÚBLICO</t>
  </si>
  <si>
    <t>4210 TRANSFERENCIAS OTORGADAS A ORGANISMOS ENTIDADES PARAESTATALES NO EMPRESARIALES Y NO FINANCIERAS</t>
  </si>
  <si>
    <t>4300 SUBSIDIOS Y SUBVENCIONES</t>
  </si>
  <si>
    <t>4340 SUBSIDIOS A LA PRESTACIÓN DE SERVICIOS PÚBLICOS</t>
  </si>
  <si>
    <t>4390 OTROS SUBSIDIOS</t>
  </si>
  <si>
    <t>4400 AYUDAS SOCIALES</t>
  </si>
  <si>
    <t>4410 AYUDAS SOCIALES A PERSONAS</t>
  </si>
  <si>
    <t>4440 AYUDAS SOCIALES A ACTIVIDADES CIENTÍFICAS O ACADÉMICAS</t>
  </si>
  <si>
    <t>4450 AYUDAS SOCIALES A INSTITUCIONES SIN FINES DE LUCRO</t>
  </si>
  <si>
    <t>4470 AYUDAS SOCIALES A ENTIDADES DE INTERÉS PÚBLICO</t>
  </si>
  <si>
    <t>4600 TRANSFERENCIAS A FIDEICOMISOS, MANDATOS Y OTROS ANÁLOGOS</t>
  </si>
  <si>
    <t>4690 OTRAS TRANSFERENCIAS A FIDEICOMISOS</t>
  </si>
  <si>
    <t>4800 DONATIVOS</t>
  </si>
  <si>
    <t>4810 DONATIVOS A INSTITUCIONES SIN FINES DE LUCRO</t>
  </si>
  <si>
    <t>4840 DONATIVOS A FIDEICOMISOS ESTATALES</t>
  </si>
  <si>
    <t>5120 MUEBLES, EXCEPTO DE OFICINA Y ESTANTERÍA</t>
  </si>
  <si>
    <t>5290 OTRO MOBILIARIO Y EQUIPO EDUCACIONAL Y RECREATIVO</t>
  </si>
  <si>
    <t>5300 EQUIPO E INSTRUMENTAL MÉDICO Y DE LABORATORIO</t>
  </si>
  <si>
    <t>5310 EQUIPO MÉDICO Y DE LABORATORIO</t>
  </si>
  <si>
    <t>5320 INSTRUMENTAL MÉDICO Y DE LABORATORIO</t>
  </si>
  <si>
    <t>5610 MAQUINARIA Y EQUIPO AGROPECUARIO</t>
  </si>
  <si>
    <t>5620 MAQUINARIA Y EQUIPO INDUSTRIAL</t>
  </si>
  <si>
    <t>5650 EQUIPO DE COMUNICACIÓN Y TELECOMUNICACIÓN</t>
  </si>
  <si>
    <t>5660 EQUIPOS DE GENERACIÓN ELÉCTRICA, APARATOS Y ACCESORIOS ELÉCTRICOS</t>
  </si>
  <si>
    <t>5670 HERRAMIENTAS Y MÁQUINAS-HERRAMIENTA</t>
  </si>
  <si>
    <t>5690 OTROS EQUIPOS</t>
  </si>
  <si>
    <t>5910 SOFTWARE</t>
  </si>
  <si>
    <t>6200 OBRA PÚBLICA EN BIENES PROPIOS</t>
  </si>
  <si>
    <t>6220 EDIFICACIÓN NO HABITACIONAL</t>
  </si>
  <si>
    <t>7000 INVERSIONES FINANCIERAS Y OTRAS PROVISIONES</t>
  </si>
  <si>
    <t>7900 PROVISIONES PARA CONTINGENCIAS Y OTRAS EROGACIONES ESPECIALES</t>
  </si>
  <si>
    <t>7990 OTRAS EROGACIONES ESPECIALES</t>
  </si>
  <si>
    <t>TOTAL ORGANISMOS AUTÓNOMOS</t>
  </si>
  <si>
    <t>3,288,727,403</t>
  </si>
  <si>
    <t>964,184,945</t>
  </si>
  <si>
    <t>192,589,692</t>
  </si>
  <si>
    <t>4,077,482</t>
  </si>
  <si>
    <t>188,481,310</t>
  </si>
  <si>
    <t>30,900</t>
  </si>
  <si>
    <t>474,360,209</t>
  </si>
  <si>
    <t>191,802,210</t>
  </si>
  <si>
    <t>217,275,695</t>
  </si>
  <si>
    <t>61,463,432</t>
  </si>
  <si>
    <t>3,818,872</t>
  </si>
  <si>
    <t>451,793,142</t>
  </si>
  <si>
    <t>369,655,927</t>
  </si>
  <si>
    <t>56,021,297</t>
  </si>
  <si>
    <t>12,922,188</t>
  </si>
  <si>
    <t>13,193,730</t>
  </si>
  <si>
    <t>1,082,447,864</t>
  </si>
  <si>
    <t>8,366,831</t>
  </si>
  <si>
    <t>2,060,000</t>
  </si>
  <si>
    <t>611,453,773</t>
  </si>
  <si>
    <t>411,105,843</t>
  </si>
  <si>
    <t>49,461,417</t>
  </si>
  <si>
    <t>24,829,958</t>
  </si>
  <si>
    <t>98,521,593</t>
  </si>
  <si>
    <t>236,914,511</t>
  </si>
  <si>
    <t>40,328,099</t>
  </si>
  <si>
    <t>12,581,643</t>
  </si>
  <si>
    <t>3,374,963</t>
  </si>
  <si>
    <t>8,683,901</t>
  </si>
  <si>
    <t>6,105,063</t>
  </si>
  <si>
    <t>8,168,501</t>
  </si>
  <si>
    <t>1,309,700</t>
  </si>
  <si>
    <t>104,328</t>
  </si>
  <si>
    <t>15,651,212</t>
  </si>
  <si>
    <t>11,710,612</t>
  </si>
  <si>
    <t>3,524,600</t>
  </si>
  <si>
    <t>416,000</t>
  </si>
  <si>
    <t>2,643,248</t>
  </si>
  <si>
    <t>60,000</t>
  </si>
  <si>
    <t>2,377,748</t>
  </si>
  <si>
    <t>155,500</t>
  </si>
  <si>
    <t>18,518,078</t>
  </si>
  <si>
    <t>7,000</t>
  </si>
  <si>
    <t>85,300</t>
  </si>
  <si>
    <t>156,000</t>
  </si>
  <si>
    <t>3,228,811</t>
  </si>
  <si>
    <t>395,000</t>
  </si>
  <si>
    <t>8,737,000</t>
  </si>
  <si>
    <t>5,718,967</t>
  </si>
  <si>
    <t>93,636,350</t>
  </si>
  <si>
    <t>5,445,400</t>
  </si>
  <si>
    <t>78,850</t>
  </si>
  <si>
    <t>655,926</t>
  </si>
  <si>
    <t>9,864,085</t>
  </si>
  <si>
    <t>77,172,789</t>
  </si>
  <si>
    <t>419,300</t>
  </si>
  <si>
    <t>46,987,120</t>
  </si>
  <si>
    <t>4,070,960</t>
  </si>
  <si>
    <t>1,669,810</t>
  </si>
  <si>
    <t>1,117,750</t>
  </si>
  <si>
    <t>979,900</t>
  </si>
  <si>
    <t>3,500</t>
  </si>
  <si>
    <t>15,079,444</t>
  </si>
  <si>
    <t>759,879</t>
  </si>
  <si>
    <t>1,400,798</t>
  </si>
  <si>
    <t>5,091,735</t>
  </si>
  <si>
    <t>2,656,909</t>
  </si>
  <si>
    <t>427,540</t>
  </si>
  <si>
    <t>2,648,760</t>
  </si>
  <si>
    <t>1,083,710</t>
  </si>
  <si>
    <t>1,010,113</t>
  </si>
  <si>
    <t>647,979,115</t>
  </si>
  <si>
    <t>80,093,677</t>
  </si>
  <si>
    <t>61,320,264</t>
  </si>
  <si>
    <t>104,700</t>
  </si>
  <si>
    <t>1,597,806</t>
  </si>
  <si>
    <t>7,638,191</t>
  </si>
  <si>
    <t>1,107,447</t>
  </si>
  <si>
    <t>845,200</t>
  </si>
  <si>
    <t>6,373,708</t>
  </si>
  <si>
    <t>1,106,361</t>
  </si>
  <si>
    <t>105,907,353</t>
  </si>
  <si>
    <t>8,485,313</t>
  </si>
  <si>
    <t>13,882,106</t>
  </si>
  <si>
    <t>19,200</t>
  </si>
  <si>
    <t>38,348,238</t>
  </si>
  <si>
    <t>1,309,000</t>
  </si>
  <si>
    <t>747,000</t>
  </si>
  <si>
    <t>43,116,496</t>
  </si>
  <si>
    <t>236,388,526</t>
  </si>
  <si>
    <t>16,727,309</t>
  </si>
  <si>
    <t>623,200</t>
  </si>
  <si>
    <t>86,127,694</t>
  </si>
  <si>
    <t>10,127,888</t>
  </si>
  <si>
    <t>9,804</t>
  </si>
  <si>
    <t>56,135,406</t>
  </si>
  <si>
    <t>20,522,236</t>
  </si>
  <si>
    <t>46,114,989</t>
  </si>
  <si>
    <t>7,268,927</t>
  </si>
  <si>
    <t>735,093</t>
  </si>
  <si>
    <t>72,000</t>
  </si>
  <si>
    <t>5,852,834</t>
  </si>
  <si>
    <t>159,000</t>
  </si>
  <si>
    <t>450,000</t>
  </si>
  <si>
    <t>85,630,956</t>
  </si>
  <si>
    <t>34,372,308</t>
  </si>
  <si>
    <t>4,199,723</t>
  </si>
  <si>
    <t>2,740,342</t>
  </si>
  <si>
    <t>5,500,950</t>
  </si>
  <si>
    <t>5,921,966</t>
  </si>
  <si>
    <t>9,030</t>
  </si>
  <si>
    <t>17,613,703</t>
  </si>
  <si>
    <t>8,695,566</t>
  </si>
  <si>
    <t>6,577,368</t>
  </si>
  <si>
    <t>6,778,896</t>
  </si>
  <si>
    <t>2,818,848</t>
  </si>
  <si>
    <t>466,800</t>
  </si>
  <si>
    <t>2,613,848</t>
  </si>
  <si>
    <t>579,400</t>
  </si>
  <si>
    <t>30,311,422</t>
  </si>
  <si>
    <t>14,637,411</t>
  </si>
  <si>
    <t>547,612</t>
  </si>
  <si>
    <t>12,099,470</t>
  </si>
  <si>
    <t>1,788,500</t>
  </si>
  <si>
    <t>28,003</t>
  </si>
  <si>
    <t>1,210,426</t>
  </si>
  <si>
    <t>20,269,995</t>
  </si>
  <si>
    <t>469,492</t>
  </si>
  <si>
    <t>18,578,924</t>
  </si>
  <si>
    <t>882,555</t>
  </si>
  <si>
    <t>339,024</t>
  </si>
  <si>
    <t>75,329,363</t>
  </si>
  <si>
    <t>271,984</t>
  </si>
  <si>
    <t>15,000</t>
  </si>
  <si>
    <t>134,917</t>
  </si>
  <si>
    <t>12,000</t>
  </si>
  <si>
    <t>66,712,334</t>
  </si>
  <si>
    <t>8,083,128</t>
  </si>
  <si>
    <t>214,987,741</t>
  </si>
  <si>
    <t>478,500</t>
  </si>
  <si>
    <t>1,520,000</t>
  </si>
  <si>
    <t>120,000</t>
  </si>
  <si>
    <t>1,400,000</t>
  </si>
  <si>
    <t>197,972,201</t>
  </si>
  <si>
    <t>8,977,600</t>
  </si>
  <si>
    <t>306,601</t>
  </si>
  <si>
    <t>27,157</t>
  </si>
  <si>
    <t>188,660,843</t>
  </si>
  <si>
    <t>5,819,040</t>
  </si>
  <si>
    <t>9,198,000</t>
  </si>
  <si>
    <t>9,118,000</t>
  </si>
  <si>
    <t>80,000</t>
  </si>
  <si>
    <t>42,187,384</t>
  </si>
  <si>
    <t>23,123,516</t>
  </si>
  <si>
    <t>5,849,904</t>
  </si>
  <si>
    <t>26,500</t>
  </si>
  <si>
    <t>13,218,545</t>
  </si>
  <si>
    <t>4,028,567</t>
  </si>
  <si>
    <t>4,351,646</t>
  </si>
  <si>
    <t>3,889,245</t>
  </si>
  <si>
    <t>384,201</t>
  </si>
  <si>
    <t>78,200</t>
  </si>
  <si>
    <t>2,285,503</t>
  </si>
  <si>
    <t>2,258,503</t>
  </si>
  <si>
    <t>27,000</t>
  </si>
  <si>
    <t>12,194,584</t>
  </si>
  <si>
    <t>45,000</t>
  </si>
  <si>
    <t>3,000</t>
  </si>
  <si>
    <t>4,281,000</t>
  </si>
  <si>
    <t>2,398,300</t>
  </si>
  <si>
    <t>912,700</t>
  </si>
  <si>
    <t>520,584</t>
  </si>
  <si>
    <t>4,034,000</t>
  </si>
  <si>
    <t>232,135</t>
  </si>
  <si>
    <t>142,135</t>
  </si>
  <si>
    <t>41,030,000</t>
  </si>
  <si>
    <t>2,259,401,304</t>
  </si>
  <si>
    <t>ORGANISMOS AUTÓNOMOS - OBJETO DEL GASTO DESGLOSADO</t>
  </si>
  <si>
    <t>FISCALIA ESPECIALIZADA EN COMBATE A LA CORRUPCIÓN DEL ESTADO DE YUCATÁN</t>
  </si>
  <si>
    <t>23,064,000</t>
  </si>
  <si>
    <t>15,090,000</t>
  </si>
  <si>
    <t>4,699,000</t>
  </si>
  <si>
    <t>2,825,000</t>
  </si>
  <si>
    <t>1,874,000</t>
  </si>
  <si>
    <t>2,345,000</t>
  </si>
  <si>
    <t>930,000</t>
  </si>
  <si>
    <t>710,000</t>
  </si>
  <si>
    <t>9,226,000</t>
  </si>
  <si>
    <t>250,000</t>
  </si>
  <si>
    <t>1,915,000</t>
  </si>
  <si>
    <t>4,320,000</t>
  </si>
  <si>
    <t>350,000</t>
  </si>
  <si>
    <t>1,000,000</t>
  </si>
  <si>
    <t>20,000</t>
  </si>
  <si>
    <t>2,650,000</t>
  </si>
  <si>
    <t>65,000</t>
  </si>
  <si>
    <t>255,000</t>
  </si>
  <si>
    <t>30,000</t>
  </si>
  <si>
    <t>25,000</t>
  </si>
  <si>
    <t>600,000</t>
  </si>
  <si>
    <t>961,000</t>
  </si>
  <si>
    <t>5,000,000</t>
  </si>
  <si>
    <t>68,894,618</t>
  </si>
  <si>
    <t>46,241,691</t>
  </si>
  <si>
    <t>8,905,124</t>
  </si>
  <si>
    <t>258,984</t>
  </si>
  <si>
    <t>7,728,776</t>
  </si>
  <si>
    <t>917,364</t>
  </si>
  <si>
    <t>9,113,283</t>
  </si>
  <si>
    <t>8,980,261</t>
  </si>
  <si>
    <t>133,022</t>
  </si>
  <si>
    <t>1,747,200</t>
  </si>
  <si>
    <t>2,404,920</t>
  </si>
  <si>
    <t>482,400</t>
  </si>
  <si>
    <t>17,550,012</t>
  </si>
  <si>
    <t>2,702,400</t>
  </si>
  <si>
    <t>1,742,400</t>
  </si>
  <si>
    <t>240,000</t>
  </si>
  <si>
    <t>360,000</t>
  </si>
  <si>
    <t>2,310,400</t>
  </si>
  <si>
    <t>2,296,000</t>
  </si>
  <si>
    <t>14,400</t>
  </si>
  <si>
    <t>7,734,000</t>
  </si>
  <si>
    <t>7,644,000</t>
  </si>
  <si>
    <t>3,820,012</t>
  </si>
  <si>
    <t>338,000</t>
  </si>
  <si>
    <t>595,200</t>
  </si>
  <si>
    <t>269,200</t>
  </si>
  <si>
    <t>170,000</t>
  </si>
  <si>
    <t>99,971,264</t>
  </si>
  <si>
    <t>11,202,431</t>
  </si>
  <si>
    <t>5,841,827</t>
  </si>
  <si>
    <t>491,604</t>
  </si>
  <si>
    <t>2,197,000</t>
  </si>
  <si>
    <t>508,000</t>
  </si>
  <si>
    <t>1,980,000</t>
  </si>
  <si>
    <t>184,000</t>
  </si>
  <si>
    <t>11,171,866</t>
  </si>
  <si>
    <t>111,666</t>
  </si>
  <si>
    <t>8,660,200</t>
  </si>
  <si>
    <t>65,707,859</t>
  </si>
  <si>
    <t>13,351,268</t>
  </si>
  <si>
    <t>28,687,555</t>
  </si>
  <si>
    <t>8,589,036</t>
  </si>
  <si>
    <t>9,960,000</t>
  </si>
  <si>
    <t>1,365,000</t>
  </si>
  <si>
    <t>6,079,863</t>
  </si>
  <si>
    <t>1,816,463</t>
  </si>
  <si>
    <t>640,000</t>
  </si>
  <si>
    <t>3,210,000</t>
  </si>
  <si>
    <t>233,400</t>
  </si>
  <si>
    <t>864,765</t>
  </si>
  <si>
    <t>464,765</t>
  </si>
  <si>
    <t>2,379,480</t>
  </si>
  <si>
    <t>7,900,000</t>
  </si>
  <si>
    <t>5,600,000</t>
  </si>
  <si>
    <t>1,320,000</t>
  </si>
  <si>
    <t>2,680,000</t>
  </si>
  <si>
    <t>1,600,000</t>
  </si>
  <si>
    <t>1,500,000</t>
  </si>
  <si>
    <t>31,225,026</t>
  </si>
  <si>
    <t>19,997,805</t>
  </si>
  <si>
    <t>3,860,768</t>
  </si>
  <si>
    <t>85,729</t>
  </si>
  <si>
    <t>2,789,491</t>
  </si>
  <si>
    <t>985,548</t>
  </si>
  <si>
    <t>3,660,047</t>
  </si>
  <si>
    <t>2,916,105</t>
  </si>
  <si>
    <t>743,942</t>
  </si>
  <si>
    <t>3,706,406</t>
  </si>
  <si>
    <t>35,486</t>
  </si>
  <si>
    <t>3,485,520</t>
  </si>
  <si>
    <t>185,400</t>
  </si>
  <si>
    <t>2,735,309</t>
  </si>
  <si>
    <t>514,106</t>
  </si>
  <si>
    <t>91,064</t>
  </si>
  <si>
    <t>209,681</t>
  </si>
  <si>
    <t>27,283</t>
  </si>
  <si>
    <t>186,078</t>
  </si>
  <si>
    <t>319,806</t>
  </si>
  <si>
    <t>30,653</t>
  </si>
  <si>
    <t>14,189</t>
  </si>
  <si>
    <t>16,464</t>
  </si>
  <si>
    <t>1,716,050</t>
  </si>
  <si>
    <t>154,694</t>
  </si>
  <si>
    <t>69,526</t>
  </si>
  <si>
    <t>1,999</t>
  </si>
  <si>
    <t>64,001</t>
  </si>
  <si>
    <t>18,809</t>
  </si>
  <si>
    <t>3,647,677</t>
  </si>
  <si>
    <t>754,922</t>
  </si>
  <si>
    <t>451,088</t>
  </si>
  <si>
    <t>4,782</t>
  </si>
  <si>
    <t>99,486</t>
  </si>
  <si>
    <t>119,136</t>
  </si>
  <si>
    <t>65,301</t>
  </si>
  <si>
    <t>15,129</t>
  </si>
  <si>
    <t>1,308,186</t>
  </si>
  <si>
    <t>1,231,406</t>
  </si>
  <si>
    <t>76,780</t>
  </si>
  <si>
    <t>283,839</t>
  </si>
  <si>
    <t>11,965</t>
  </si>
  <si>
    <t>69,012</t>
  </si>
  <si>
    <t>23,287</t>
  </si>
  <si>
    <t>169,771</t>
  </si>
  <si>
    <t>38,084</t>
  </si>
  <si>
    <t>883,086</t>
  </si>
  <si>
    <t>166,005</t>
  </si>
  <si>
    <t>18,653</t>
  </si>
  <si>
    <t>206,106</t>
  </si>
  <si>
    <t>70,461</t>
  </si>
  <si>
    <t>384,073</t>
  </si>
  <si>
    <t>28,758</t>
  </si>
  <si>
    <t>160,526</t>
  </si>
  <si>
    <t>82,678</t>
  </si>
  <si>
    <t>77,848</t>
  </si>
  <si>
    <t>22,405</t>
  </si>
  <si>
    <t>13,962</t>
  </si>
  <si>
    <t>4,249</t>
  </si>
  <si>
    <t>4,194</t>
  </si>
  <si>
    <t>155,914</t>
  </si>
  <si>
    <t>147,628</t>
  </si>
  <si>
    <t>8,286</t>
  </si>
  <si>
    <t>40,715</t>
  </si>
  <si>
    <t>28,798</t>
  </si>
  <si>
    <t>11,917</t>
  </si>
  <si>
    <t>7,157</t>
  </si>
  <si>
    <t>90,330</t>
  </si>
  <si>
    <t>34,830</t>
  </si>
  <si>
    <t>2,500</t>
  </si>
  <si>
    <t>32,330</t>
  </si>
  <si>
    <t>55,500</t>
  </si>
  <si>
    <t>20,942,887</t>
  </si>
  <si>
    <t>13,455,943</t>
  </si>
  <si>
    <t>2,434,106</t>
  </si>
  <si>
    <t>30,168</t>
  </si>
  <si>
    <t>2,211,938</t>
  </si>
  <si>
    <t>192,000</t>
  </si>
  <si>
    <t>2,580,578</t>
  </si>
  <si>
    <t>2,116,068</t>
  </si>
  <si>
    <t>464,510</t>
  </si>
  <si>
    <t>1,410,000</t>
  </si>
  <si>
    <t>730,216</t>
  </si>
  <si>
    <t>332,044</t>
  </si>
  <si>
    <t>2,092,258</t>
  </si>
  <si>
    <t>540,000</t>
  </si>
  <si>
    <t>126,000</t>
  </si>
  <si>
    <t>186,758</t>
  </si>
  <si>
    <t>162,758</t>
  </si>
  <si>
    <t>24,000</t>
  </si>
  <si>
    <t>136,000</t>
  </si>
  <si>
    <t>82,500</t>
  </si>
  <si>
    <t>247,000</t>
  </si>
  <si>
    <t>3,991,987</t>
  </si>
  <si>
    <t>164,400</t>
  </si>
  <si>
    <t>1,282,800</t>
  </si>
  <si>
    <t>1,252,800</t>
  </si>
  <si>
    <t>1,251,840</t>
  </si>
  <si>
    <t>174,240</t>
  </si>
  <si>
    <t>897,600</t>
  </si>
  <si>
    <t>204,988</t>
  </si>
  <si>
    <t>269,984</t>
  </si>
  <si>
    <t>49,992</t>
  </si>
  <si>
    <t>70,992</t>
  </si>
  <si>
    <t>96,000</t>
  </si>
  <si>
    <t>40,000</t>
  </si>
  <si>
    <t>6,000</t>
  </si>
  <si>
    <t>42,000</t>
  </si>
  <si>
    <t>18,000</t>
  </si>
  <si>
    <t>655,975</t>
  </si>
  <si>
    <t>427,135</t>
  </si>
  <si>
    <t>160,000</t>
  </si>
  <si>
    <t>35,000</t>
  </si>
  <si>
    <t>458,620,812</t>
  </si>
  <si>
    <t>288,248,495</t>
  </si>
  <si>
    <t>358,728</t>
  </si>
  <si>
    <t>59,957,793</t>
  </si>
  <si>
    <t>2,435,676</t>
  </si>
  <si>
    <t>51,184,549</t>
  </si>
  <si>
    <t>2,710,696</t>
  </si>
  <si>
    <t>3,626,872</t>
  </si>
  <si>
    <t>71,237,413</t>
  </si>
  <si>
    <t>50,962,709</t>
  </si>
  <si>
    <t>9,609,801</t>
  </si>
  <si>
    <t>10,664,903</t>
  </si>
  <si>
    <t>10,680,740</t>
  </si>
  <si>
    <t>20,846,187</t>
  </si>
  <si>
    <t>7,291,456</t>
  </si>
  <si>
    <t>51,205,713</t>
  </si>
  <si>
    <t>7,989,566</t>
  </si>
  <si>
    <t>686,400</t>
  </si>
  <si>
    <t>3,021,529</t>
  </si>
  <si>
    <t>3,118,837</t>
  </si>
  <si>
    <t>1,162,800</t>
  </si>
  <si>
    <t>5,605,347</t>
  </si>
  <si>
    <t>1,227,000</t>
  </si>
  <si>
    <t>66,000</t>
  </si>
  <si>
    <t>559,000</t>
  </si>
  <si>
    <t>7,319,800</t>
  </si>
  <si>
    <t>4,118,400</t>
  </si>
  <si>
    <t>122,400</t>
  </si>
  <si>
    <t>2,306,000</t>
  </si>
  <si>
    <t>773,000</t>
  </si>
  <si>
    <t>26,544,000</t>
  </si>
  <si>
    <t>732,000</t>
  </si>
  <si>
    <t>1,788,000</t>
  </si>
  <si>
    <t>204,000</t>
  </si>
  <si>
    <t>132,000</t>
  </si>
  <si>
    <t>1,224,000</t>
  </si>
  <si>
    <t>59,273,261</t>
  </si>
  <si>
    <t>17,074,885</t>
  </si>
  <si>
    <t>14,447,750</t>
  </si>
  <si>
    <t>28,935</t>
  </si>
  <si>
    <t>1,272,600</t>
  </si>
  <si>
    <t>8,400</t>
  </si>
  <si>
    <t>325,200</t>
  </si>
  <si>
    <t>492,000</t>
  </si>
  <si>
    <t>8,567,202</t>
  </si>
  <si>
    <t>1,416,650</t>
  </si>
  <si>
    <t>7,150,552</t>
  </si>
  <si>
    <t>3,072,000</t>
  </si>
  <si>
    <t>768,000</t>
  </si>
  <si>
    <t>252,000</t>
  </si>
  <si>
    <t>2,052,000</t>
  </si>
  <si>
    <t>2,442,100</t>
  </si>
  <si>
    <t>10,517,000</t>
  </si>
  <si>
    <t>1,841,000</t>
  </si>
  <si>
    <t>2,832,000</t>
  </si>
  <si>
    <t>2,700,000</t>
  </si>
  <si>
    <t>1,128,000</t>
  </si>
  <si>
    <t>816,000</t>
  </si>
  <si>
    <t>1,606,039</t>
  </si>
  <si>
    <t>812,039</t>
  </si>
  <si>
    <t>776,000</t>
  </si>
  <si>
    <t>1,069,492</t>
  </si>
  <si>
    <t>14,924,543</t>
  </si>
  <si>
    <t>2,600,214</t>
  </si>
  <si>
    <t>1,148,004</t>
  </si>
  <si>
    <t>1,452,210</t>
  </si>
  <si>
    <t>100,370,571</t>
  </si>
  <si>
    <t>57,546,297</t>
  </si>
  <si>
    <t>3,592,337</t>
  </si>
  <si>
    <t>3,561,437</t>
  </si>
  <si>
    <t>8,261,672</t>
  </si>
  <si>
    <t>7,716,724</t>
  </si>
  <si>
    <t>544,948</t>
  </si>
  <si>
    <t>13,000,901</t>
  </si>
  <si>
    <t>12,350,469</t>
  </si>
  <si>
    <t>650,432</t>
  </si>
  <si>
    <t>14,113,135</t>
  </si>
  <si>
    <t>6,827,185</t>
  </si>
  <si>
    <t>4,495,474</t>
  </si>
  <si>
    <t>730,476</t>
  </si>
  <si>
    <t>3,856,229</t>
  </si>
  <si>
    <t>12,496,769</t>
  </si>
  <si>
    <t>3,191,325</t>
  </si>
  <si>
    <t>990,508</t>
  </si>
  <si>
    <t>22,634</t>
  </si>
  <si>
    <t>839,398</t>
  </si>
  <si>
    <t>317,757</t>
  </si>
  <si>
    <t>866,700</t>
  </si>
  <si>
    <t>14,328</t>
  </si>
  <si>
    <t>926,100</t>
  </si>
  <si>
    <t>924,900</t>
  </si>
  <si>
    <t>1,200</t>
  </si>
  <si>
    <t>58,956</t>
  </si>
  <si>
    <t>10,500</t>
  </si>
  <si>
    <t>7,354,808</t>
  </si>
  <si>
    <t>125,150</t>
  </si>
  <si>
    <t>93,800</t>
  </si>
  <si>
    <t>31,350</t>
  </si>
  <si>
    <t>829,930</t>
  </si>
  <si>
    <t>3,520</t>
  </si>
  <si>
    <t>10,080</t>
  </si>
  <si>
    <t>310,050</t>
  </si>
  <si>
    <t>450,100</t>
  </si>
  <si>
    <t>56,180</t>
  </si>
  <si>
    <t>135,116,828</t>
  </si>
  <si>
    <t>2,196,400</t>
  </si>
  <si>
    <t>1,408,200</t>
  </si>
  <si>
    <t>9,600</t>
  </si>
  <si>
    <t>71,600</t>
  </si>
  <si>
    <t>268,000</t>
  </si>
  <si>
    <t>357,400</t>
  </si>
  <si>
    <t>25,200</t>
  </si>
  <si>
    <t>56,400</t>
  </si>
  <si>
    <t>16,419,431</t>
  </si>
  <si>
    <t>4,413,247</t>
  </si>
  <si>
    <t>732,050</t>
  </si>
  <si>
    <t>11,174,134</t>
  </si>
  <si>
    <t>89,989,137</t>
  </si>
  <si>
    <t>636,000</t>
  </si>
  <si>
    <t>42,482,600</t>
  </si>
  <si>
    <t>564,000</t>
  </si>
  <si>
    <t>45,691,577</t>
  </si>
  <si>
    <t>564,960</t>
  </si>
  <si>
    <t>1,382,600</t>
  </si>
  <si>
    <t>457,000</t>
  </si>
  <si>
    <t>853,600</t>
  </si>
  <si>
    <t>2,929,220</t>
  </si>
  <si>
    <t>1,249,560</t>
  </si>
  <si>
    <t>46,920</t>
  </si>
  <si>
    <t>780,960</t>
  </si>
  <si>
    <t>190,740</t>
  </si>
  <si>
    <t>572,880</t>
  </si>
  <si>
    <t>88,160</t>
  </si>
  <si>
    <t>4,634,000</t>
  </si>
  <si>
    <t>1,804,000</t>
  </si>
  <si>
    <t>2,530,000</t>
  </si>
  <si>
    <t>3,872,523</t>
  </si>
  <si>
    <t>1,239,820</t>
  </si>
  <si>
    <t>83,600</t>
  </si>
  <si>
    <t>2,128,700</t>
  </si>
  <si>
    <t>392,400</t>
  </si>
  <si>
    <t>1,082,390</t>
  </si>
  <si>
    <t>842,362</t>
  </si>
  <si>
    <t>240,004</t>
  </si>
  <si>
    <t>12,611,127</t>
  </si>
  <si>
    <t>4,950,000</t>
  </si>
  <si>
    <t>7,391,127</t>
  </si>
  <si>
    <t>24,073,847</t>
  </si>
  <si>
    <t>16,906,303</t>
  </si>
  <si>
    <t>471,963</t>
  </si>
  <si>
    <t>157,317</t>
  </si>
  <si>
    <t>314,646</t>
  </si>
  <si>
    <t>2,359,022</t>
  </si>
  <si>
    <t>2,268,781</t>
  </si>
  <si>
    <t>2,226,860</t>
  </si>
  <si>
    <t>41,921</t>
  </si>
  <si>
    <t>2,067,778</t>
  </si>
  <si>
    <t>192,500</t>
  </si>
  <si>
    <t>144,500</t>
  </si>
  <si>
    <t>59,500</t>
  </si>
  <si>
    <t>70,000</t>
  </si>
  <si>
    <t>5,000</t>
  </si>
  <si>
    <t>2,221,116</t>
  </si>
  <si>
    <t>297,654</t>
  </si>
  <si>
    <t>123,654</t>
  </si>
  <si>
    <t>850,010</t>
  </si>
  <si>
    <t>800,010</t>
  </si>
  <si>
    <t>13,000</t>
  </si>
  <si>
    <t>32,000</t>
  </si>
  <si>
    <t>60,850</t>
  </si>
  <si>
    <t>25,850</t>
  </si>
  <si>
    <t>95,000</t>
  </si>
  <si>
    <t>30,360</t>
  </si>
  <si>
    <t>13,360</t>
  </si>
  <si>
    <t>852,242</t>
  </si>
  <si>
    <t>847,242</t>
  </si>
  <si>
    <t>9,567</t>
  </si>
  <si>
    <t>40,880,183</t>
  </si>
  <si>
    <t>30,250,413</t>
  </si>
  <si>
    <t>4,183,305</t>
  </si>
  <si>
    <t>39,413</t>
  </si>
  <si>
    <t>4,143,892</t>
  </si>
  <si>
    <t>4,743,430</t>
  </si>
  <si>
    <t>4,248,430</t>
  </si>
  <si>
    <t>495,000</t>
  </si>
  <si>
    <t>854,400</t>
  </si>
  <si>
    <t>848,635</t>
  </si>
  <si>
    <t>1,785,000</t>
  </si>
  <si>
    <t>653,000</t>
  </si>
  <si>
    <t>17,000</t>
  </si>
  <si>
    <t>152,000</t>
  </si>
  <si>
    <t>8,000</t>
  </si>
  <si>
    <t>137,000</t>
  </si>
  <si>
    <t>23,000</t>
  </si>
  <si>
    <t>4,000</t>
  </si>
  <si>
    <t>1,000</t>
  </si>
  <si>
    <t>606,000</t>
  </si>
  <si>
    <t>196,000</t>
  </si>
  <si>
    <t>2,747,159</t>
  </si>
  <si>
    <t>519,000</t>
  </si>
  <si>
    <t>141,000</t>
  </si>
  <si>
    <t>130,180</t>
  </si>
  <si>
    <t>33,000</t>
  </si>
  <si>
    <t>87,180</t>
  </si>
  <si>
    <t>190,000</t>
  </si>
  <si>
    <t>161,000</t>
  </si>
  <si>
    <t>1,540,979</t>
  </si>
  <si>
    <t>1,510,979</t>
  </si>
  <si>
    <t>29,030,735</t>
  </si>
  <si>
    <t>19,581,128</t>
  </si>
  <si>
    <t>2,561,194</t>
  </si>
  <si>
    <t>3,510,026</t>
  </si>
  <si>
    <t>2,970,760</t>
  </si>
  <si>
    <t>1,539,646</t>
  </si>
  <si>
    <t>1,122,114</t>
  </si>
  <si>
    <t>309,000</t>
  </si>
  <si>
    <t>407,627</t>
  </si>
  <si>
    <t>262,812</t>
  </si>
  <si>
    <t>22,752</t>
  </si>
  <si>
    <t>240,060</t>
  </si>
  <si>
    <t>2,637,208</t>
  </si>
  <si>
    <t>557,764</t>
  </si>
  <si>
    <t>141,364</t>
  </si>
  <si>
    <t>862,533</t>
  </si>
  <si>
    <t>1,216,911</t>
  </si>
  <si>
    <t>2,491,624,724</t>
  </si>
  <si>
    <t>456,866,870</t>
  </si>
  <si>
    <t>188,166,664</t>
  </si>
  <si>
    <t>377,138,225</t>
  </si>
  <si>
    <t>188,952,240</t>
  </si>
  <si>
    <t>133,755,109</t>
  </si>
  <si>
    <t>54,430,876</t>
  </si>
  <si>
    <t>339,333,683</t>
  </si>
  <si>
    <t>279,999,999</t>
  </si>
  <si>
    <t>46,411,496</t>
  </si>
  <si>
    <t>1,043,967,445</t>
  </si>
  <si>
    <t>611,418,287</t>
  </si>
  <si>
    <t>385,242,617</t>
  </si>
  <si>
    <t>47,306,541</t>
  </si>
  <si>
    <t>86,151,837</t>
  </si>
  <si>
    <t>147,884,138</t>
  </si>
  <si>
    <t>24,360,450</t>
  </si>
  <si>
    <t>8,583,019</t>
  </si>
  <si>
    <t>12,800</t>
  </si>
  <si>
    <t>3,813,985</t>
  </si>
  <si>
    <t>5,720,780</t>
  </si>
  <si>
    <t>5,786,866</t>
  </si>
  <si>
    <t>443,000</t>
  </si>
  <si>
    <t>6,080,801</t>
  </si>
  <si>
    <t>2,187,801</t>
  </si>
  <si>
    <t>368,400</t>
  </si>
  <si>
    <t>2,593,248</t>
  </si>
  <si>
    <t>9,191,469</t>
  </si>
  <si>
    <t>78,300</t>
  </si>
  <si>
    <t>83,000</t>
  </si>
  <si>
    <t>101,000</t>
  </si>
  <si>
    <t>2,451,666</t>
  </si>
  <si>
    <t>1,019,000</t>
  </si>
  <si>
    <t>5,372,503</t>
  </si>
  <si>
    <t>86,283,050</t>
  </si>
  <si>
    <t>1,323,000</t>
  </si>
  <si>
    <t>77,850</t>
  </si>
  <si>
    <t>505,026</t>
  </si>
  <si>
    <t>7,558,085</t>
  </si>
  <si>
    <t>76,399,789</t>
  </si>
  <si>
    <t>5,336,190</t>
  </si>
  <si>
    <t>2,775,310</t>
  </si>
  <si>
    <t>1,155,510</t>
  </si>
  <si>
    <t>336,400</t>
  </si>
  <si>
    <t>11,263,620</t>
  </si>
  <si>
    <t>734,000</t>
  </si>
  <si>
    <t>799,992</t>
  </si>
  <si>
    <t>5,065,736</t>
  </si>
  <si>
    <t>2,012,858</t>
  </si>
  <si>
    <t>295,540</t>
  </si>
  <si>
    <t>492,851</t>
  </si>
  <si>
    <t>1,047,710</t>
  </si>
  <si>
    <t>814,933</t>
  </si>
  <si>
    <t>329,146,615</t>
  </si>
  <si>
    <t>46,616,221</t>
  </si>
  <si>
    <t>38,096,399</t>
  </si>
  <si>
    <t>95,100</t>
  </si>
  <si>
    <t>947,885</t>
  </si>
  <si>
    <t>3,502,705</t>
  </si>
  <si>
    <t>560,111</t>
  </si>
  <si>
    <t>3,097,189</t>
  </si>
  <si>
    <t>316,832</t>
  </si>
  <si>
    <t>63,389,325</t>
  </si>
  <si>
    <t>624,000</t>
  </si>
  <si>
    <t>12,852,610</t>
  </si>
  <si>
    <t>14,793,219</t>
  </si>
  <si>
    <t>109,000</t>
  </si>
  <si>
    <t>34,351,296</t>
  </si>
  <si>
    <t>71,572,821</t>
  </si>
  <si>
    <t>1,425,836</t>
  </si>
  <si>
    <t>573,200</t>
  </si>
  <si>
    <t>13,955,927</t>
  </si>
  <si>
    <t>3,555,601</t>
  </si>
  <si>
    <t>7,684,649</t>
  </si>
  <si>
    <t>10,898,469</t>
  </si>
  <si>
    <t>33,479,139</t>
  </si>
  <si>
    <t>1,461,155</t>
  </si>
  <si>
    <t>179,009</t>
  </si>
  <si>
    <t>1,123,146</t>
  </si>
  <si>
    <t>64,505,443</t>
  </si>
  <si>
    <t>29,193,920</t>
  </si>
  <si>
    <t>3,467,150</t>
  </si>
  <si>
    <t>1,430,350</t>
  </si>
  <si>
    <t>1,773,900</t>
  </si>
  <si>
    <t>14,647,502</t>
  </si>
  <si>
    <t>3,117,621</t>
  </si>
  <si>
    <t>5,374,050</t>
  </si>
  <si>
    <t>1,450,370</t>
  </si>
  <si>
    <t>398,170</t>
  </si>
  <si>
    <t>22,954,455</t>
  </si>
  <si>
    <t>11,920,552</t>
  </si>
  <si>
    <t>416,050</t>
  </si>
  <si>
    <t>8,065,521</t>
  </si>
  <si>
    <t>1,738,500</t>
  </si>
  <si>
    <t>813,832</t>
  </si>
  <si>
    <t>17,050,434</t>
  </si>
  <si>
    <t>16,559,934</t>
  </si>
  <si>
    <t>151,500</t>
  </si>
  <si>
    <t>339,000</t>
  </si>
  <si>
    <t>40,146,391</t>
  </si>
  <si>
    <t>158,186</t>
  </si>
  <si>
    <t>39,266,204</t>
  </si>
  <si>
    <t>692,001</t>
  </si>
  <si>
    <t>24,899,741</t>
  </si>
  <si>
    <t>9,304,201</t>
  </si>
  <si>
    <t>26,160,138</t>
  </si>
  <si>
    <t>9,718,905</t>
  </si>
  <si>
    <t>341,900</t>
  </si>
  <si>
    <t>8,954,005</t>
  </si>
  <si>
    <t>399,000</t>
  </si>
  <si>
    <t>3,551,646</t>
  </si>
  <si>
    <t>3,089,245</t>
  </si>
  <si>
    <t>10,604,084</t>
  </si>
  <si>
    <t>3,440,500</t>
  </si>
  <si>
    <t>3,284,000</t>
  </si>
  <si>
    <t>6,648,010,074</t>
  </si>
  <si>
    <t>83,217,384</t>
  </si>
  <si>
    <t>33,000,000</t>
  </si>
  <si>
    <t>2,445,937,198</t>
  </si>
  <si>
    <t>37,615,169</t>
  </si>
  <si>
    <t>27,027,132</t>
  </si>
  <si>
    <t>570,399,786</t>
  </si>
  <si>
    <t>26,487,463</t>
  </si>
  <si>
    <t>2,993,555,218</t>
  </si>
  <si>
    <t>67,190,138</t>
  </si>
  <si>
    <t>Fortalecimiento de las Labores de Prevención, Investigación y Consignación de Hechos de Corrupción</t>
  </si>
  <si>
    <t>Fortalecimiento del Sistema de Justicia Penal</t>
  </si>
  <si>
    <t>FUNCIÓN: 01.04.07- ASUNTOS DE ORDEN PÚBLICO Y DE SEGURIDAD INTERIOR</t>
  </si>
  <si>
    <t>Acciones de Prevención del Delito de la Fiscalía General del Estado</t>
  </si>
  <si>
    <t>Gestión Eficiente de la Fiscalía General del Estado</t>
  </si>
  <si>
    <t>Supervisión para la Prevención y Detección de Recursos de Procedencia Ilícita en el Estado de Yucatán</t>
  </si>
  <si>
    <t>Impartición de Justicia en Materia Fiscal y Administrativa</t>
  </si>
  <si>
    <t>Impartición de Justicia Político Electoral</t>
  </si>
  <si>
    <t>Protección, Defensa y Promoción de los Derechos Humanos</t>
  </si>
  <si>
    <t>FUNCIÓN: 01.05.03- COORDINACIÓN DE LA POLÍTICA DE GOBIERNO</t>
  </si>
  <si>
    <t>Educación Cívica</t>
  </si>
  <si>
    <t>Operación y Administración del IEPAC</t>
  </si>
  <si>
    <t>FUNCIÓN: 01.05.08- OTROS SERVICIOS GENERALES</t>
  </si>
  <si>
    <t>Transparencia, Acceso a la Información Pública y Protección de Datos Personales</t>
  </si>
  <si>
    <t>FINALIDAD: 02- DESARROLLO SOCIAL</t>
  </si>
  <si>
    <t>FUNCIÓN: 02.01.05- EDUCACIÓN</t>
  </si>
  <si>
    <t>Calidad en Educación Media Superior de la Universidad Autónoma de Yucatán</t>
  </si>
  <si>
    <t>FUNCIÓN: 02.05.05- EDUCACIÓN</t>
  </si>
  <si>
    <t>Administración y Control de los Recursos Humanos, Financieros y Materiales de la Universidad Autónoma de Yucatán</t>
  </si>
  <si>
    <t>Calidad en Educación Superior de la Universidad Autónoma de Yucatán</t>
  </si>
  <si>
    <t>FINALIDAD: 03- DESARROLLO ECONÓMICO</t>
  </si>
  <si>
    <t>FUNCIÓN: 03.03.05- TRANSPORTE</t>
  </si>
  <si>
    <t>Gestión Eficiente de la Agencia de Transporte de Yucatán</t>
  </si>
  <si>
    <t>Modernización del Sistema de Transporte Público</t>
  </si>
  <si>
    <t>G</t>
  </si>
  <si>
    <t>1,216,644,904</t>
  </si>
  <si>
    <t>449,048,721</t>
  </si>
  <si>
    <t>421,594,454</t>
  </si>
  <si>
    <t>189,405,546</t>
  </si>
  <si>
    <t>25,575,392</t>
  </si>
  <si>
    <t>125,830,154</t>
  </si>
  <si>
    <t>115,048,596</t>
  </si>
  <si>
    <t>358,283,451</t>
  </si>
  <si>
    <t>78,361,560</t>
  </si>
  <si>
    <t>231,485,371</t>
  </si>
  <si>
    <t>2,829,259,985</t>
  </si>
  <si>
    <t>788,364,667</t>
  </si>
  <si>
    <t>2,040,895,318</t>
  </si>
  <si>
    <t>45,680,353</t>
  </si>
  <si>
    <t>2,408,156,845</t>
  </si>
  <si>
    <t>151,405,546</t>
  </si>
  <si>
    <t>Organismos Autónomos</t>
  </si>
  <si>
    <t>1,713,985,298</t>
  </si>
  <si>
    <t>5,017,242,160</t>
  </si>
  <si>
    <t>4,388,608,770</t>
  </si>
  <si>
    <t>2,342,618,688</t>
  </si>
  <si>
    <t>41,955,249</t>
  </si>
  <si>
    <t>2,259,633,439</t>
  </si>
  <si>
    <t>-2,342,618,688</t>
  </si>
  <si>
    <t>3,697,404,876</t>
  </si>
  <si>
    <t>185,724,315</t>
  </si>
  <si>
    <t>3,511,680,561</t>
  </si>
  <si>
    <t>3,609,302,951</t>
  </si>
  <si>
    <t>3,053,382,711</t>
  </si>
  <si>
    <t>100,018,417</t>
  </si>
  <si>
    <t>328,869,196</t>
  </si>
  <si>
    <t>112,532,627</t>
  </si>
  <si>
    <t>2,500,000</t>
  </si>
  <si>
    <t>10,700,000</t>
  </si>
  <si>
    <t>88,101,925</t>
  </si>
  <si>
    <t>45,000,000</t>
  </si>
  <si>
    <t>42,459,925</t>
  </si>
  <si>
    <t>642,000</t>
  </si>
  <si>
    <t>-88,101,925</t>
  </si>
  <si>
    <t>-5,000,000</t>
  </si>
  <si>
    <t>1,423,959,448</t>
  </si>
  <si>
    <t>1,029,877,750</t>
  </si>
  <si>
    <t>186,535,894</t>
  </si>
  <si>
    <t>2,267,301,304</t>
  </si>
  <si>
    <t>-2,267,301,304</t>
  </si>
  <si>
    <t>-90,330</t>
  </si>
  <si>
    <t>36,796,032</t>
  </si>
  <si>
    <t>36,705,702</t>
  </si>
  <si>
    <t>30,315,559</t>
  </si>
  <si>
    <t>195,000</t>
  </si>
  <si>
    <t>-427,135</t>
  </si>
  <si>
    <t>20,454,267</t>
  </si>
  <si>
    <t>19,455,978</t>
  </si>
  <si>
    <t>202,682</t>
  </si>
  <si>
    <t>795,607</t>
  </si>
  <si>
    <t>-2,600,214</t>
  </si>
  <si>
    <t>509,302,649</t>
  </si>
  <si>
    <t>497,895,649</t>
  </si>
  <si>
    <t>379,024,177</t>
  </si>
  <si>
    <t>38,051,575</t>
  </si>
  <si>
    <t>79,519,897</t>
  </si>
  <si>
    <t>11,407,000</t>
  </si>
  <si>
    <t>10,765,000</t>
  </si>
  <si>
    <t>-11,407,000</t>
  </si>
  <si>
    <t>229,440,097</t>
  </si>
  <si>
    <t>105,395,156</t>
  </si>
  <si>
    <t>854,116</t>
  </si>
  <si>
    <t>10,665,355</t>
  </si>
  <si>
    <t>112,525,470</t>
  </si>
  <si>
    <t>26,471,180</t>
  </si>
  <si>
    <t>-9,567</t>
  </si>
  <si>
    <t>26,023,933</t>
  </si>
  <si>
    <t>253,500</t>
  </si>
  <si>
    <t>25,770,433</t>
  </si>
  <si>
    <t>25,830,433</t>
  </si>
  <si>
    <t>44,244</t>
  </si>
  <si>
    <t>149,256</t>
  </si>
  <si>
    <t>CLASIFICACIÓN ADMINISTRATIVA - PODER LEGISLATIVO</t>
  </si>
  <si>
    <t>CLASIFICACIÓN ADMINISTRATIVA - PODER JUDICIAL</t>
  </si>
  <si>
    <t>CLASIFICACIÓN ADMINISTRATIVA - ORGANISMOS AUTÓNOMOS</t>
  </si>
  <si>
    <t>CLASIFICACIÓN POR OBJETO DEL GASTO - PODER LEGISLATIVO</t>
  </si>
  <si>
    <t>CLASIFICACIÓN POR OBJETO DEL GASTO POR RAMO Y UR - PODER LEGISLATIVO</t>
  </si>
  <si>
    <t>CLASIFICACIÓN POR OBJETO DEL GASTO - PODER JUDICIAL</t>
  </si>
  <si>
    <t>CLASIFICACIÓN POR OBJETO DEL GASTO POR RAMO Y UR - PODER JUDICIAL</t>
  </si>
  <si>
    <t>CLASIFICACIÓN POR OBJETO DEL GASTO - ORGANISMOS AUTÓNOMOS</t>
  </si>
  <si>
    <t>CLASIFICACIÓN POR OBJETO DEL GASTO POR AUTÓNOMO - ORGANISMOS AUTÓNOMOS</t>
  </si>
  <si>
    <t>CLASIFICACIÓN POR TIPO DE GASTO - PODER LEGISLATIVO</t>
  </si>
  <si>
    <t>CLASIFICACIÓN POR TIPO DE GASTO POR UR - PODER LEGISLATIVO</t>
  </si>
  <si>
    <t>CLASIFICACIÓN POR TIPO DE GASTO - PODER JUDICIAL</t>
  </si>
  <si>
    <t>CLASIFICACIÓN POR TIPO DE GASTO POR UR - PODER JUDICIAL</t>
  </si>
  <si>
    <t>CLASIFICACIÓN POR TIPO DE GASTO - ORGANISMOS AUTÓNOMOS</t>
  </si>
  <si>
    <t>CLASIFICACIÓN POR TIPO DE GASTO POR AUTÓNOMO - ORGANISMOS AUTÓNOMOS</t>
  </si>
  <si>
    <t>CLASIFICACIÓN PROGRAMABLE / NO PROGRAMABLE - PODER LEGISLATIVO</t>
  </si>
  <si>
    <t>CLASIFICACIÓN PROGRAMABLE / NO PROGRAMABLE POR UR - PODER LEGISLATIVO</t>
  </si>
  <si>
    <t>CLASIFICACIÓN PROGRAMABLE / NO PROGRAMABLE - PODER JUDICIAL</t>
  </si>
  <si>
    <t>CLASIFICACIÓN PROGRAMABLE / NO PROGRAMABLE POR UR - PODER JUDICIAL</t>
  </si>
  <si>
    <t>CLASIFICACIÓN PROGRAMABLE / NO PROGRAMABLE - ORGANISMOS AUTÓNOMOS</t>
  </si>
  <si>
    <t>CLASIFICACIÓN PROGRAMABLE / NO PROGRAMABLE POR AUTÓNOMO - ORGANISMOS AUTÓNOMOS</t>
  </si>
  <si>
    <t>CLASIFICACIÓN FUNCIONAL - PROGRAMA PRESUPUESTARIO AGRUPADA: PODER LEGISLATIVO</t>
  </si>
  <si>
    <t>CLASIFICACIÓN FUNCIONAL - PROGRAMA PRESUPUESTARIO: PODER LEGISLATIVO</t>
  </si>
  <si>
    <t>CLASIFICACIÓN FUNCIONAL - PROGRAMA PRESUPUESTARIO AGRUPADA: PODER JUDICIAL</t>
  </si>
  <si>
    <t>CLASIFICACIÓN FUNCIONAL - PROGRAMA PRESUPUESTARIO: PODER JUDICIAL</t>
  </si>
  <si>
    <t>CLASIFICACIÓN FUNCIONAL - PROGRAMA PRESUPUESTARIO AGRUPADA: ORGANISMOS AUTÓNOMOS</t>
  </si>
  <si>
    <t>CLASIFICACIÓN FUNCIONAL - PROGRAMA PRESUPUESTARIO: ORGANISMOS AUTÓNOMOS</t>
  </si>
  <si>
    <t>ESTADOS DE FLUJOS DE EFECTIVO: PODER LEGISLATIVO</t>
  </si>
  <si>
    <t>ESTADOS DE FLUJOS DE EFECTIVO POR UR: PODER LEGISLATIVO</t>
  </si>
  <si>
    <t>ESTADOS DE FLUJOS DE EFECTIVO: PODER JUDICIAL</t>
  </si>
  <si>
    <t>ESTADOS DE FLUJOS DE EFECTIVO POR UR: PODER JUDICIAL</t>
  </si>
  <si>
    <t>ESTADOS DE FLUJOS DE EFECTIVO: ORGANISMOS AUTÓNOMOS</t>
  </si>
  <si>
    <t>ESTADOS DE FLUJOS DE EFECTIVO POR AUTÓNOMO: ORGANISMOS AUTÓNOMOS</t>
  </si>
  <si>
    <t>Presupuesto 2024</t>
  </si>
  <si>
    <t>Resumen de Plazas</t>
  </si>
  <si>
    <t>SIGLAS</t>
  </si>
  <si>
    <t>NÓMINA</t>
  </si>
  <si>
    <t>CONTRATACIONES EXTERNAS</t>
  </si>
  <si>
    <t>PLAZAS DE CONFIANZA</t>
  </si>
  <si>
    <t>PLAZAS DE BASE</t>
  </si>
  <si>
    <t>PLAZAS EVENTUALES</t>
  </si>
  <si>
    <t>TOTAL DE PLAZAS</t>
  </si>
  <si>
    <t>ASIMILADOS A SALARIO</t>
  </si>
  <si>
    <t>HONORARIOS POR SERVICIOS PROFESIONALES</t>
  </si>
  <si>
    <t>ASEY</t>
  </si>
  <si>
    <t>150</t>
  </si>
  <si>
    <t>26</t>
  </si>
  <si>
    <t>0</t>
  </si>
  <si>
    <t>176</t>
  </si>
  <si>
    <t>5</t>
  </si>
  <si>
    <t>47</t>
  </si>
  <si>
    <t>CONGRESO</t>
  </si>
  <si>
    <t>160</t>
  </si>
  <si>
    <t>71</t>
  </si>
  <si>
    <t>231</t>
  </si>
  <si>
    <t>18</t>
  </si>
  <si>
    <t>3</t>
  </si>
  <si>
    <t>310</t>
  </si>
  <si>
    <t>97</t>
  </si>
  <si>
    <t>407</t>
  </si>
  <si>
    <t>23</t>
  </si>
  <si>
    <t>50</t>
  </si>
  <si>
    <t>CJEY</t>
  </si>
  <si>
    <t>TTSEM</t>
  </si>
  <si>
    <t>TRIBUNAL DE LOS TRABAJADORES AL SERVICIO DEL ESTADO Y DE LOS MUNICIPIOS</t>
  </si>
  <si>
    <t>TSJ</t>
  </si>
  <si>
    <t>AIPE</t>
  </si>
  <si>
    <t>ATY</t>
  </si>
  <si>
    <t>CODHEY</t>
  </si>
  <si>
    <t>FECCEY</t>
  </si>
  <si>
    <t>FGE</t>
  </si>
  <si>
    <t>FISCALÍA GENERAL DEL ESTADO DE YUCATÁN</t>
  </si>
  <si>
    <t>IEPAC</t>
  </si>
  <si>
    <t>INAIP</t>
  </si>
  <si>
    <t>TEEY</t>
  </si>
  <si>
    <t>TJAEY</t>
  </si>
  <si>
    <t>UADY</t>
  </si>
  <si>
    <t>TOTALES</t>
  </si>
  <si>
    <t>2,398</t>
  </si>
  <si>
    <t>3,657</t>
  </si>
  <si>
    <t>1,756</t>
  </si>
  <si>
    <t>7,811</t>
  </si>
  <si>
    <t>59</t>
  </si>
  <si>
    <t>243</t>
  </si>
  <si>
    <t>SECRETARÍA DE ADMINISTRACIÓN Y FINANZAS</t>
  </si>
  <si>
    <t>Presupuesto 2022</t>
  </si>
  <si>
    <t>Analítico de plazas</t>
  </si>
  <si>
    <t>(Importes en pesos)</t>
  </si>
  <si>
    <t>Clave del puesto</t>
  </si>
  <si>
    <t>Nombre del Puesto</t>
  </si>
  <si>
    <t>Número de Plazas</t>
  </si>
  <si>
    <t>Rango</t>
  </si>
  <si>
    <t>Desde</t>
  </si>
  <si>
    <t>Hasta</t>
  </si>
  <si>
    <t>CONFIANZA</t>
  </si>
  <si>
    <t>AUDITOR SUPERIOR</t>
  </si>
  <si>
    <t>AUDITOR ESPECIAL</t>
  </si>
  <si>
    <t>SECRETARIA TÉCNICA</t>
  </si>
  <si>
    <t>DIRECTOR</t>
  </si>
  <si>
    <t>JEFE DE DEPARTAMENTO A</t>
  </si>
  <si>
    <t>JEFE DE DEPARTAMENTO B</t>
  </si>
  <si>
    <t>COORDINADOR</t>
  </si>
  <si>
    <t>JEFE DE OFICINA</t>
  </si>
  <si>
    <t>AUDITOR SUPERVISOR</t>
  </si>
  <si>
    <t>ANALISTA PROGRAMADOR A</t>
  </si>
  <si>
    <t>AUDITOR A</t>
  </si>
  <si>
    <t>AUXILIAR ADMINISTRATIVO A</t>
  </si>
  <si>
    <t>AUXILIAR ADMINISTRATIVO B</t>
  </si>
  <si>
    <t>AUDITOR B</t>
  </si>
  <si>
    <t>AUDITOR REVISOR</t>
  </si>
  <si>
    <t>AUXILIAR CAPTURISTA A</t>
  </si>
  <si>
    <t>AUXILIAR ADMINISTRATIVO C</t>
  </si>
  <si>
    <t>AUDITOR AUXILIAR REVISOR</t>
  </si>
  <si>
    <t>AUXILIAR ADMINISTRATIVO E</t>
  </si>
  <si>
    <t>AUXILIAR CAPTURISTA C</t>
  </si>
  <si>
    <t>AUXILIAR CAPTURISTA E</t>
  </si>
  <si>
    <t>INTENDENTE / DILIGENCIERO</t>
  </si>
  <si>
    <t>TOTAL DE CONFIANZA</t>
  </si>
  <si>
    <t>BASE</t>
  </si>
  <si>
    <t>AUXILIAR ADMINISTRATIVO D</t>
  </si>
  <si>
    <t>AUXILIAR CAPTURISTA B</t>
  </si>
  <si>
    <t>AUXILIAR CAPTURISTA D</t>
  </si>
  <si>
    <t>AUXILIAR ADMINISTRATIVO F</t>
  </si>
  <si>
    <t>AUXILIAR CAPTURISTA F</t>
  </si>
  <si>
    <t>INTENDENTE / DILIGENCIERO B</t>
  </si>
  <si>
    <t>AUXILIAR CAPTURISTA G</t>
  </si>
  <si>
    <t>TOTAL DE BASE</t>
  </si>
  <si>
    <t>EVENTUALES</t>
  </si>
  <si>
    <t>N/A</t>
  </si>
  <si>
    <t>TOTAL DE EVENTUALES</t>
  </si>
  <si>
    <t>ASIMILABLE</t>
  </si>
  <si>
    <t>AUDITOR</t>
  </si>
  <si>
    <t>AUDITOR JUNIOR A</t>
  </si>
  <si>
    <t>RESIDENTE</t>
  </si>
  <si>
    <t>TOTAL DE ASIMILABLE</t>
  </si>
  <si>
    <t>HONORARIOS PROFESIONALES</t>
  </si>
  <si>
    <t>JEFE DE OFICINA A</t>
  </si>
  <si>
    <t>AUDITOR AUXILIAR</t>
  </si>
  <si>
    <t>AUDITOR JUNIOR</t>
  </si>
  <si>
    <t>AUDITOR JUNIOR B</t>
  </si>
  <si>
    <t>TOTAL DE HONORARIOS PROFESIONALES</t>
  </si>
  <si>
    <t>PODER EJECUTIVO</t>
  </si>
  <si>
    <t>Tabulador de Sueldos y Salarios</t>
  </si>
  <si>
    <t>Mandos medios y superiores</t>
  </si>
  <si>
    <t>Clave</t>
  </si>
  <si>
    <t>Percepciones Mensuales</t>
  </si>
  <si>
    <t>Percepciones Anuales</t>
  </si>
  <si>
    <t>Nombre</t>
  </si>
  <si>
    <t>Sueldo Base</t>
  </si>
  <si>
    <t>Despensa</t>
  </si>
  <si>
    <t>Compensación</t>
  </si>
  <si>
    <t>Total</t>
  </si>
  <si>
    <t>Prima Vacacional</t>
  </si>
  <si>
    <t>Ajuste Calendario</t>
  </si>
  <si>
    <t>Aguinaldo</t>
  </si>
  <si>
    <t>Otros</t>
  </si>
  <si>
    <t>Operativo</t>
  </si>
  <si>
    <t>1DGA01</t>
  </si>
  <si>
    <t>DIRECTOR GENERAL</t>
  </si>
  <si>
    <t>1DRT01</t>
  </si>
  <si>
    <t>DIRECTOR A</t>
  </si>
  <si>
    <t>1SGN01</t>
  </si>
  <si>
    <t>SECRETARIO GENERAL</t>
  </si>
  <si>
    <t>1TTL01</t>
  </si>
  <si>
    <t>TITULAR UVE</t>
  </si>
  <si>
    <t>2DRT02</t>
  </si>
  <si>
    <t>DIRECTOR B</t>
  </si>
  <si>
    <t>2JDP01</t>
  </si>
  <si>
    <t>NA</t>
  </si>
  <si>
    <t>TITULAR DE CONTRALORIA INTERNA</t>
  </si>
  <si>
    <t>2JDP02</t>
  </si>
  <si>
    <t>2JDP03</t>
  </si>
  <si>
    <t>JEFE DE DEPARTAMENTO C</t>
  </si>
  <si>
    <t>2JDP04</t>
  </si>
  <si>
    <t>JEFE DE DEPARTAMENTO D</t>
  </si>
  <si>
    <t>2JDP05</t>
  </si>
  <si>
    <t>JEFE DE DEPARTAMENTO E</t>
  </si>
  <si>
    <t>2JDP07</t>
  </si>
  <si>
    <t>JEFE DE DEPARTAMENTO G</t>
  </si>
  <si>
    <t>2JDP10</t>
  </si>
  <si>
    <t>JEFE DE DEPARTAMENTO DE UVE</t>
  </si>
  <si>
    <t>2SPR01</t>
  </si>
  <si>
    <t>SECRETARIO PARTICULAR</t>
  </si>
  <si>
    <t>3ACM01</t>
  </si>
  <si>
    <t>ASESOR DE COMUNICACION A</t>
  </si>
  <si>
    <t>3ALG01</t>
  </si>
  <si>
    <t>ASESOR LEGISLATIVO</t>
  </si>
  <si>
    <t>3ATC02</t>
  </si>
  <si>
    <t>ASESOR TECNICO JURIDICO B</t>
  </si>
  <si>
    <t>3ATC04</t>
  </si>
  <si>
    <t>ASESOR TECNICO JURIDICO D</t>
  </si>
  <si>
    <t>3ATC07</t>
  </si>
  <si>
    <t>ASESOR TECNICO JURIDICO G</t>
  </si>
  <si>
    <t>3ATC09</t>
  </si>
  <si>
    <t>ASESOR TECNICO JURIDICO I</t>
  </si>
  <si>
    <t>3ATC10</t>
  </si>
  <si>
    <t>ASESOR TECNICO JURIDICO J</t>
  </si>
  <si>
    <t>3ATC11</t>
  </si>
  <si>
    <t>ASESOR TECNICO JURIDICO K</t>
  </si>
  <si>
    <t>3ATC12</t>
  </si>
  <si>
    <t>ASESOR TECNICO JURIDICO L</t>
  </si>
  <si>
    <t>3CRD01</t>
  </si>
  <si>
    <t>COORDINADOR A</t>
  </si>
  <si>
    <t>3CRD02</t>
  </si>
  <si>
    <t>COORDINADOR B</t>
  </si>
  <si>
    <t>4INV01</t>
  </si>
  <si>
    <t>INVESTIGADOR</t>
  </si>
  <si>
    <t>4STC01</t>
  </si>
  <si>
    <t>SECRETARIO TECNICO</t>
  </si>
  <si>
    <t>5ADM01</t>
  </si>
  <si>
    <t>5ADM03</t>
  </si>
  <si>
    <t>5ADM04</t>
  </si>
  <si>
    <t>5ADM06</t>
  </si>
  <si>
    <t>5ADM07</t>
  </si>
  <si>
    <t>AUXILIAR ADMINISTRATIVO G</t>
  </si>
  <si>
    <t>5ADM08</t>
  </si>
  <si>
    <t>AUXILIAR ADMINISTRATIVO H</t>
  </si>
  <si>
    <t>5ADM10</t>
  </si>
  <si>
    <t>AUXILIAR ADMINISTRATIVO J</t>
  </si>
  <si>
    <t>5ADM11</t>
  </si>
  <si>
    <t>AUXILIAR ADMINISTRATIVO K</t>
  </si>
  <si>
    <t>5ADM12</t>
  </si>
  <si>
    <t>AUXILIAR ADMINISTRATIVO L</t>
  </si>
  <si>
    <t>5ADM13</t>
  </si>
  <si>
    <t>AUXILIAR ADMINISTRATIVO M</t>
  </si>
  <si>
    <t>5ADM16</t>
  </si>
  <si>
    <t>AUXILIAR ADMINISTRATIVO O</t>
  </si>
  <si>
    <t>5AJR04</t>
  </si>
  <si>
    <t>AUXILIAR JURIDICO D</t>
  </si>
  <si>
    <t>5ASS02</t>
  </si>
  <si>
    <t>ASISTENTE B</t>
  </si>
  <si>
    <t>5ASS03</t>
  </si>
  <si>
    <t>ASISTENTE C</t>
  </si>
  <si>
    <t>DIPUTADOS</t>
  </si>
  <si>
    <t>5ADM02</t>
  </si>
  <si>
    <t>5ADM05</t>
  </si>
  <si>
    <t>5ADM09</t>
  </si>
  <si>
    <t>AUXILIAR ADMINISTRATIVO I</t>
  </si>
  <si>
    <t>5ADM14</t>
  </si>
  <si>
    <t>AUXILIAR ADMINISTRATIVO N</t>
  </si>
  <si>
    <t>5ADM15</t>
  </si>
  <si>
    <t>AUXILIAR ADMINISTRATIVO Ñ</t>
  </si>
  <si>
    <t>5ADM17</t>
  </si>
  <si>
    <t>AUXILIAR ADMINISTRATIVO P</t>
  </si>
  <si>
    <t>5AJR02</t>
  </si>
  <si>
    <t>AUXILIAR JURIDICO B</t>
  </si>
  <si>
    <t>5AJR05</t>
  </si>
  <si>
    <t>AUXILIAR JURIDICO E</t>
  </si>
  <si>
    <t>5AJR07</t>
  </si>
  <si>
    <t>AUXILIAR JURIDICO G</t>
  </si>
  <si>
    <t>5ATI01</t>
  </si>
  <si>
    <t>AUXILIAR TECNICO INFORMATICO A</t>
  </si>
  <si>
    <t>5ATI02</t>
  </si>
  <si>
    <t>AUXILIAR TECNICO INFORMATICO B</t>
  </si>
  <si>
    <t>5SCR03</t>
  </si>
  <si>
    <t>SECRETARIA C</t>
  </si>
  <si>
    <t>5SCR05</t>
  </si>
  <si>
    <t>SECRETARIA E</t>
  </si>
  <si>
    <t>5SCR06</t>
  </si>
  <si>
    <t>SECRETARIA F</t>
  </si>
  <si>
    <t>6ALG01</t>
  </si>
  <si>
    <t>AUXILIAR DE LOGISTICA Y VIGILANCIA A</t>
  </si>
  <si>
    <t>6ALG02</t>
  </si>
  <si>
    <t>AUXILIAR DE LOGISTICA Y VIGILANCIA B</t>
  </si>
  <si>
    <t>6AMT01</t>
  </si>
  <si>
    <t>AUXILIAR DE MANTENIMIENTO A</t>
  </si>
  <si>
    <t>6AMT02</t>
  </si>
  <si>
    <t>AUXILIAR DE MANTENIMIENTO B</t>
  </si>
  <si>
    <t>6INT01</t>
  </si>
  <si>
    <t>INTENDENTE A</t>
  </si>
  <si>
    <t>6INT02</t>
  </si>
  <si>
    <t>INTENDENTE B</t>
  </si>
  <si>
    <t>6INT03</t>
  </si>
  <si>
    <t>INTENDENTE C</t>
  </si>
  <si>
    <t>JEFE DE AREA</t>
  </si>
  <si>
    <t>ASISTENTE</t>
  </si>
  <si>
    <t>AUXILIAR JURIDICO</t>
  </si>
  <si>
    <t>AUXILIAR ADMINISTRATIVO</t>
  </si>
  <si>
    <t>AUXILIAR</t>
  </si>
  <si>
    <t>COORDINADOR DE AREA</t>
  </si>
  <si>
    <t>ADMINISTRATIVOS</t>
  </si>
  <si>
    <t>Apoyo Parlamentario</t>
  </si>
  <si>
    <t>ACTUARIO</t>
  </si>
  <si>
    <t>ADMINISTRADOR</t>
  </si>
  <si>
    <t>ADMINISTRADOR  A</t>
  </si>
  <si>
    <t>ALMACENISTA</t>
  </si>
  <si>
    <t>ANALISTA</t>
  </si>
  <si>
    <t>ARCHIVISTA</t>
  </si>
  <si>
    <t>ARCHIVISTA "B"</t>
  </si>
  <si>
    <t>ASISTENTE DE LA CENTRAL DE ACTUARIA</t>
  </si>
  <si>
    <t>ASISTENTE DEL ARCHIVO GENERAL DEL PJ</t>
  </si>
  <si>
    <t>ASISTENTE LEGAL DE PRIMERA INSTANCIA</t>
  </si>
  <si>
    <t>AUXILIAR ADMINISTRATIVO "B"</t>
  </si>
  <si>
    <t>AUXILIAR DE INFORMATICA</t>
  </si>
  <si>
    <t>AUXILIAR DE LA CENTRAL DE ACTUARIA</t>
  </si>
  <si>
    <t>AUXILIAR DE MANTENIMIENTO</t>
  </si>
  <si>
    <t>AUXILIAR DE NOMINA</t>
  </si>
  <si>
    <t>AUXILIAR DE OFICIALIA DE PARTES</t>
  </si>
  <si>
    <t>AUXILIAR DE SECRETARIA EJECUTIVA</t>
  </si>
  <si>
    <t>AUXILIAR DE SERVICIOS GENERALES</t>
  </si>
  <si>
    <t>AUXILIAR DE TRANSPARENCIA Y ASUNTOS JURIDICOS</t>
  </si>
  <si>
    <t>AUXILIAR EN PSICOLOGIA</t>
  </si>
  <si>
    <t>AUXILIAR ESPECIALIZADO</t>
  </si>
  <si>
    <t>AYUDANTE DE ARCHIVO</t>
  </si>
  <si>
    <t>AYUDANTE DE PSICOPEDAGOGIA</t>
  </si>
  <si>
    <t>AYUDANTE DE SERVICIOS GENERALES</t>
  </si>
  <si>
    <t>CAJERO</t>
  </si>
  <si>
    <t>CAPTURISTA</t>
  </si>
  <si>
    <t>CHOFER  A</t>
  </si>
  <si>
    <t>CHOFER  B</t>
  </si>
  <si>
    <t>CONSEJERO</t>
  </si>
  <si>
    <t>COORD ADMINISTRATIVO</t>
  </si>
  <si>
    <t>COORD DE INFORMATICA</t>
  </si>
  <si>
    <t>COORDINADOR ACADEMICO</t>
  </si>
  <si>
    <t>COORDINADOR DE AREA  A</t>
  </si>
  <si>
    <t>COORDINADOR DE ACTUARIOS</t>
  </si>
  <si>
    <t>COORDINADOR DE AREA  B</t>
  </si>
  <si>
    <t>COORDINADOR DE CAUSA</t>
  </si>
  <si>
    <t>COORDINADOR JURIDICO CJ</t>
  </si>
  <si>
    <t>COORDINADOR OPERATIVO</t>
  </si>
  <si>
    <t>DIGITALIZADOR</t>
  </si>
  <si>
    <t>DIRECTOR DE ADMINISTRACION Y FINANZAS</t>
  </si>
  <si>
    <t>DIRECTOR DE CAPACITACION</t>
  </si>
  <si>
    <t>DIRECTOR DE MEDIACION</t>
  </si>
  <si>
    <t>ENCARGADO DE ATENCION AL PUBLICO</t>
  </si>
  <si>
    <t>ENCARGADO DE COPIADORA</t>
  </si>
  <si>
    <t>ENCARGADO DE EDIFICIO "A"</t>
  </si>
  <si>
    <t>ENCARGADO DE EDIFICIO "B"</t>
  </si>
  <si>
    <t>ENCARGADO DE SALA</t>
  </si>
  <si>
    <t>ENLACE ADMINISTRATIVO</t>
  </si>
  <si>
    <t>ESTAFETA</t>
  </si>
  <si>
    <t>FACILITADOR</t>
  </si>
  <si>
    <t>INTENDENTE DE LIMPIEZA</t>
  </si>
  <si>
    <t>JEFE DE DEPARTAMENTO  A  DEL CJ</t>
  </si>
  <si>
    <t>JEFE DE DEPARTAMENTO  B</t>
  </si>
  <si>
    <t>JUEZ</t>
  </si>
  <si>
    <t>NOTIFICADOR</t>
  </si>
  <si>
    <t>OFICIAL DE MEDIACION</t>
  </si>
  <si>
    <t>OFICIAL DE PARTES</t>
  </si>
  <si>
    <t>OFICIAL DE PARTES A</t>
  </si>
  <si>
    <t>OFICIAL DE SERVICIO</t>
  </si>
  <si>
    <t>OPERADOR DE INFORMATICA</t>
  </si>
  <si>
    <t>PROGRAMADOR DE COMPUTO</t>
  </si>
  <si>
    <t>RECEPCIONISTA</t>
  </si>
  <si>
    <t>RESPONSABLE</t>
  </si>
  <si>
    <t>SECRETARIA  EJECUTIVA  A</t>
  </si>
  <si>
    <t>SECRETARIO DE ACUERDOS</t>
  </si>
  <si>
    <t>SECRETARIO DE ESTUDIO Y CUENTA</t>
  </si>
  <si>
    <t>SECRETARIO EJECUTIVO</t>
  </si>
  <si>
    <t>SECRETARIO INSTRUCTOR</t>
  </si>
  <si>
    <t>SUB JEFE ADMINISTRATIVO</t>
  </si>
  <si>
    <t>SUBDIRECTOR DE MEDIACION</t>
  </si>
  <si>
    <t>SECRETARIO AUXILIAR</t>
  </si>
  <si>
    <t>SUBJEFE  A</t>
  </si>
  <si>
    <t>SUBJEFE ADMINISTRATIVO  B</t>
  </si>
  <si>
    <t>SUBJEFE DE INFORMATICA</t>
  </si>
  <si>
    <t>SUBJEFE DE NORMATIVIDAD</t>
  </si>
  <si>
    <t>TECNICO EN INFORMATICA</t>
  </si>
  <si>
    <t>TECNICO EN INFORMATICA B</t>
  </si>
  <si>
    <t>TECNICO JUDICIAL</t>
  </si>
  <si>
    <t>TECNICO JUDICIAL ENCARGADO DE ACTAS</t>
  </si>
  <si>
    <t>VISITADOR</t>
  </si>
  <si>
    <t>MAGISTRADO EN RETIRO</t>
  </si>
  <si>
    <t>JUEZ EN RETIRO</t>
  </si>
  <si>
    <t>MGP01</t>
  </si>
  <si>
    <t>MAGISTRADO PRESIDENTE</t>
  </si>
  <si>
    <t>MGT02</t>
  </si>
  <si>
    <t>MAGISTRADO/A</t>
  </si>
  <si>
    <t>SGA03</t>
  </si>
  <si>
    <t xml:space="preserve">SECRETARIO GENERAL DE ACUERDOS </t>
  </si>
  <si>
    <t>SAU04</t>
  </si>
  <si>
    <t xml:space="preserve">SECRETARIO AUXILIAR </t>
  </si>
  <si>
    <t>AUA05</t>
  </si>
  <si>
    <t xml:space="preserve">AUXILIAR ADMINISTRATIVA </t>
  </si>
  <si>
    <t>CPR06</t>
  </si>
  <si>
    <t xml:space="preserve">COORDINADOR DE PROYECTO </t>
  </si>
  <si>
    <t>ACT07</t>
  </si>
  <si>
    <t xml:space="preserve">ACTUARIO  </t>
  </si>
  <si>
    <t>AAD08, AAD09, AAD10, AAD11, AAD12</t>
  </si>
  <si>
    <t xml:space="preserve">ANALISTA ADMINISTRATIVO </t>
  </si>
  <si>
    <t>EST13</t>
  </si>
  <si>
    <t>ASM14</t>
  </si>
  <si>
    <t>ASIMILABLE A SALARIO</t>
  </si>
  <si>
    <t>AAD08</t>
  </si>
  <si>
    <t>AAD09</t>
  </si>
  <si>
    <t>AAD10</t>
  </si>
  <si>
    <t>AAD11</t>
  </si>
  <si>
    <t>AAD12</t>
  </si>
  <si>
    <t>MAGISTRADO</t>
  </si>
  <si>
    <t>DIRECTOR DE ADMINISTRACIÓN</t>
  </si>
  <si>
    <t>SECRETARIO GRAL DEL TSJ</t>
  </si>
  <si>
    <t>SUBDIRECTOR</t>
  </si>
  <si>
    <t>SECRETARIO DE SALA</t>
  </si>
  <si>
    <t>JEFE DE DEPARTAMENTO "A"</t>
  </si>
  <si>
    <t>COORDINADOR JURÍDICO</t>
  </si>
  <si>
    <t>SECRETARIO COMISIÓN CONFLICTOS</t>
  </si>
  <si>
    <t>SECRETARIO DE ESTUDIO Y CUENTA (PROYECTISTA)</t>
  </si>
  <si>
    <t>SECRETARIO DE LA PRESIDENCIA DEL TSJ</t>
  </si>
  <si>
    <t>TITULAR</t>
  </si>
  <si>
    <t>ADMINISTRADOR DE SALA DE JUICIO ORAL</t>
  </si>
  <si>
    <t>SUBJEFE "A"</t>
  </si>
  <si>
    <t>SUBJEFE INFORMATICA</t>
  </si>
  <si>
    <t>ACTUARIO PENAL</t>
  </si>
  <si>
    <t>COORDINADOR  DE INFORMATICA</t>
  </si>
  <si>
    <t>COORDINADOR OPERATIVO Y SERVICIO</t>
  </si>
  <si>
    <t>OPERADOR INFORMATICO</t>
  </si>
  <si>
    <t>COORDINADOR ADMINISTRATIVO</t>
  </si>
  <si>
    <t>CHOFER A</t>
  </si>
  <si>
    <t>ENCARGADO DE CONMUTADOR</t>
  </si>
  <si>
    <t>CHOFER B</t>
  </si>
  <si>
    <t>APOYO DE MANTENIMIENTO</t>
  </si>
  <si>
    <t>JARDINERO</t>
  </si>
  <si>
    <t>Vales de Marzo</t>
  </si>
  <si>
    <t>Onomástico</t>
  </si>
  <si>
    <t>Días del Servidor Judicial</t>
  </si>
  <si>
    <t>JEFE DE DEPARTAMENTO "B"</t>
  </si>
  <si>
    <t>SUBJEFE ADMINISTRATIVO</t>
  </si>
  <si>
    <t>SUBJEFE ADMINISTRATIVO B</t>
  </si>
  <si>
    <t>ANALISTA ADMINISTRATIVO B</t>
  </si>
  <si>
    <t>BIBLIOTECARIO</t>
  </si>
  <si>
    <t>APOYO DE MANTENIMIENTO A</t>
  </si>
  <si>
    <t>A001</t>
  </si>
  <si>
    <t>TITULAR DE LA AGENCIA</t>
  </si>
  <si>
    <t>B001</t>
  </si>
  <si>
    <t>TITULAR DE UNIDAD</t>
  </si>
  <si>
    <t>C001</t>
  </si>
  <si>
    <t>D001</t>
  </si>
  <si>
    <t>E001</t>
  </si>
  <si>
    <t>F001</t>
  </si>
  <si>
    <t>JEFE DE DEPARTAMENTO</t>
  </si>
  <si>
    <t>G001</t>
  </si>
  <si>
    <t>G002</t>
  </si>
  <si>
    <t xml:space="preserve">JEFE DE DEPARTAMENTO </t>
  </si>
  <si>
    <t>G001 G002</t>
  </si>
  <si>
    <t>BU0002</t>
  </si>
  <si>
    <t>INSPECTOR</t>
  </si>
  <si>
    <t>MM0103, BU0014, MM0096</t>
  </si>
  <si>
    <t>SECRETARIA</t>
  </si>
  <si>
    <t>MM0013, MM0027, MM0030, SC0030, SC0080, SC0081, SC0097, SC0155</t>
  </si>
  <si>
    <t>MM0036, MM0057, MM0062, MM0084</t>
  </si>
  <si>
    <t>ANALISTA ADMINISTRATIVO</t>
  </si>
  <si>
    <t>MM0053</t>
  </si>
  <si>
    <t>CHOFER</t>
  </si>
  <si>
    <t>MM0099</t>
  </si>
  <si>
    <t>SAM002</t>
  </si>
  <si>
    <t xml:space="preserve">SC0011, SC0013, </t>
  </si>
  <si>
    <t>DIRECTOR DE AREA</t>
  </si>
  <si>
    <t>SC0012</t>
  </si>
  <si>
    <t>SC0019</t>
  </si>
  <si>
    <t>JEFE DE OFICINA DE DIRECCIÓN</t>
  </si>
  <si>
    <t>SC0029, SC0039, SC0043</t>
  </si>
  <si>
    <t>SC0164</t>
  </si>
  <si>
    <t>MM0013, SC0080, SC0097, SC0155</t>
  </si>
  <si>
    <t>MM0044</t>
  </si>
  <si>
    <t>COORDINADOR DE PROYECTOS</t>
  </si>
  <si>
    <t>MM0057,MM0084,MM0062,MM0036</t>
  </si>
  <si>
    <t>SC0030,MM0027,MM0013,SC0097,SC0081,SC0080,SC0155</t>
  </si>
  <si>
    <t>SC0043,SC0039,SC0029</t>
  </si>
  <si>
    <t>SC0011</t>
  </si>
  <si>
    <t>SC0013</t>
  </si>
  <si>
    <t>SC0029</t>
  </si>
  <si>
    <t>SC0038</t>
  </si>
  <si>
    <t>SC0039</t>
  </si>
  <si>
    <t>SC0043</t>
  </si>
  <si>
    <t>JEFE DE OFICINA DE DIRECCION</t>
  </si>
  <si>
    <t>SC0155</t>
  </si>
  <si>
    <t>MM0013</t>
  </si>
  <si>
    <t>MM0027</t>
  </si>
  <si>
    <t>MM0057</t>
  </si>
  <si>
    <t>MM0062</t>
  </si>
  <si>
    <t>MM0036</t>
  </si>
  <si>
    <t>MM0084</t>
  </si>
  <si>
    <t>MM0096</t>
  </si>
  <si>
    <t>BU0014</t>
  </si>
  <si>
    <t>MM0103</t>
  </si>
  <si>
    <t>SC0097</t>
  </si>
  <si>
    <t>MM0030</t>
  </si>
  <si>
    <t>SC0030</t>
  </si>
  <si>
    <t>SC0080</t>
  </si>
  <si>
    <t>SC0081</t>
  </si>
  <si>
    <t>PRE001</t>
  </si>
  <si>
    <t>PRESIDENTE</t>
  </si>
  <si>
    <t>SEJ001</t>
  </si>
  <si>
    <t>SECRETARIO(A) EJECUTIVO(A)</t>
  </si>
  <si>
    <t>DRH001</t>
  </si>
  <si>
    <t xml:space="preserve">DIRECTOR(A) DE RECURSOS HUMANOS, FINANZAS Y ADQUISICIONES </t>
  </si>
  <si>
    <t>DVI001</t>
  </si>
  <si>
    <t>DIRECTOR(A) DE VINCULACIÓN, CAPACITACIÓN  Y DIFUSIÓN</t>
  </si>
  <si>
    <t>OFQ001</t>
  </si>
  <si>
    <t>OFICIAL DE QUEJAS Y ORIENTACIÓN</t>
  </si>
  <si>
    <t>VIG001</t>
  </si>
  <si>
    <t>VISITADOR(A) GENERAL</t>
  </si>
  <si>
    <t>INV008</t>
  </si>
  <si>
    <t xml:space="preserve">DIRECTOR(A) DEL CENTRO DE INVESTIGACIÓN APLICADA EN DERECHOS HUMANOS </t>
  </si>
  <si>
    <t>OCI001</t>
  </si>
  <si>
    <t>TITULAR DEL ÓRGANO DE CONTROL INTERNO</t>
  </si>
  <si>
    <t>IFM001</t>
  </si>
  <si>
    <t>COORDINADOR(A) DE INFORMÁTICA</t>
  </si>
  <si>
    <t>UTR002</t>
  </si>
  <si>
    <t>DIRECTOR(A) DE LA UNIDAD DE TRANSPARENCIA, ACCESO A LA INFORMACIÒN PÙBLICA  Y   ARCHIVO GENERAL</t>
  </si>
  <si>
    <t>CCS001</t>
  </si>
  <si>
    <t>COORDINADOR(A) DE COMUNICACIÓN SOCIAL</t>
  </si>
  <si>
    <t>PRE002</t>
  </si>
  <si>
    <t>SECRETARIA(O)</t>
  </si>
  <si>
    <t>CCS003</t>
  </si>
  <si>
    <t>AUXILIAR DE MEDIOS DE COMUNICACIÓN Y DISEÑO</t>
  </si>
  <si>
    <t>CCS006</t>
  </si>
  <si>
    <t>AUXILIAR DE PROGRAMAS DE RADIO Y REDES SOCIALES</t>
  </si>
  <si>
    <t>CCS007</t>
  </si>
  <si>
    <t>AUXILIAR DE FOTOGRAFÍA Y DISEÑO</t>
  </si>
  <si>
    <t>DRH003</t>
  </si>
  <si>
    <t>COORDINADOR(A) DE TESORERIA</t>
  </si>
  <si>
    <t>DRH004</t>
  </si>
  <si>
    <t>AUXILIAR DE CAPACITACIÒN INTERNA</t>
  </si>
  <si>
    <t>DRH005</t>
  </si>
  <si>
    <t>AUXILIAR DE ADQUISICIONES Y SERVICIOS GENERALES</t>
  </si>
  <si>
    <t>DRH006</t>
  </si>
  <si>
    <t>AUXILIAR DE LA DIRECCIÓN DE RECURSOS HUMANOS, FINANZAS Y ADQUISICIONES</t>
  </si>
  <si>
    <t>DRH007</t>
  </si>
  <si>
    <t>DRH008</t>
  </si>
  <si>
    <t>SUB COORDINADOR(A) DE ADQUISICIONES Y SERVICIOS GENERALES</t>
  </si>
  <si>
    <t>DRH009</t>
  </si>
  <si>
    <t>COORDINADOR(A) DE CONTABILIDAD</t>
  </si>
  <si>
    <t>DRH010</t>
  </si>
  <si>
    <t>AUXILIAR DE CONTABILIDAD</t>
  </si>
  <si>
    <t>DRH012</t>
  </si>
  <si>
    <t>DRH013</t>
  </si>
  <si>
    <t>AUXILIAR DE TESORERIA</t>
  </si>
  <si>
    <t>DRH014</t>
  </si>
  <si>
    <t xml:space="preserve">SUB COORDINADOR(A)  DE CAPACITACIÓN INTERNA Y DESARROLLO HUMANO </t>
  </si>
  <si>
    <t>DRH016</t>
  </si>
  <si>
    <t>DRH018</t>
  </si>
  <si>
    <t>DRH019</t>
  </si>
  <si>
    <t>DRH027</t>
  </si>
  <si>
    <t>COORDINADOR(A) DE RECURSOS HUMANOS</t>
  </si>
  <si>
    <t>DRH028</t>
  </si>
  <si>
    <t>AUXILIAR DE RECURSOS HUMANOS (Temporal)</t>
  </si>
  <si>
    <t>DTX001</t>
  </si>
  <si>
    <t>VISITADOR(A) TITULAR</t>
  </si>
  <si>
    <t>DTX003</t>
  </si>
  <si>
    <t xml:space="preserve">OFICIAL ADJUNTO(A) DE  OFICIALIA DE QUEJAS Y ORIENTACIÓN </t>
  </si>
  <si>
    <t>DTX004</t>
  </si>
  <si>
    <t>AUXILIAR DE VINCULACIÓN, CAPACITACIÓN Y DIFUSIÓN</t>
  </si>
  <si>
    <t>DVI003</t>
  </si>
  <si>
    <t>COORDINADOR(A) DE DIFUSIÓN</t>
  </si>
  <si>
    <t>DVI004</t>
  </si>
  <si>
    <t>COORDINADOR(A) DE CAPACITACIÓN</t>
  </si>
  <si>
    <t>DVI005</t>
  </si>
  <si>
    <t>AUXILIAR DE DIFUSIÓN</t>
  </si>
  <si>
    <t>DVI006</t>
  </si>
  <si>
    <t>AUXILIAR DE CAPACITACIÓN</t>
  </si>
  <si>
    <t>DVI007</t>
  </si>
  <si>
    <t>AUXILIAR DE CAPACITACION</t>
  </si>
  <si>
    <t>DVI008</t>
  </si>
  <si>
    <t>COORDINADOR(A) DE VINCULACIÓN</t>
  </si>
  <si>
    <t>DVI011</t>
  </si>
  <si>
    <t>DVI012</t>
  </si>
  <si>
    <t>DVI018</t>
  </si>
  <si>
    <t xml:space="preserve">AUXILIAR DE VINCULACIÓN </t>
  </si>
  <si>
    <t>DVI019</t>
  </si>
  <si>
    <t>AUXILIAR DE VINCULACIÓN</t>
  </si>
  <si>
    <t>DVI020</t>
  </si>
  <si>
    <t>DVI021</t>
  </si>
  <si>
    <t>DVI-023</t>
  </si>
  <si>
    <t>DVI-028</t>
  </si>
  <si>
    <t>DVI-029</t>
  </si>
  <si>
    <t>DVL001</t>
  </si>
  <si>
    <t>DVL002</t>
  </si>
  <si>
    <t>DVL003</t>
  </si>
  <si>
    <t>DVL004</t>
  </si>
  <si>
    <t>DVL005</t>
  </si>
  <si>
    <t>AUXILIAR DE VISITADURÍA</t>
  </si>
  <si>
    <t>DVL006</t>
  </si>
  <si>
    <t xml:space="preserve">AUXILIAR  DE  OFICIALIA DE QUEJAS Y ORIENTACIÓN </t>
  </si>
  <si>
    <t>IFM002</t>
  </si>
  <si>
    <t>AUXILIAR DE CAPTURA Y ESTADISTICA</t>
  </si>
  <si>
    <t>IFM003</t>
  </si>
  <si>
    <t>AUXILIAR DE SISTEMAS</t>
  </si>
  <si>
    <t>IFM004</t>
  </si>
  <si>
    <t>AUXILIAR DE REDES Y MANTENIMIENTO</t>
  </si>
  <si>
    <t>IFM005</t>
  </si>
  <si>
    <t>IFM006</t>
  </si>
  <si>
    <t>IFM007</t>
  </si>
  <si>
    <t>INV000</t>
  </si>
  <si>
    <t>COORDINADOR(A) DE LA UNIDAD DE  ESPECIALIZACIÓN Y PROFESIONALIZACIÓN EN  DERECHOS HUMANOS</t>
  </si>
  <si>
    <t>INV001</t>
  </si>
  <si>
    <t>INV004</t>
  </si>
  <si>
    <t>AUXILIAR DE INVESTIGACIÓN</t>
  </si>
  <si>
    <t>INV009</t>
  </si>
  <si>
    <t>VISITADOR(A) ADJUNTO(A) DE PROYECTOS DE RECOMENDACIÓN</t>
  </si>
  <si>
    <t>OCI003</t>
  </si>
  <si>
    <t>COORDINADOR(A) DE AUDITORIA INTERNA</t>
  </si>
  <si>
    <t>OCI004</t>
  </si>
  <si>
    <t>COORDINADOR(A) DE RESPONSABILIDADES ADMINISTRATIVAS</t>
  </si>
  <si>
    <t>OFQ002</t>
  </si>
  <si>
    <t>COORDINADOR(A) DE RECEPCIÓN DE QUEJAS E INTEGRACIÓN DE EXPEDIENTES DE GESTIÓN</t>
  </si>
  <si>
    <t>OFQ003</t>
  </si>
  <si>
    <t>AUXILIAR DE NOTIFICACIÓN</t>
  </si>
  <si>
    <t>OFQ004</t>
  </si>
  <si>
    <t>OFQ005</t>
  </si>
  <si>
    <t>OFQ006</t>
  </si>
  <si>
    <t>AUXILIAR DE INTEGRACIÓN DE EXPEDIENTES DE GESTIÓN</t>
  </si>
  <si>
    <t>OFQ007</t>
  </si>
  <si>
    <t>OFQ008</t>
  </si>
  <si>
    <t>OFICIAL ADJUNTO DE OFICIALIA DE QUEJAS Y ORIENTACION</t>
  </si>
  <si>
    <t>OFQ009</t>
  </si>
  <si>
    <t>OFICIAL ADJUNTO(A)  DE INTEGRACIÓN DE EXPEDIENTES DE GESTIÓN</t>
  </si>
  <si>
    <t>OFQ010</t>
  </si>
  <si>
    <t>OFQ011</t>
  </si>
  <si>
    <t>OFQ012</t>
  </si>
  <si>
    <t>OFQ013</t>
  </si>
  <si>
    <t>VISITADOR(A) ADJUNTO(A) DE VISITADURÍA</t>
  </si>
  <si>
    <t>OFQ015</t>
  </si>
  <si>
    <t>AUXILIAR DE RECEPCIÓN DE QUEJAS Y ORIENTACIÓN</t>
  </si>
  <si>
    <t>OFQ016</t>
  </si>
  <si>
    <t>OFQ019</t>
  </si>
  <si>
    <t>OFQ020</t>
  </si>
  <si>
    <t>OFQ021</t>
  </si>
  <si>
    <t>OFQ022</t>
  </si>
  <si>
    <t>OFQ023</t>
  </si>
  <si>
    <t>SEJ002</t>
  </si>
  <si>
    <t>SPO001</t>
  </si>
  <si>
    <t>VISITADOR(A)  ADJUNTO(A) DEL CENTRO DE SUPERVISIÓN PERMANENTE A ORGANISMOS PÚBLICOS</t>
  </si>
  <si>
    <t>SPO002</t>
  </si>
  <si>
    <t>SPO003</t>
  </si>
  <si>
    <t>SPO004</t>
  </si>
  <si>
    <t>COORDINADOR(A) DEL CENTRO DE SUPERVISIÓN PERMANENTE A ORGANISMOS PÚBLICOS</t>
  </si>
  <si>
    <t>UTR006</t>
  </si>
  <si>
    <t>AUXILIAR DEL ARCHIVO GENERAL</t>
  </si>
  <si>
    <t>VIG002</t>
  </si>
  <si>
    <t>VIG003</t>
  </si>
  <si>
    <t>VIG004</t>
  </si>
  <si>
    <t>VIG005</t>
  </si>
  <si>
    <t>VIG006</t>
  </si>
  <si>
    <t>VIG007</t>
  </si>
  <si>
    <t>VIG008</t>
  </si>
  <si>
    <t>VISITADOR(A) ADJUNTO(A) DE SEGUIMIENTO DE RECOMENDACIONES</t>
  </si>
  <si>
    <t>VIG010</t>
  </si>
  <si>
    <t xml:space="preserve">VISITADOR(A) ADJUNTO(A) DE VISITADURÍA </t>
  </si>
  <si>
    <t>VIG011</t>
  </si>
  <si>
    <t>VIG012</t>
  </si>
  <si>
    <t>VIG014</t>
  </si>
  <si>
    <t>VIG016</t>
  </si>
  <si>
    <t>VIG017</t>
  </si>
  <si>
    <t>VIG018</t>
  </si>
  <si>
    <t>VIG019</t>
  </si>
  <si>
    <t>VIG020</t>
  </si>
  <si>
    <t>VIG021</t>
  </si>
  <si>
    <t>COORDINADOR(A) DE PROYECTOS DE RECOMENDACIÓN</t>
  </si>
  <si>
    <t>VIG022</t>
  </si>
  <si>
    <t>VIG025</t>
  </si>
  <si>
    <t>VIG026</t>
  </si>
  <si>
    <t>VIG027</t>
  </si>
  <si>
    <t>VIG028</t>
  </si>
  <si>
    <t>VIG070</t>
  </si>
  <si>
    <t>VIG072</t>
  </si>
  <si>
    <t>VIG073</t>
  </si>
  <si>
    <t>VIG074</t>
  </si>
  <si>
    <t>2015-4355</t>
  </si>
  <si>
    <t>JUBILADO O PENSIONADO</t>
  </si>
  <si>
    <t>2015-6326</t>
  </si>
  <si>
    <t>2015-6541</t>
  </si>
  <si>
    <t>2015-8366</t>
  </si>
  <si>
    <t>DVI009</t>
  </si>
  <si>
    <t>DTX005</t>
  </si>
  <si>
    <t>DTX006</t>
  </si>
  <si>
    <t>AUXILIAR  DE  OFICIALIA DE QUEJAS Y ORIENTACIÓN</t>
  </si>
  <si>
    <t>VIG024</t>
  </si>
  <si>
    <t>AUXILIAR DE INVESTIGACIÒN</t>
  </si>
  <si>
    <t>DRH029</t>
  </si>
  <si>
    <t>Contrataciones externas</t>
  </si>
  <si>
    <t>Asimilables</t>
  </si>
  <si>
    <t>FG0028</t>
  </si>
  <si>
    <t>FISCAL</t>
  </si>
  <si>
    <t>SC0183</t>
  </si>
  <si>
    <t>VICEFISCAL</t>
  </si>
  <si>
    <t>FG0027</t>
  </si>
  <si>
    <t>FISCAL EN JEFE</t>
  </si>
  <si>
    <t>FG0026</t>
  </si>
  <si>
    <t>FISCAL COORDINADOR</t>
  </si>
  <si>
    <t>MM0142</t>
  </si>
  <si>
    <t>ESCOLTA</t>
  </si>
  <si>
    <t>FG0025</t>
  </si>
  <si>
    <t>FISCAL SUPERVISOR</t>
  </si>
  <si>
    <t>SC0090</t>
  </si>
  <si>
    <t>MM0143</t>
  </si>
  <si>
    <t>NOTAS ACLARATORIAS</t>
  </si>
  <si>
    <t>1. En relación con el sueldo base señalado para el cargo de FISCAL (Especializado en Combate a la Corrupción del Estado de Yucatán) para el ejercicio fiscal 2023, se considerará el mismo importe que en el ejercicio fiscal inmediato anterior, en tanto se aprueba y publica la Ley Orgánica de la Fiscalía Especializada en Combate a la Corrupción del Estado de Yucatán y se realizan los ajustes presupuestales conducentes, en los términos de los transitorios Segundo, Tercero, Sexto, Octavo y Décimo primero del decreto número 128/2019, publicado en el Diario Oficial del Gobierno del Estado en fecha 14 de noviembre de 2019, correspondiente al importe mensual de $108,503.70 sin variación de rango</t>
  </si>
  <si>
    <t>2. En relación con el cargo denominado "VICEFISCAL" señalado anteriormente, el mismo será ocupado por quien ocupa el cargo de DIRECTOR GENERAL bajo la misma categoría y sueldo nominal que en el ejercicio inmediato anterior, en tanto se aprueba y publica la Ley Orgánica de la Fiscalía Especializada en Combate a la Corrupción del Estado de Yucatán y se realizan los ajustes presupuestales conducentes, en los términos de los transitorios Segundo, Tercero, Octavo y Décimo primero del decreto número 128/2019, publicado en el Diario Oficial del Gobierno del Estado en fecha 14 de noviembre de 2019, correspondiente al importe mensual de $69,486.60 sin variación de rango</t>
  </si>
  <si>
    <t>Quinquenio</t>
  </si>
  <si>
    <t>Bono Puntualidad</t>
  </si>
  <si>
    <t>FISCALIA GENERAL DEL ESTADO DE YUCATÁN</t>
  </si>
  <si>
    <t>MM0095, MM0084, MM0062, MM0057, MM0036, MM0139</t>
  </si>
  <si>
    <t>FG0005, FG0006</t>
  </si>
  <si>
    <t>ANALISTA ADMINISTRATIVO SEMEFO</t>
  </si>
  <si>
    <t>FG0032</t>
  </si>
  <si>
    <t>ASESOR JURÍDICO FGE</t>
  </si>
  <si>
    <t>BU0064, BU0059, BU0038, BU0012, BU0009, MM0099</t>
  </si>
  <si>
    <t>BU0066, BU0058, BU0048, BU0042, BU0017, MM0079</t>
  </si>
  <si>
    <t>AUXILIAR DE SERVICIOS</t>
  </si>
  <si>
    <t>BU0037</t>
  </si>
  <si>
    <t>AUXILIAR TECNICO</t>
  </si>
  <si>
    <t>FG0007</t>
  </si>
  <si>
    <t>AYUDANTE DE AUTOPSIAS</t>
  </si>
  <si>
    <t>PJ0014</t>
  </si>
  <si>
    <t>AYUDANTE TECNICO</t>
  </si>
  <si>
    <t>BU0018</t>
  </si>
  <si>
    <t>BU0023, MM0070, MM0043, MM0037, MM0140, SC0147</t>
  </si>
  <si>
    <t>MM0030, MM0013, SC0097, SC0090, SC0087, SC0155, SC0080</t>
  </si>
  <si>
    <t>COORDINADOR DE PROYECTO</t>
  </si>
  <si>
    <t>SC0134</t>
  </si>
  <si>
    <t>SC0028, SC0153, SC0013</t>
  </si>
  <si>
    <t>BU0032, BU0022</t>
  </si>
  <si>
    <t>ENCARGADO</t>
  </si>
  <si>
    <t>FG0034</t>
  </si>
  <si>
    <t>FACILITADOR COORDINADOR</t>
  </si>
  <si>
    <t>FG0035</t>
  </si>
  <si>
    <t>FACILITADOR EN JEFE</t>
  </si>
  <si>
    <t>FG0033</t>
  </si>
  <si>
    <t>FACILITADOR SUPERVISOR</t>
  </si>
  <si>
    <t>PJ0021</t>
  </si>
  <si>
    <t>SC0182</t>
  </si>
  <si>
    <t>FISCAL GENERAL</t>
  </si>
  <si>
    <t>FG0018, FG0017, FG0019, FG0016, PJ0032, FG0015</t>
  </si>
  <si>
    <t>FISCAL INVESTIGADOR</t>
  </si>
  <si>
    <t>SC0066, SC0059, SC0043, SC0144, SC0029</t>
  </si>
  <si>
    <t>BU0003</t>
  </si>
  <si>
    <t>JEFE DE SECCION</t>
  </si>
  <si>
    <t>BU0034</t>
  </si>
  <si>
    <t>JEFE DE SERVICIOS</t>
  </si>
  <si>
    <t>SC0068, SC0054</t>
  </si>
  <si>
    <t>LIDER DE PROYECTO</t>
  </si>
  <si>
    <t>FG0024</t>
  </si>
  <si>
    <t>MEDICO GENERAL</t>
  </si>
  <si>
    <t>PJ0025, PJ0024, FG0020, PJ0023</t>
  </si>
  <si>
    <t>PERITO</t>
  </si>
  <si>
    <t>FG0022</t>
  </si>
  <si>
    <t>PERITO COORDINADOR</t>
  </si>
  <si>
    <t>FG0023</t>
  </si>
  <si>
    <t>PERITO EN JEFE</t>
  </si>
  <si>
    <t>FG0012</t>
  </si>
  <si>
    <t>PERITO FGE</t>
  </si>
  <si>
    <t>FG0021</t>
  </si>
  <si>
    <t>PERITO SUPERVISOR</t>
  </si>
  <si>
    <t>BU0007, MM0086, SC0078</t>
  </si>
  <si>
    <t>PROGRAMADOR</t>
  </si>
  <si>
    <t>FG0031</t>
  </si>
  <si>
    <t>PSICÓLOGO FGE</t>
  </si>
  <si>
    <t>BU0039, BU0006, MM0096, MM0071, MM0143</t>
  </si>
  <si>
    <t>SC0021</t>
  </si>
  <si>
    <t>SC0197</t>
  </si>
  <si>
    <t>FG0029</t>
  </si>
  <si>
    <t>SEGURIDAD FGE</t>
  </si>
  <si>
    <t>MM0073</t>
  </si>
  <si>
    <t>SUPERVISOR TECNICO</t>
  </si>
  <si>
    <t>FG0030</t>
  </si>
  <si>
    <t>TRABAJADOR SOCIAL FGE</t>
  </si>
  <si>
    <t>VICE FISCAL</t>
  </si>
  <si>
    <t>SC0158</t>
  </si>
  <si>
    <t>SC0028</t>
  </si>
  <si>
    <t>SC0153</t>
  </si>
  <si>
    <t>SC0066</t>
  </si>
  <si>
    <t>SC0059</t>
  </si>
  <si>
    <t>SC0144</t>
  </si>
  <si>
    <t>MM0095</t>
  </si>
  <si>
    <t>MM0139</t>
  </si>
  <si>
    <t>FG0005</t>
  </si>
  <si>
    <t>FG0006</t>
  </si>
  <si>
    <t>BU0064</t>
  </si>
  <si>
    <t>BU0059</t>
  </si>
  <si>
    <t>BU0038</t>
  </si>
  <si>
    <t>BU0012</t>
  </si>
  <si>
    <t>BU0009</t>
  </si>
  <si>
    <t>BU0066</t>
  </si>
  <si>
    <t>BU0058</t>
  </si>
  <si>
    <t>BU0048</t>
  </si>
  <si>
    <t>BU0042</t>
  </si>
  <si>
    <t>BU0017</t>
  </si>
  <si>
    <t>MM0079</t>
  </si>
  <si>
    <t>BU0023</t>
  </si>
  <si>
    <t>MM0070</t>
  </si>
  <si>
    <t>MM0043</t>
  </si>
  <si>
    <t>MM0037</t>
  </si>
  <si>
    <t>MM0140</t>
  </si>
  <si>
    <t>SC0147</t>
  </si>
  <si>
    <t>SC0087</t>
  </si>
  <si>
    <t>BU0032</t>
  </si>
  <si>
    <t>BU0022</t>
  </si>
  <si>
    <t>FG0018</t>
  </si>
  <si>
    <t>FG0017</t>
  </si>
  <si>
    <t>FG0019</t>
  </si>
  <si>
    <t>FG0016</t>
  </si>
  <si>
    <t>PJ0032</t>
  </si>
  <si>
    <t>FG0015</t>
  </si>
  <si>
    <t>SC0068</t>
  </si>
  <si>
    <t>SC0054</t>
  </si>
  <si>
    <t>PJ0025</t>
  </si>
  <si>
    <t>PJ0024</t>
  </si>
  <si>
    <t>FG0020</t>
  </si>
  <si>
    <t>PJ0023</t>
  </si>
  <si>
    <t>BU0007</t>
  </si>
  <si>
    <t>MM0086</t>
  </si>
  <si>
    <t>SC0078</t>
  </si>
  <si>
    <t>BU0039</t>
  </si>
  <si>
    <t>BU0006</t>
  </si>
  <si>
    <t>MM0071</t>
  </si>
  <si>
    <t>PBCP-1</t>
  </si>
  <si>
    <t>CONSEJERO (A) PRESIDENTE</t>
  </si>
  <si>
    <t>PBC-2</t>
  </si>
  <si>
    <t>CONSEJERO (A) ELECTORAL</t>
  </si>
  <si>
    <t>PBSE-3</t>
  </si>
  <si>
    <t>SECRETARIO (A) EJECUTIVO</t>
  </si>
  <si>
    <t>PBD-4</t>
  </si>
  <si>
    <t>DIRECTOR (A)</t>
  </si>
  <si>
    <t>PBT-5,PBT-6,PBT-7</t>
  </si>
  <si>
    <t>PBA-8</t>
  </si>
  <si>
    <t>ASESOR (A)</t>
  </si>
  <si>
    <t>PBC-9</t>
  </si>
  <si>
    <t>COORDINADOR (A)</t>
  </si>
  <si>
    <t>PBJ-10</t>
  </si>
  <si>
    <t>JEFE (A) DE DEPARTAMENTO</t>
  </si>
  <si>
    <t>PBT-11,PBT-12</t>
  </si>
  <si>
    <t>TÉCNICO (A)</t>
  </si>
  <si>
    <t>PEA-1</t>
  </si>
  <si>
    <t>PET-2</t>
  </si>
  <si>
    <t>AUXILIAR PARTIDOS POLITICOS</t>
  </si>
  <si>
    <t>DESARROLLO DE SOFTWARE Y APLICACIONES PARA LA GENERACIÓN DE SISTEMAS INFORMÁTICOS.</t>
  </si>
  <si>
    <t>REALIZACIÓN DE TRÁMITES LEGALES, PREPARACIÓN Y ELABORACIÓN DE DOCUMENTOS.</t>
  </si>
  <si>
    <t>Apoyo a comisiones</t>
  </si>
  <si>
    <t>Fondo de ahorro</t>
  </si>
  <si>
    <t>Vales Navideños</t>
  </si>
  <si>
    <t>PBT-5</t>
  </si>
  <si>
    <t>PBT-6</t>
  </si>
  <si>
    <t>PBT-7</t>
  </si>
  <si>
    <t>PBT-11</t>
  </si>
  <si>
    <t>PBT-12</t>
  </si>
  <si>
    <t>Proceso Electoral</t>
  </si>
  <si>
    <t>INSTITUTO ESTATAL DE TRANSPARENCIA, ACCESO A LA INFORMACION PUBLICA Y PROTECCION DE DATOS PERSONALES</t>
  </si>
  <si>
    <t>MMS_01</t>
  </si>
  <si>
    <t>COMISIONADO</t>
  </si>
  <si>
    <t>MMS_08</t>
  </si>
  <si>
    <t xml:space="preserve">CONTRALOR INTERNO </t>
  </si>
  <si>
    <t>MMS_02</t>
  </si>
  <si>
    <t>DIRECTOR DE CAPACITACIÓN, CULTURA DE LA TRANSPARENCIA Y ARCHIVOS</t>
  </si>
  <si>
    <t>MMS_03</t>
  </si>
  <si>
    <t>DIRECTOR DE ADMINISTRACIÓN,FINANZAS Y RECURSOS HUMANOS</t>
  </si>
  <si>
    <t>MMS_04</t>
  </si>
  <si>
    <t>DIRECTOR DE ASUNTOS JURÍDICOS Y PLENARIOS</t>
  </si>
  <si>
    <t>MMS_05</t>
  </si>
  <si>
    <t>DIRECTOR DE MEDIOS DE IMPUGNACIÓN, OBLIGACIONES DE TRANSPARENCIA Y DATOS PERSONALES</t>
  </si>
  <si>
    <t>MMS_06</t>
  </si>
  <si>
    <t>SUBDIRECTOR DE ASUNTOS JURÍDICOS Y FORTALECIMIENTO INSTITUCIONAL</t>
  </si>
  <si>
    <t>MMS_07</t>
  </si>
  <si>
    <t>SUBDIRECTOR DE OBLIGACIONES DE TRANSPARENCIA</t>
  </si>
  <si>
    <t>PO_01</t>
  </si>
  <si>
    <t>JEFE DE PROYECTOS DE IMPUGNACIÓN EN MATERIA DE DATOS PERSONALES.</t>
  </si>
  <si>
    <t>PO_02</t>
  </si>
  <si>
    <t xml:space="preserve">JEFE DE EJECUCIÓN Y CUMPLIMIENTO </t>
  </si>
  <si>
    <t>PO_03</t>
  </si>
  <si>
    <t>JEFE DE PROYECTOS DE IMPUGNACIÓN EN MATERIA DE ACCESO A LA INFORMACIÓN.</t>
  </si>
  <si>
    <t>PO_04</t>
  </si>
  <si>
    <t>JEFE DE SUSTANCIACIÓN Y PROTECCIÓN DE DATOS PERSONALES.</t>
  </si>
  <si>
    <t>PO_05</t>
  </si>
  <si>
    <t>JEFE DE OBLIGACIONES DE TRANSPARENCIA</t>
  </si>
  <si>
    <t>PO_06</t>
  </si>
  <si>
    <t xml:space="preserve">COORDINADOR DE PROYECTOS DE IMPUGNACIÓN EN MATERIA DE ACCESO A LA INFORMACIÓN </t>
  </si>
  <si>
    <t>PO_07</t>
  </si>
  <si>
    <t>COORDINADOR DE PROYECTOS DE IMPUGNACIÓN EN MATERIA DE DATOS PERSONALES</t>
  </si>
  <si>
    <t>PO_08</t>
  </si>
  <si>
    <t>COORDINADOR DE CAPACITACIÓN Y PROYECTOS EDUCATIVOS</t>
  </si>
  <si>
    <t>PO_09</t>
  </si>
  <si>
    <t>COORDINADOR DE COMUNICACIÓN, DISEÑO GRÁFICO E IMAGEN INSTITUCIONAL</t>
  </si>
  <si>
    <t>PO_10</t>
  </si>
  <si>
    <t>COORDINADOR DE ARCHIVOS Y DEL CENTRO DE FORMACIÓN EN TRANSPARENCIA, ACCESO A LA INFORMACIÓN Y ARCHIVOS PÚBLICOS</t>
  </si>
  <si>
    <t>PO_11</t>
  </si>
  <si>
    <t>COORDINADOR DE RECURSOS FINANCIEROS Y NÓMINAS</t>
  </si>
  <si>
    <t>PO_12</t>
  </si>
  <si>
    <t>COORDINADOR DE TECNOLOGÍAS DE LA INFORMACIÓN Y ADMINISTRACIÓN DE SISTEMAS</t>
  </si>
  <si>
    <t>PO_13</t>
  </si>
  <si>
    <t>TITULAR DE LA UNIDAD DE TRANSPARENCIA</t>
  </si>
  <si>
    <t>PO_14</t>
  </si>
  <si>
    <t>AUXILIAR ADMINISTRATIVO Y CONTABLE</t>
  </si>
  <si>
    <t>PO_15</t>
  </si>
  <si>
    <t>AUXILIAR DE RECURSOS HUMANOS Y SERVICIOS GENERALES</t>
  </si>
  <si>
    <t>PO_16</t>
  </si>
  <si>
    <t>AUXILIAR DE ADQUISICIONES Y FINANZAS</t>
  </si>
  <si>
    <t>PO_17</t>
  </si>
  <si>
    <t>AUXILIAR DE CONTROL Y PRESUPUESTO</t>
  </si>
  <si>
    <t>PO_18</t>
  </si>
  <si>
    <t>AUXILIAR DE RECURSOS INFORMÁTICOS Y SOPORTE TÉCNICO</t>
  </si>
  <si>
    <t>PO_19</t>
  </si>
  <si>
    <t>AUXILIAR DE SISTEMAS Y SEGURIDAD INFORMÁTICA</t>
  </si>
  <si>
    <t>PO_20</t>
  </si>
  <si>
    <t>AUXILIAR JURÍDICO</t>
  </si>
  <si>
    <t>PO_21</t>
  </si>
  <si>
    <t>AUXILIAR JURÍDICO DE PROYECTOS DE IMPUGNACIÓN EN MATERIA DE ACCESO A LA INFORMACIÓN</t>
  </si>
  <si>
    <t>PO_22</t>
  </si>
  <si>
    <t>AUXILIAR JURÍDICO DE PROYECTOS DE IMPUGNACIÓN EN MATERIA DE DATOS PERSONALES</t>
  </si>
  <si>
    <t>PO_23</t>
  </si>
  <si>
    <t xml:space="preserve">ASISTENTE DE COMISIONADO </t>
  </si>
  <si>
    <t>PO_24</t>
  </si>
  <si>
    <t>AUXILIAR DE ASUNTOS PLENARIOS</t>
  </si>
  <si>
    <t>PO_25</t>
  </si>
  <si>
    <t>PO_26</t>
  </si>
  <si>
    <t>AUXILIAR DE CAPACITACIÓN Y PROYECTOS EDUCATIVOS</t>
  </si>
  <si>
    <t>PO_27</t>
  </si>
  <si>
    <t>AUXILIAR DE PROFESIONALIZACIÓN Y DE COMPETENCIAS LABORALES</t>
  </si>
  <si>
    <t>PO_28</t>
  </si>
  <si>
    <t>AUXILIAR DE VINCULACIÓN Y ATENCIÓN A GRUPOS VULNERABLES</t>
  </si>
  <si>
    <t>PO_29</t>
  </si>
  <si>
    <t>AUXILIAR DE FORTALECIMIENTO INSTITUCIONAL</t>
  </si>
  <si>
    <t>PO_30</t>
  </si>
  <si>
    <t>AUXILIAR DE ASUNTOS JURÍDICOS</t>
  </si>
  <si>
    <t>PO_31</t>
  </si>
  <si>
    <t>AUXILIAR JURÍDICO DE VERIFICACION DE LAS OBLIGACIONES DE TRANSPARENCIA</t>
  </si>
  <si>
    <t>PO_32</t>
  </si>
  <si>
    <t>AUXILIAR DE OBLIGACIONES DE TRANSPARENCIA</t>
  </si>
  <si>
    <t>PO_33</t>
  </si>
  <si>
    <t>AUXILIAR DE VERIFICACIÓN DE LAS OBLIGACIONES DE TRANSPARENCIA</t>
  </si>
  <si>
    <t>PO_34</t>
  </si>
  <si>
    <t>AUXILIAR DE SUSTANCIACIÓN Y EJECUCIÓN DEL PROCEDIMIENTO DE DENUNCIA POR INCUMPLIMIENTO A LAS OBLIGACIONES DE TRANSPARENCIA(PDIOT)</t>
  </si>
  <si>
    <t>PO_35</t>
  </si>
  <si>
    <t>AUXILIAR JURIDICO DEL PROCEDIMIENTO DE DENUNCIA POR INCUMPLIMIENTO A LAS OBLIGACIONES DE TRANSPARENCIA</t>
  </si>
  <si>
    <t>PO_36</t>
  </si>
  <si>
    <t>AUXILIAR JURIDICO DE VERIFICACIÓN DE LAS OBLIGACIONES DE TRANSPARENCIA</t>
  </si>
  <si>
    <t>PO_37</t>
  </si>
  <si>
    <t>AUXILIAR DE SUSTANCIACIÓN Y PROTECCIÓN DE DATOS PERSONALES</t>
  </si>
  <si>
    <t>PO_38</t>
  </si>
  <si>
    <t>AUXILIAR JURÍDICO DE EJECUCIÓN</t>
  </si>
  <si>
    <t>PO_39</t>
  </si>
  <si>
    <t>AUXILIAR TÉCNICO DE REGISTRO Y CONTROL</t>
  </si>
  <si>
    <t>PO_40</t>
  </si>
  <si>
    <t>ASISTENTE Y RECEPCIONISTA</t>
  </si>
  <si>
    <t>PO_41</t>
  </si>
  <si>
    <t>AUXILIAR DE ARCHIVO DE CONCENTRACIÓN</t>
  </si>
  <si>
    <t>PO_42</t>
  </si>
  <si>
    <t>AUXILIAR DE ARCHIVOS</t>
  </si>
  <si>
    <t>PO_43</t>
  </si>
  <si>
    <t>AUXILIAR DE DISEÑO E IMAGEN</t>
  </si>
  <si>
    <t>PO_44</t>
  </si>
  <si>
    <t>PO_45</t>
  </si>
  <si>
    <t>AUXILIAR INVESTIGADOR</t>
  </si>
  <si>
    <t>PO_46</t>
  </si>
  <si>
    <t>AUXILIAR DE AUDITORIA</t>
  </si>
  <si>
    <t>PO_47</t>
  </si>
  <si>
    <t xml:space="preserve">AUXILIAR DE LIMPIEZA Y MANTENIMIENTO </t>
  </si>
  <si>
    <t>A_01</t>
  </si>
  <si>
    <t>ASIMILADO DE SALARIO DE LA DIRECCIÓN DE MEDIOS DE IMPUGNACIÓN, OBLIGACIONES DE TRANSPARENCIA Y DATOS PERSONALES</t>
  </si>
  <si>
    <t>CONTRALOR INTERNO</t>
  </si>
  <si>
    <t xml:space="preserve">ASIMILADOS </t>
  </si>
  <si>
    <t>MAGISTRADO(A) PRESIDENTE(A)</t>
  </si>
  <si>
    <t>MAGISTRADO(A)</t>
  </si>
  <si>
    <t>1.1.5</t>
  </si>
  <si>
    <t>ASESOR(A) MAGISTRADO(A) PRESIDENTE(A)</t>
  </si>
  <si>
    <t>1.2.4</t>
  </si>
  <si>
    <t>ASESOR(A) MAGISTRADO(A)</t>
  </si>
  <si>
    <t>SECRETARIO(A) GENERAL DE ACUERDOS</t>
  </si>
  <si>
    <t>DIRECTOR(A) DE ADMINISTRACIÓN</t>
  </si>
  <si>
    <t>DIRECTOR(A) DE PROYECTISTAS</t>
  </si>
  <si>
    <t>DIRECTOR(A) DE ESTUDIOS, INVESTIGACIÓN, CAPACITACIÓN Y DESARROLLO INSTITUCIONAL</t>
  </si>
  <si>
    <t>1.1.2</t>
  </si>
  <si>
    <t>SECRETARIO(A) DE ESTUDIO Y CUENTA MAGISTRADO(A) PRESIDENTE(A)</t>
  </si>
  <si>
    <t>1.2.2</t>
  </si>
  <si>
    <t>SECRETARIO(A) DE ESTUDIO Y CUENTA MAGISTRADO(A)</t>
  </si>
  <si>
    <t>4.1.1</t>
  </si>
  <si>
    <t>PROYECTISTA</t>
  </si>
  <si>
    <t>2.1.4</t>
  </si>
  <si>
    <t>JEFE(A) DE DEPARTAMENTO DE FINANZAS</t>
  </si>
  <si>
    <t>5.1.1</t>
  </si>
  <si>
    <t>ACTUARIO(A)</t>
  </si>
  <si>
    <t>1.1.3</t>
  </si>
  <si>
    <t>JEFE(A) DE OFICINA DE COMUNICACIÓN SOCIAL</t>
  </si>
  <si>
    <t>6.1.1</t>
  </si>
  <si>
    <t>JEFE(A) DE OFICINA DEL ÓRGANO DE CONTROL INTERNO</t>
  </si>
  <si>
    <t>2.1.5</t>
  </si>
  <si>
    <t>JEFE(A) DE OFICINA DE INFORMÁTICA</t>
  </si>
  <si>
    <t>2.1.4.2</t>
  </si>
  <si>
    <t>JEFE(A) DE OFICINA DE RECURSOS HUMANOS</t>
  </si>
  <si>
    <t>1.1.4</t>
  </si>
  <si>
    <t>ASISTENTE MAGISTRADO(A) PRESIDENTE(A)</t>
  </si>
  <si>
    <t>1.2.3</t>
  </si>
  <si>
    <t>ASISTENTE MAGISTRADO(A)</t>
  </si>
  <si>
    <t>1.1.8</t>
  </si>
  <si>
    <t>5.1.2</t>
  </si>
  <si>
    <t>4.1.2</t>
  </si>
  <si>
    <t xml:space="preserve">TÉCNICO(A) DIRECCIÓN DE PROYECTISTAS </t>
  </si>
  <si>
    <t>2.1.4.1</t>
  </si>
  <si>
    <t>TÉCNICO(A) DEPARTAMENTO DE FINANZAS</t>
  </si>
  <si>
    <t>6.1.2</t>
  </si>
  <si>
    <t>TÉCNICO(A) ÓRGANO DE CONTROL INTERNO</t>
  </si>
  <si>
    <t>5.1.3</t>
  </si>
  <si>
    <t>TÉCNICO(A) SECRETARÍA GENERAL DE ACUERDOS</t>
  </si>
  <si>
    <t>1.1.6</t>
  </si>
  <si>
    <t>CHOFER DE PRESIDENCIA</t>
  </si>
  <si>
    <t>2.1.3</t>
  </si>
  <si>
    <t>CHOFER DIRECCIÓN DE ADMINISTRACIÓN</t>
  </si>
  <si>
    <t>2.1.1</t>
  </si>
  <si>
    <t>SECRETARIA DIRECCIÓN DE ADMINISTRACIÓN</t>
  </si>
  <si>
    <t>2.1.2</t>
  </si>
  <si>
    <t>INTENDENTE</t>
  </si>
  <si>
    <r>
      <rPr>
        <b/>
        <sz val="10"/>
        <rFont val="Barlow"/>
      </rPr>
      <t xml:space="preserve">Nota: </t>
    </r>
    <r>
      <rPr>
        <sz val="10"/>
        <rFont val="Barlow"/>
      </rPr>
      <t>En el Proyecto de Presupuesto del Ejercicio 2024 del Tribunal Electoral del Estado de Yucatán, se considera la creación de 3 plazas de confianza por mandato de Ley, mismas que se mencionan a continuación:</t>
    </r>
  </si>
  <si>
    <t>Fundamento Legal</t>
  </si>
  <si>
    <t>De conformidad con los artículos 1, 2, 3, 4 fracciones X y XXVI, 20, 21, 27 y 28, de la Ley General de Archivos, así como 1, 2, 3 fracción V, 5, fracciones XI, XII, XIII y LVI, 8, 19, 22 y 29, de la Ley de Archivos del Estado de Yucatán.</t>
  </si>
  <si>
    <t>TITULAR DEL ÁREA COORDINADORA DE ARCHIVOS</t>
  </si>
  <si>
    <t>JEFE(A) DE OFICINA DEL ÁREA COORDINADORA DE ARCHIVOS</t>
  </si>
  <si>
    <t>De conformidad con el artículo 9 de la Ley de Responsabilidades Administrativas del Estado de Yucatán</t>
  </si>
  <si>
    <t>JEFE(A) DE OFICINA INVESTIGADOR(A) DEL ÓRGANO DE CONTROL INTERNO</t>
  </si>
  <si>
    <t>Apoyo Combustible</t>
  </si>
  <si>
    <t>Fondo de Ahorro</t>
  </si>
  <si>
    <t>Bono de Proceso</t>
  </si>
  <si>
    <t>Estímulo Económico</t>
  </si>
  <si>
    <r>
      <rPr>
        <b/>
        <sz val="10"/>
        <rFont val="Arial"/>
        <family val="2"/>
      </rPr>
      <t xml:space="preserve">Nota: </t>
    </r>
    <r>
      <rPr>
        <sz val="10"/>
        <rFont val="Arial"/>
        <family val="2"/>
      </rPr>
      <t>En el Proyecto de Presupuesto del Ejercicio 2024 del Tribunal Electoral del Estado de Yucatán, se considera la creación de 3 plazas de confianza por mandato de Ley, mismas que se mencionan a continuación:</t>
    </r>
  </si>
  <si>
    <t>De conformidad con el artículo 9 de la Ley de Responsabilidades Administrativas del Estado de Yucatán.</t>
  </si>
  <si>
    <t>MS-01</t>
  </si>
  <si>
    <t xml:space="preserve">MAGISTRADO PRESIDENTE </t>
  </si>
  <si>
    <t>MS-02</t>
  </si>
  <si>
    <t>MM-01</t>
  </si>
  <si>
    <t xml:space="preserve">DIRECTOR DE PROYECTISTAS </t>
  </si>
  <si>
    <t>MM-02</t>
  </si>
  <si>
    <t xml:space="preserve">DIRECTORA DE ADMINISTRACIÓN </t>
  </si>
  <si>
    <t>MM-03</t>
  </si>
  <si>
    <t>DIRECTOR DE PROCESOS</t>
  </si>
  <si>
    <t>MM-04</t>
  </si>
  <si>
    <t>MM-05</t>
  </si>
  <si>
    <t>MM-06</t>
  </si>
  <si>
    <t>MM-07</t>
  </si>
  <si>
    <t>PO-01</t>
  </si>
  <si>
    <t>PO-02</t>
  </si>
  <si>
    <t>ANALISTA DE INFORMÁTICA A</t>
  </si>
  <si>
    <t>PO-03</t>
  </si>
  <si>
    <t>AUXILIAR DE ACTUARÍA</t>
  </si>
  <si>
    <t>PO-04</t>
  </si>
  <si>
    <t>AUXILIAR DE ADMINISTRACIÓN A</t>
  </si>
  <si>
    <t>PO-05</t>
  </si>
  <si>
    <t>AUXILIAR DE ADMINISTRACIÓN B</t>
  </si>
  <si>
    <t>PO-06</t>
  </si>
  <si>
    <t>AUXILIAR DE ADMINISTRACIÓN C</t>
  </si>
  <si>
    <t>PO-07</t>
  </si>
  <si>
    <t>AUXILIAR DE ADMINISTRACIÓN Y RECURSOS HUMANOS</t>
  </si>
  <si>
    <t>PO-08</t>
  </si>
  <si>
    <t>AUXILIAR DE MAGISTRADA</t>
  </si>
  <si>
    <t>PO-09</t>
  </si>
  <si>
    <t>AUXILIAR DE MAGISTRADO</t>
  </si>
  <si>
    <t>PO-10</t>
  </si>
  <si>
    <t>PO-11</t>
  </si>
  <si>
    <t>AUXILIAR DE SERVICIOS A</t>
  </si>
  <si>
    <t>PO-12</t>
  </si>
  <si>
    <t>AUXILIAR DE SERVICIOS Y MANTENIMIENTO</t>
  </si>
  <si>
    <t>PO-13</t>
  </si>
  <si>
    <t>AUXILIAR DE VIGILANCIA</t>
  </si>
  <si>
    <t>PO-14</t>
  </si>
  <si>
    <t>PO-15</t>
  </si>
  <si>
    <t>COORDINADORA DE PROYECTISTAS</t>
  </si>
  <si>
    <t>PO-16</t>
  </si>
  <si>
    <t>AUXILIAR DE ADMINISTRACIÓN Y CONTABILIDAD</t>
  </si>
  <si>
    <t>PO-17</t>
  </si>
  <si>
    <t>ENCARGADO DE ARCHIVO</t>
  </si>
  <si>
    <t>PO-18</t>
  </si>
  <si>
    <t>PO-19</t>
  </si>
  <si>
    <t>PO-20</t>
  </si>
  <si>
    <t>PO-21</t>
  </si>
  <si>
    <t>PO-22</t>
  </si>
  <si>
    <t>PO-23</t>
  </si>
  <si>
    <t>PROYECTISTA A</t>
  </si>
  <si>
    <t>PO-24</t>
  </si>
  <si>
    <t>PROYECTISTA B</t>
  </si>
  <si>
    <t>PO-25</t>
  </si>
  <si>
    <t>SECRETARIA EJECUTIVA A</t>
  </si>
  <si>
    <t>NOTA:  Información sujeta a lo dispuesto en la fracción V del artículo 14 del Reglamento Interior del Tribunal de Justicia Administrativa del Estado de Yucatán</t>
  </si>
  <si>
    <t>Prima Quinquenal</t>
  </si>
  <si>
    <t>UNIVERSIDAD AUTONOMA DE YUCATAN</t>
  </si>
  <si>
    <t>PROF CARRERA ES ASOCIADO B TC</t>
  </si>
  <si>
    <t>PROF CARRERA ES ASOCIADO A TC</t>
  </si>
  <si>
    <t>PROF CARRERA ES ASOCIADO C TC</t>
  </si>
  <si>
    <t>PROF CARRERA ES ASOCIADO D TC</t>
  </si>
  <si>
    <t>PROF CARRERA ES TITULAR A TC</t>
  </si>
  <si>
    <t>PROF CARRERA ES TITULAR B TC</t>
  </si>
  <si>
    <t>PROF CARRERA ES TITULAR C TC</t>
  </si>
  <si>
    <t>PROF CARRERA EMS ASOCIADO C TC</t>
  </si>
  <si>
    <t>PROF CARRERA ES ASOCIADO B MT</t>
  </si>
  <si>
    <t>PROF CARRERA ES ASOCIADO C MT</t>
  </si>
  <si>
    <t>PROF CARRERA ES ASOCIADO D MT</t>
  </si>
  <si>
    <t>PROF CARRERA ES TITULAR A MT</t>
  </si>
  <si>
    <t>PROF CARRERA ES TITULAR B MT</t>
  </si>
  <si>
    <t>PROF CARRERA ES TITULAR C MT</t>
  </si>
  <si>
    <t>PROF.ASIGNATURA ENS-MED-SUP. A</t>
  </si>
  <si>
    <t>PROF.ASIGNATURA ENS-MED-SUP. B</t>
  </si>
  <si>
    <t>PROF.ASIGNATURA ENS-MED-SUP. C</t>
  </si>
  <si>
    <t>PROF.ASIGNATURA ENS-SUPERIOR A</t>
  </si>
  <si>
    <t>PROF.ASIGNATURA ENS-SUPERIOR B</t>
  </si>
  <si>
    <t>TÉCNICO ACADÉMICO ASOCIADO A</t>
  </si>
  <si>
    <t>TÉCNICO ACADÉMICO ASOCIADO B</t>
  </si>
  <si>
    <t>TÉCNICO ACADÉMICO ASOCIADO C</t>
  </si>
  <si>
    <t>TÉCNICO ACADÉMICO TITULAR A</t>
  </si>
  <si>
    <t>TÉCNICO ACADÉMICO TITULAR B</t>
  </si>
  <si>
    <t>PROF.INVESTIGADOR ASOC. B T.C.</t>
  </si>
  <si>
    <t>PROF.INVESTIGADOR ASOC. A T.C</t>
  </si>
  <si>
    <t>PROF.INVESTIGADOR ASOC. C T.C</t>
  </si>
  <si>
    <t>PROF-INVEST. ASOCIADO D T.C.</t>
  </si>
  <si>
    <t>PROF.INVESTIGADOR TIT. A T.C</t>
  </si>
  <si>
    <t>PROF.INVESTIGADOR TIT. B T.C</t>
  </si>
  <si>
    <t>PROF.INVESTIGADOR TIT. C T.C</t>
  </si>
  <si>
    <t>CAPTURISTA A</t>
  </si>
  <si>
    <t>ASISTENTE DENTAL A</t>
  </si>
  <si>
    <t>REPORTERO A</t>
  </si>
  <si>
    <t>OPERADOR EQUIPO DE COMPUTO A</t>
  </si>
  <si>
    <t>AUXILIAR DE BIBLIOTECA A</t>
  </si>
  <si>
    <t>OPERADOR DE MAQ. REPROD. A</t>
  </si>
  <si>
    <t>DISEÑADOR GRÁFICO A</t>
  </si>
  <si>
    <t>PRODUCTOR DE PROGRAMAS</t>
  </si>
  <si>
    <t>PROGRAMADOR B</t>
  </si>
  <si>
    <t>TÉCNICO BIBLIOTECARIO A</t>
  </si>
  <si>
    <t>TÉCNICO DE MANTENIMIENTO A</t>
  </si>
  <si>
    <t>OPERADOR EQUIPO DE COMPUTO B</t>
  </si>
  <si>
    <t>TÉCNICO BIBLIOTECARIO B</t>
  </si>
  <si>
    <t>TÉCNICO DE MANTENIMIENTO B</t>
  </si>
  <si>
    <t>REPORTERO B</t>
  </si>
  <si>
    <t>CAPTURISTA B</t>
  </si>
  <si>
    <t>LOCUTOR-OPERADOR</t>
  </si>
  <si>
    <t>AUXILIAR DE LABORATORIO A</t>
  </si>
  <si>
    <t>AUXILIAR DE LABORATORIO B</t>
  </si>
  <si>
    <t>ENFERMERA</t>
  </si>
  <si>
    <t>LABORATORISTA A</t>
  </si>
  <si>
    <t>LABORATORISTA B</t>
  </si>
  <si>
    <t>FOTÓGRAFO B</t>
  </si>
  <si>
    <t>OPERADOR DE MÁQUINA REPROD. B</t>
  </si>
  <si>
    <t>AUXILIAR DE BIBLIOTECA B</t>
  </si>
  <si>
    <t>AUXILIAR DE LABORATORIO C</t>
  </si>
  <si>
    <t>ASISTENTE DENTAL B</t>
  </si>
  <si>
    <t>TÉCNICO DE MANTENIMIENTO C</t>
  </si>
  <si>
    <t>ADMOR. DE TECNOLOGIAS DE INF.A</t>
  </si>
  <si>
    <t>ADMOR. DE TECNOLOGIAS DE INF.B</t>
  </si>
  <si>
    <t>ADMOR. DE TECNOLOGÍAS DE INF.C</t>
  </si>
  <si>
    <t>ADMOR. DE TECNOLOGÍAS DE INF.D</t>
  </si>
  <si>
    <t>ADMINISTRADOR DE LABORATORIO A</t>
  </si>
  <si>
    <t>ADMINISTRADOR DE LABORATORIO B</t>
  </si>
  <si>
    <t>TÉCNICO AGROPECUARIO A</t>
  </si>
  <si>
    <t>BIBLIOTECARIO A</t>
  </si>
  <si>
    <t>BIBLIOTECARIO B</t>
  </si>
  <si>
    <t>BIBLIOTECARIO C</t>
  </si>
  <si>
    <t>BIBLIOTECARIO D</t>
  </si>
  <si>
    <t>TÉCNICO AUDIOVISUAL A</t>
  </si>
  <si>
    <t>TÉCNICO LABORATORISTA A</t>
  </si>
  <si>
    <t>TÉCNICO LABORATORISTA B</t>
  </si>
  <si>
    <t>TÉCNICO AGROPECUARIO B</t>
  </si>
  <si>
    <t>TÉCNICO AUDIOVISUAL B</t>
  </si>
  <si>
    <t>AUXILIAR DE CONTABILIDAD A</t>
  </si>
  <si>
    <t>AUXILIAR DE CONTABILIDAD B</t>
  </si>
  <si>
    <t>AUXILIAR DE CONTABILIDAD C</t>
  </si>
  <si>
    <t>SECRETARIA A</t>
  </si>
  <si>
    <t>SECRETARIA B</t>
  </si>
  <si>
    <t>SECRETARIA D</t>
  </si>
  <si>
    <t>CAJERO A</t>
  </si>
  <si>
    <t>CAJERO B</t>
  </si>
  <si>
    <t>CAJERO C</t>
  </si>
  <si>
    <t>CAJERO D</t>
  </si>
  <si>
    <t>ASISTENTE ADMINISTRATIVO A</t>
  </si>
  <si>
    <t>ASISTENTE ADMINISTRATIVO B</t>
  </si>
  <si>
    <t>ASISTENTE ADMINISTRATIVO C</t>
  </si>
  <si>
    <t>ASISTENTE ADMINISTRATIVO D</t>
  </si>
  <si>
    <t>CAJERO DE FINANZAS A</t>
  </si>
  <si>
    <t>AUDITOR D</t>
  </si>
  <si>
    <t>AUDITOR C</t>
  </si>
  <si>
    <t>SUPERVISOR ESCOLAR A</t>
  </si>
  <si>
    <t>SUPERVISOR ESCOLAR B</t>
  </si>
  <si>
    <t>SUPERVISOR ESCOLAR C</t>
  </si>
  <si>
    <t>SUPERVISOR ESCOLAR D</t>
  </si>
  <si>
    <t>INSPECTOR ESCOLAR A</t>
  </si>
  <si>
    <t>INSPECTOR ESCOLAR B</t>
  </si>
  <si>
    <t>ENTRENADOR DEPORTIVO A</t>
  </si>
  <si>
    <t>ENTRENADOR DEPORTIVO B</t>
  </si>
  <si>
    <t>ENTRENADOR DEPORTIVO C</t>
  </si>
  <si>
    <t>AUXILIAR ACTIVIDADES AGROP. A</t>
  </si>
  <si>
    <t>AUXILIAR DE INTENDENCIA B</t>
  </si>
  <si>
    <t>VELADOR C</t>
  </si>
  <si>
    <t>AUXILIAR DE INTENDENCIA A</t>
  </si>
  <si>
    <t>AUXILIAR DE INTENDENCIA C</t>
  </si>
  <si>
    <t>CHOFER MENSAJERO A</t>
  </si>
  <si>
    <t>AUXILIAR ACTIVIDADES AGROP. B</t>
  </si>
  <si>
    <t>CHOFER MENSAJERO B</t>
  </si>
  <si>
    <t>PEÓN</t>
  </si>
  <si>
    <t>VELADOR B</t>
  </si>
  <si>
    <t>MÉDICO A</t>
  </si>
  <si>
    <t>MÉDICO B</t>
  </si>
  <si>
    <t>MÉDICO C</t>
  </si>
  <si>
    <t>MÉDICO D</t>
  </si>
  <si>
    <t>MÉDICO INTERNISTA A</t>
  </si>
  <si>
    <t>MÉDICO INTERNISTA B</t>
  </si>
  <si>
    <t>PSIQUIATRA A</t>
  </si>
  <si>
    <t>CHOFER DE RECTORÍA B</t>
  </si>
  <si>
    <t>JEFE DE OFICINA E</t>
  </si>
  <si>
    <t>ADMINISTRADOR EJECUTIVO A</t>
  </si>
  <si>
    <t>ADMINISTRADOR EJECUTIVO B</t>
  </si>
  <si>
    <t>ADMINISTRADOR EJECUTIVO C</t>
  </si>
  <si>
    <t>ADMINISTRADOR EJECUTIVO D</t>
  </si>
  <si>
    <t>ADMINISTRADOR OPERATIVO A</t>
  </si>
  <si>
    <t>ADMINISTRADOR OPERATIVO B</t>
  </si>
  <si>
    <t>ADMINISTRADOR OPERATIVO C</t>
  </si>
  <si>
    <t>ADMINISTRADOR OPERATIVO D</t>
  </si>
  <si>
    <t>ADMINISTRADOR DE CARRERA A</t>
  </si>
  <si>
    <t>ADMINISTRADOR DE CARRERA B</t>
  </si>
  <si>
    <t>ADMINISTRADOR DE CARRERA C</t>
  </si>
  <si>
    <t>ADMINISTRADOR DE SERV. ESC. A</t>
  </si>
  <si>
    <t>ADMINISTRADOR DE SERV. ESC. B</t>
  </si>
  <si>
    <t>ADMINISTRADOR DE SERV. ESC. C</t>
  </si>
  <si>
    <t>PROFESIONISTA DE BIBLIOTECA A</t>
  </si>
  <si>
    <t>PROFESIONISTA DE BIBLIOTECA B</t>
  </si>
  <si>
    <t>ADMR. DE RECURSOS HUMANOS A</t>
  </si>
  <si>
    <t>ADMR. DE RECURSOS HUMANOS B</t>
  </si>
  <si>
    <t>ADMR. DE SERVICIOS GEN. A</t>
  </si>
  <si>
    <t>PROFESIONISTA A</t>
  </si>
  <si>
    <t>PROFESIONISTA B</t>
  </si>
  <si>
    <t>PROFESIONISTA C</t>
  </si>
  <si>
    <t>PROFESIONISTA D</t>
  </si>
  <si>
    <t>CONTADOR A</t>
  </si>
  <si>
    <t>CONTADOR B</t>
  </si>
  <si>
    <t>CONTADOR C</t>
  </si>
  <si>
    <t>CONTADOR D</t>
  </si>
  <si>
    <t>ADMINISTRADOR DE SEGURIDAD A</t>
  </si>
  <si>
    <t>PROF CARRERA IDIOMAS ASOC A TC</t>
  </si>
  <si>
    <t>PROF CARRERA IDIOMAS ASOC B TC</t>
  </si>
  <si>
    <t>PROF CARRERA ES ASOCIADO A MT</t>
  </si>
  <si>
    <t>VELADOR A</t>
  </si>
  <si>
    <t>UNIVERSIDAD AUTÓNOMA DE YUCATAN</t>
  </si>
  <si>
    <t>Material Didáctico</t>
  </si>
  <si>
    <t>Transporte</t>
  </si>
  <si>
    <t>Renta</t>
  </si>
  <si>
    <t>Despensa fin de año</t>
  </si>
  <si>
    <t>PODER LEGISLATIVO, JUDICIAL Y ORGANISMOS AUTONOMOS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</si>
</sst>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;[Red]#,##0.00"/>
    <numFmt numFmtId="166" formatCode="#,##0.0"/>
    <numFmt numFmtId="167" formatCode="#,##0.0000"/>
  </numFmts>
  <fonts count="4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Barlow"/>
    </font>
    <font>
      <b/>
      <sz val="10"/>
      <color rgb="FFFFFFFF"/>
      <name val="Barlow"/>
    </font>
    <font>
      <sz val="10"/>
      <color rgb="FF000000"/>
      <name val="Barlow"/>
    </font>
    <font>
      <b/>
      <sz val="12"/>
      <color rgb="FF000000"/>
      <name val="Barlow"/>
      <family val="3"/>
    </font>
    <font>
      <sz val="12"/>
      <color rgb="FF000000"/>
      <name val="Barlow"/>
      <family val="3"/>
    </font>
    <font>
      <sz val="11"/>
      <color rgb="FF000000"/>
      <name val="Barlow"/>
      <family val="3"/>
    </font>
    <font>
      <b/>
      <sz val="10"/>
      <color rgb="FFFFFFFF"/>
      <name val="Barlow"/>
      <family val="3"/>
    </font>
    <font>
      <sz val="10"/>
      <color rgb="FF000000"/>
      <name val="Barlow"/>
      <family val="3"/>
    </font>
    <font>
      <b/>
      <sz val="10"/>
      <color rgb="FF000000"/>
      <name val="Barlow"/>
      <family val="3"/>
    </font>
    <font>
      <b/>
      <sz val="10"/>
      <color theme="0"/>
      <name val="Barlow"/>
      <family val="3"/>
    </font>
    <font>
      <b/>
      <sz val="10"/>
      <name val="Barlow"/>
      <family val="3"/>
    </font>
    <font>
      <sz val="10"/>
      <name val="Barlow"/>
      <family val="3"/>
    </font>
    <font>
      <sz val="11"/>
      <color rgb="FF000000"/>
      <name val="Barlow"/>
    </font>
    <font>
      <sz val="12"/>
      <color rgb="FF000000"/>
      <name val="Barlow"/>
    </font>
    <font>
      <b/>
      <sz val="10"/>
      <color rgb="FF000000"/>
      <name val="Barlow"/>
    </font>
    <font>
      <sz val="10"/>
      <color indexed="8"/>
      <name val="Barlow"/>
      <family val="3"/>
    </font>
    <font>
      <b/>
      <sz val="10"/>
      <color theme="0"/>
      <name val="Barlow"/>
    </font>
    <font>
      <sz val="10"/>
      <color theme="1"/>
      <name val="Barlow"/>
    </font>
    <font>
      <sz val="8"/>
      <color rgb="FF000000"/>
      <name val="Barlow"/>
      <family val="3"/>
    </font>
    <font>
      <b/>
      <sz val="8"/>
      <color rgb="FF000000"/>
      <name val="Barlow"/>
      <family val="3"/>
    </font>
    <font>
      <sz val="10"/>
      <color theme="1"/>
      <name val="Barlow"/>
      <family val="3"/>
    </font>
    <font>
      <b/>
      <sz val="8"/>
      <color rgb="FFFFFFFF"/>
      <name val="Barlow"/>
      <family val="3"/>
    </font>
    <font>
      <sz val="10"/>
      <color theme="1"/>
      <name val="Calibri"/>
      <family val="2"/>
      <scheme val="minor"/>
    </font>
    <font>
      <sz val="10"/>
      <name val="Barlow"/>
    </font>
    <font>
      <sz val="12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2060"/>
      <name val="Barlow"/>
      <family val="3"/>
    </font>
    <font>
      <sz val="11"/>
      <name val="Barlow"/>
      <family val="3"/>
    </font>
    <font>
      <b/>
      <sz val="10"/>
      <name val="Barlow"/>
    </font>
    <font>
      <sz val="12"/>
      <color theme="1"/>
      <name val="Barlow"/>
    </font>
    <font>
      <sz val="12"/>
      <name val="Barlow"/>
    </font>
    <font>
      <b/>
      <sz val="12"/>
      <color theme="0"/>
      <name val="Barlow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5578"/>
      </patternFill>
    </fill>
    <fill>
      <patternFill patternType="solid">
        <fgColor rgb="FF268DAD"/>
      </patternFill>
    </fill>
    <fill>
      <patternFill patternType="solid">
        <fgColor rgb="FFEDEDED"/>
      </patternFill>
    </fill>
    <fill>
      <patternFill patternType="solid">
        <fgColor rgb="FF56B4CA"/>
      </patternFill>
    </fill>
    <fill>
      <patternFill patternType="solid">
        <fgColor rgb="FFDBF0FA"/>
      </patternFill>
    </fill>
    <fill>
      <patternFill patternType="solid">
        <fgColor rgb="FF005578"/>
        <bgColor indexed="64"/>
      </patternFill>
    </fill>
    <fill>
      <patternFill patternType="solid">
        <fgColor rgb="FFDBF0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indexed="64"/>
      </right>
      <top style="medium">
        <color rgb="FF000000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rgb="FFFFFFFF"/>
      </right>
      <top/>
      <bottom style="thick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ck">
        <color indexed="64"/>
      </bottom>
      <diagonal/>
    </border>
    <border>
      <left style="medium">
        <color rgb="FFFFFFFF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rgb="FFFFFFFF"/>
      </right>
      <top style="thick">
        <color indexed="64"/>
      </top>
      <bottom style="thick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indexed="64"/>
      </top>
      <bottom style="thick">
        <color indexed="64"/>
      </bottom>
      <diagonal/>
    </border>
    <border>
      <left style="medium">
        <color rgb="FFFFFFFF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8">
    <xf numFmtId="0" fontId="0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34" fillId="0" borderId="0"/>
  </cellStyleXfs>
  <cellXfs count="50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3" fontId="2" fillId="2" borderId="1" xfId="0" applyNumberFormat="1" applyFont="1" applyFill="1" applyBorder="1" applyAlignment="1">
      <alignment horizontal="right" vertical="center" wrapText="1"/>
    </xf>
    <xf numFmtId="0" fontId="7" fillId="0" borderId="0" xfId="1" applyAlignment="1">
      <alignment horizontal="center"/>
    </xf>
    <xf numFmtId="0" fontId="7" fillId="0" borderId="0" xfId="1"/>
    <xf numFmtId="0" fontId="9" fillId="2" borderId="9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10" fillId="0" borderId="11" xfId="1" applyNumberFormat="1" applyFont="1" applyBorder="1" applyAlignment="1">
      <alignment horizontal="center" vertical="center" wrapText="1"/>
    </xf>
    <xf numFmtId="3" fontId="10" fillId="0" borderId="11" xfId="1" applyNumberFormat="1" applyFont="1" applyBorder="1" applyAlignment="1">
      <alignment horizontal="center" vertical="center" wrapText="1"/>
    </xf>
    <xf numFmtId="0" fontId="10" fillId="0" borderId="12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0" fillId="0" borderId="15" xfId="1" applyNumberFormat="1" applyFont="1" applyBorder="1" applyAlignment="1">
      <alignment horizontal="center" vertical="center" wrapText="1"/>
    </xf>
    <xf numFmtId="0" fontId="6" fillId="0" borderId="0" xfId="1" applyFont="1"/>
    <xf numFmtId="3" fontId="10" fillId="0" borderId="14" xfId="1" applyNumberFormat="1" applyFont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top" wrapText="1"/>
    </xf>
    <xf numFmtId="0" fontId="15" fillId="0" borderId="0" xfId="1" applyFont="1"/>
    <xf numFmtId="0" fontId="14" fillId="7" borderId="9" xfId="1" applyFont="1" applyFill="1" applyBorder="1" applyAlignment="1">
      <alignment horizontal="center" vertical="top" wrapText="1"/>
    </xf>
    <xf numFmtId="0" fontId="15" fillId="0" borderId="8" xfId="1" applyFont="1" applyBorder="1" applyAlignment="1">
      <alignment horizontal="left" vertical="top" wrapText="1"/>
    </xf>
    <xf numFmtId="0" fontId="15" fillId="0" borderId="0" xfId="1" applyFont="1" applyBorder="1" applyAlignment="1">
      <alignment horizontal="center" vertical="top" wrapText="1"/>
    </xf>
    <xf numFmtId="0" fontId="15" fillId="0" borderId="0" xfId="1" applyFont="1" applyBorder="1" applyAlignment="1">
      <alignment horizontal="left" vertical="top" wrapText="1"/>
    </xf>
    <xf numFmtId="0" fontId="16" fillId="0" borderId="24" xfId="1" applyFont="1" applyBorder="1" applyAlignment="1">
      <alignment horizontal="center" vertical="top" wrapText="1"/>
    </xf>
    <xf numFmtId="0" fontId="16" fillId="0" borderId="0" xfId="1" applyFont="1" applyBorder="1" applyAlignment="1">
      <alignment horizontal="left" vertical="top" wrapText="1"/>
    </xf>
    <xf numFmtId="0" fontId="15" fillId="0" borderId="9" xfId="1" applyFont="1" applyBorder="1" applyAlignment="1">
      <alignment horizontal="left" vertical="top" wrapText="1"/>
    </xf>
    <xf numFmtId="3" fontId="15" fillId="0" borderId="9" xfId="1" applyNumberFormat="1" applyFont="1" applyBorder="1" applyAlignment="1">
      <alignment horizontal="center" vertical="top" wrapText="1"/>
    </xf>
    <xf numFmtId="3" fontId="15" fillId="0" borderId="9" xfId="1" applyNumberFormat="1" applyFont="1" applyBorder="1" applyAlignment="1">
      <alignment horizontal="right" vertical="top" wrapText="1"/>
    </xf>
    <xf numFmtId="0" fontId="16" fillId="8" borderId="9" xfId="1" applyFont="1" applyFill="1" applyBorder="1" applyAlignment="1">
      <alignment horizontal="left" vertical="top" wrapText="1"/>
    </xf>
    <xf numFmtId="3" fontId="16" fillId="8" borderId="9" xfId="1" applyNumberFormat="1" applyFont="1" applyFill="1" applyBorder="1" applyAlignment="1">
      <alignment horizontal="center" vertical="top" wrapText="1"/>
    </xf>
    <xf numFmtId="3" fontId="16" fillId="0" borderId="0" xfId="1" applyNumberFormat="1" applyFont="1" applyBorder="1" applyAlignment="1">
      <alignment horizontal="right" vertical="top" wrapText="1"/>
    </xf>
    <xf numFmtId="0" fontId="16" fillId="0" borderId="0" xfId="1" applyFont="1" applyFill="1" applyBorder="1" applyAlignment="1">
      <alignment horizontal="left" vertical="top" wrapText="1"/>
    </xf>
    <xf numFmtId="3" fontId="16" fillId="0" borderId="0" xfId="1" applyNumberFormat="1" applyFont="1" applyFill="1" applyBorder="1" applyAlignment="1">
      <alignment horizontal="center" vertical="top" wrapText="1"/>
    </xf>
    <xf numFmtId="3" fontId="16" fillId="0" borderId="0" xfId="1" applyNumberFormat="1" applyFont="1" applyFill="1" applyBorder="1" applyAlignment="1">
      <alignment horizontal="right" vertical="top" wrapText="1"/>
    </xf>
    <xf numFmtId="0" fontId="15" fillId="0" borderId="0" xfId="1" applyFont="1" applyFill="1"/>
    <xf numFmtId="3" fontId="15" fillId="0" borderId="0" xfId="1" applyNumberFormat="1" applyFont="1" applyBorder="1" applyAlignment="1">
      <alignment horizontal="center" vertical="top" wrapText="1"/>
    </xf>
    <xf numFmtId="3" fontId="15" fillId="0" borderId="0" xfId="1" applyNumberFormat="1" applyFont="1" applyBorder="1" applyAlignment="1">
      <alignment horizontal="left" vertical="top" wrapText="1"/>
    </xf>
    <xf numFmtId="3" fontId="16" fillId="0" borderId="0" xfId="1" applyNumberFormat="1" applyFont="1" applyBorder="1" applyAlignment="1">
      <alignment horizontal="center" vertical="top" wrapText="1"/>
    </xf>
    <xf numFmtId="3" fontId="16" fillId="0" borderId="0" xfId="1" applyNumberFormat="1" applyFont="1" applyBorder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3" fontId="14" fillId="0" borderId="0" xfId="1" applyNumberFormat="1" applyFont="1" applyBorder="1" applyAlignment="1">
      <alignment horizontal="left" vertical="top" wrapText="1"/>
    </xf>
    <xf numFmtId="0" fontId="15" fillId="0" borderId="26" xfId="1" applyFont="1" applyBorder="1" applyAlignment="1">
      <alignment horizontal="left" vertical="top" wrapText="1"/>
    </xf>
    <xf numFmtId="0" fontId="14" fillId="7" borderId="0" xfId="1" applyFont="1" applyFill="1" applyBorder="1" applyAlignment="1">
      <alignment horizontal="left" vertical="top" wrapText="1"/>
    </xf>
    <xf numFmtId="3" fontId="14" fillId="7" borderId="0" xfId="1" applyNumberFormat="1" applyFont="1" applyFill="1" applyBorder="1" applyAlignment="1">
      <alignment horizontal="center" vertical="top" wrapText="1"/>
    </xf>
    <xf numFmtId="0" fontId="15" fillId="0" borderId="0" xfId="1" applyFont="1" applyBorder="1"/>
    <xf numFmtId="0" fontId="15" fillId="0" borderId="0" xfId="1" applyFont="1" applyAlignment="1">
      <alignment horizontal="center"/>
    </xf>
    <xf numFmtId="3" fontId="15" fillId="0" borderId="0" xfId="1" applyNumberFormat="1" applyFont="1"/>
    <xf numFmtId="0" fontId="15" fillId="0" borderId="1" xfId="1" applyFont="1" applyBorder="1" applyAlignment="1">
      <alignment horizontal="left" vertical="top" wrapText="1"/>
    </xf>
    <xf numFmtId="3" fontId="15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right" vertical="top" wrapText="1"/>
    </xf>
    <xf numFmtId="0" fontId="15" fillId="0" borderId="2" xfId="1" applyFont="1" applyBorder="1" applyAlignment="1">
      <alignment horizontal="left" vertical="top" wrapText="1"/>
    </xf>
    <xf numFmtId="0" fontId="16" fillId="0" borderId="27" xfId="1" applyFont="1" applyBorder="1" applyAlignment="1">
      <alignment horizontal="left" vertical="top" wrapText="1"/>
    </xf>
    <xf numFmtId="3" fontId="16" fillId="8" borderId="7" xfId="1" applyNumberFormat="1" applyFont="1" applyFill="1" applyBorder="1" applyAlignment="1">
      <alignment horizontal="center" vertical="top" wrapText="1"/>
    </xf>
    <xf numFmtId="3" fontId="16" fillId="0" borderId="28" xfId="1" applyNumberFormat="1" applyFont="1" applyBorder="1" applyAlignment="1">
      <alignment horizontal="right" vertical="top" wrapText="1"/>
    </xf>
    <xf numFmtId="3" fontId="16" fillId="0" borderId="27" xfId="1" applyNumberFormat="1" applyFont="1" applyBorder="1" applyAlignment="1">
      <alignment horizontal="right" vertical="top" wrapText="1"/>
    </xf>
    <xf numFmtId="0" fontId="7" fillId="0" borderId="0" xfId="1" applyAlignment="1">
      <alignment vertical="center"/>
    </xf>
    <xf numFmtId="0" fontId="16" fillId="0" borderId="0" xfId="1" applyFont="1" applyBorder="1" applyAlignment="1">
      <alignment horizontal="left" vertical="center" wrapText="1"/>
    </xf>
    <xf numFmtId="0" fontId="14" fillId="7" borderId="9" xfId="1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 wrapText="1"/>
    </xf>
    <xf numFmtId="3" fontId="15" fillId="0" borderId="9" xfId="1" applyNumberFormat="1" applyFont="1" applyBorder="1" applyAlignment="1">
      <alignment horizontal="right" vertical="center" wrapText="1"/>
    </xf>
    <xf numFmtId="0" fontId="15" fillId="0" borderId="0" xfId="1" applyFont="1" applyBorder="1" applyAlignment="1">
      <alignment horizontal="left" vertical="center" wrapText="1"/>
    </xf>
    <xf numFmtId="3" fontId="15" fillId="0" borderId="0" xfId="1" applyNumberFormat="1" applyFont="1" applyBorder="1" applyAlignment="1">
      <alignment horizontal="left" vertical="center" wrapText="1"/>
    </xf>
    <xf numFmtId="3" fontId="16" fillId="0" borderId="0" xfId="1" applyNumberFormat="1" applyFont="1" applyBorder="1" applyAlignment="1">
      <alignment horizontal="left" vertical="center" wrapText="1"/>
    </xf>
    <xf numFmtId="3" fontId="14" fillId="7" borderId="9" xfId="1" applyNumberFormat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5" fillId="0" borderId="8" xfId="1" applyFont="1" applyBorder="1" applyAlignment="1">
      <alignment horizontal="left" vertic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5" fillId="0" borderId="9" xfId="1" applyFont="1" applyBorder="1" applyAlignment="1">
      <alignment horizontal="center" vertical="center" wrapText="1"/>
    </xf>
    <xf numFmtId="164" fontId="15" fillId="0" borderId="9" xfId="3" applyNumberFormat="1" applyFont="1" applyBorder="1" applyAlignment="1">
      <alignment horizontal="left" vertical="center" wrapText="1"/>
    </xf>
    <xf numFmtId="43" fontId="15" fillId="0" borderId="0" xfId="1" applyNumberFormat="1" applyFont="1" applyAlignment="1">
      <alignment vertical="center"/>
    </xf>
    <xf numFmtId="0" fontId="15" fillId="0" borderId="9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8" borderId="4" xfId="1" applyFont="1" applyFill="1" applyBorder="1" applyAlignment="1">
      <alignment horizontal="left" vertical="center" wrapText="1"/>
    </xf>
    <xf numFmtId="3" fontId="16" fillId="8" borderId="4" xfId="1" applyNumberFormat="1" applyFont="1" applyFill="1" applyBorder="1" applyAlignment="1">
      <alignment horizontal="center" vertical="center" wrapText="1"/>
    </xf>
    <xf numFmtId="3" fontId="16" fillId="0" borderId="24" xfId="1" applyNumberFormat="1" applyFont="1" applyBorder="1" applyAlignment="1">
      <alignment horizontal="right" vertical="center" wrapText="1"/>
    </xf>
    <xf numFmtId="3" fontId="16" fillId="0" borderId="0" xfId="1" applyNumberFormat="1" applyFont="1" applyAlignment="1">
      <alignment horizontal="right" vertical="center" wrapText="1"/>
    </xf>
    <xf numFmtId="0" fontId="16" fillId="0" borderId="27" xfId="1" applyFont="1" applyBorder="1" applyAlignment="1">
      <alignment horizontal="left" vertical="center" wrapText="1"/>
    </xf>
    <xf numFmtId="3" fontId="16" fillId="0" borderId="27" xfId="1" applyNumberFormat="1" applyFont="1" applyBorder="1" applyAlignment="1">
      <alignment horizontal="center" vertical="center" wrapText="1"/>
    </xf>
    <xf numFmtId="4" fontId="16" fillId="0" borderId="0" xfId="1" applyNumberFormat="1" applyFont="1" applyAlignment="1">
      <alignment horizontal="right" vertical="center" wrapText="1"/>
    </xf>
    <xf numFmtId="0" fontId="15" fillId="0" borderId="0" xfId="1" applyFont="1" applyAlignment="1">
      <alignment horizontal="left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3" fontId="15" fillId="0" borderId="9" xfId="1" applyNumberFormat="1" applyFont="1" applyBorder="1" applyAlignment="1">
      <alignment horizontal="center" vertical="center" wrapText="1"/>
    </xf>
    <xf numFmtId="4" fontId="16" fillId="0" borderId="24" xfId="1" applyNumberFormat="1" applyFont="1" applyBorder="1" applyAlignment="1">
      <alignment horizontal="right" vertical="center" wrapText="1"/>
    </xf>
    <xf numFmtId="3" fontId="16" fillId="0" borderId="0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horizontal="left" vertical="center" wrapText="1"/>
    </xf>
    <xf numFmtId="3" fontId="14" fillId="0" borderId="0" xfId="1" applyNumberFormat="1" applyFont="1" applyAlignment="1">
      <alignment horizontal="left" vertical="center" wrapText="1"/>
    </xf>
    <xf numFmtId="3" fontId="16" fillId="0" borderId="8" xfId="1" applyNumberFormat="1" applyFont="1" applyBorder="1" applyAlignment="1">
      <alignment horizontal="center" vertical="center" wrapText="1"/>
    </xf>
    <xf numFmtId="4" fontId="16" fillId="0" borderId="8" xfId="1" applyNumberFormat="1" applyFont="1" applyBorder="1" applyAlignment="1">
      <alignment horizontal="left" vertical="center" wrapText="1"/>
    </xf>
    <xf numFmtId="3" fontId="16" fillId="0" borderId="8" xfId="1" applyNumberFormat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 wrapText="1"/>
    </xf>
    <xf numFmtId="3" fontId="15" fillId="0" borderId="1" xfId="1" applyNumberFormat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3" fontId="16" fillId="8" borderId="1" xfId="1" applyNumberFormat="1" applyFont="1" applyFill="1" applyBorder="1" applyAlignment="1">
      <alignment horizontal="center" vertical="center" wrapText="1"/>
    </xf>
    <xf numFmtId="3" fontId="16" fillId="0" borderId="28" xfId="1" applyNumberFormat="1" applyFont="1" applyBorder="1" applyAlignment="1">
      <alignment horizontal="right" vertical="center" wrapText="1"/>
    </xf>
    <xf numFmtId="3" fontId="16" fillId="0" borderId="27" xfId="1" applyNumberFormat="1" applyFont="1" applyBorder="1" applyAlignment="1">
      <alignment horizontal="right" vertical="center" wrapText="1"/>
    </xf>
    <xf numFmtId="0" fontId="14" fillId="7" borderId="0" xfId="1" applyFont="1" applyFill="1" applyAlignment="1">
      <alignment horizontal="left" vertical="center" wrapText="1"/>
    </xf>
    <xf numFmtId="3" fontId="14" fillId="7" borderId="0" xfId="1" applyNumberFormat="1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1" applyNumberFormat="1" applyFont="1" applyAlignment="1">
      <alignment horizontal="left" vertical="center" wrapText="1"/>
    </xf>
    <xf numFmtId="0" fontId="16" fillId="8" borderId="9" xfId="1" applyFont="1" applyFill="1" applyBorder="1" applyAlignment="1">
      <alignment horizontal="left" vertical="center" wrapText="1"/>
    </xf>
    <xf numFmtId="3" fontId="16" fillId="8" borderId="9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0" fontId="16" fillId="8" borderId="31" xfId="1" applyFont="1" applyFill="1" applyBorder="1" applyAlignment="1">
      <alignment horizontal="left" vertical="center" wrapText="1"/>
    </xf>
    <xf numFmtId="3" fontId="16" fillId="8" borderId="32" xfId="1" applyNumberFormat="1" applyFont="1" applyFill="1" applyBorder="1" applyAlignment="1">
      <alignment horizontal="center" vertical="center" wrapText="1"/>
    </xf>
    <xf numFmtId="0" fontId="7" fillId="0" borderId="0" xfId="1" applyAlignment="1">
      <alignment horizontal="center" vertical="center"/>
    </xf>
    <xf numFmtId="3" fontId="15" fillId="0" borderId="9" xfId="3" applyNumberFormat="1" applyFont="1" applyBorder="1" applyAlignment="1">
      <alignment horizontal="right" vertical="center" wrapText="1"/>
    </xf>
    <xf numFmtId="3" fontId="16" fillId="0" borderId="33" xfId="1" applyNumberFormat="1" applyFont="1" applyBorder="1" applyAlignment="1">
      <alignment horizontal="left" vertical="center" wrapText="1"/>
    </xf>
    <xf numFmtId="3" fontId="14" fillId="7" borderId="9" xfId="1" applyNumberFormat="1" applyFont="1" applyFill="1" applyBorder="1" applyAlignment="1">
      <alignment horizontal="center" vertical="center"/>
    </xf>
    <xf numFmtId="4" fontId="14" fillId="7" borderId="9" xfId="1" applyNumberFormat="1" applyFont="1" applyFill="1" applyBorder="1" applyAlignment="1">
      <alignment horizontal="center" vertical="center" wrapText="1"/>
    </xf>
    <xf numFmtId="3" fontId="15" fillId="0" borderId="9" xfId="3" applyNumberFormat="1" applyFont="1" applyFill="1" applyBorder="1" applyAlignment="1">
      <alignment horizontal="right" vertical="center" wrapText="1"/>
    </xf>
    <xf numFmtId="43" fontId="7" fillId="0" borderId="0" xfId="1" applyNumberFormat="1" applyAlignment="1">
      <alignment vertical="center"/>
    </xf>
    <xf numFmtId="0" fontId="15" fillId="0" borderId="0" xfId="1" applyFont="1" applyFill="1" applyBorder="1" applyAlignment="1">
      <alignment horizontal="left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27" xfId="1" applyFont="1" applyFill="1" applyBorder="1" applyAlignment="1">
      <alignment horizontal="left" vertical="center" wrapText="1"/>
    </xf>
    <xf numFmtId="3" fontId="16" fillId="0" borderId="27" xfId="1" applyNumberFormat="1" applyFont="1" applyFill="1" applyBorder="1" applyAlignment="1">
      <alignment horizontal="center" vertical="center" wrapText="1"/>
    </xf>
    <xf numFmtId="3" fontId="16" fillId="0" borderId="0" xfId="1" applyNumberFormat="1" applyFont="1" applyFill="1" applyBorder="1" applyAlignment="1">
      <alignment horizontal="right" vertical="center" wrapText="1"/>
    </xf>
    <xf numFmtId="0" fontId="15" fillId="0" borderId="0" xfId="1" applyFont="1" applyFill="1" applyAlignment="1">
      <alignment vertical="center"/>
    </xf>
    <xf numFmtId="3" fontId="15" fillId="0" borderId="0" xfId="1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9" fillId="0" borderId="9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/>
    </xf>
    <xf numFmtId="0" fontId="14" fillId="0" borderId="0" xfId="1" applyFont="1" applyBorder="1" applyAlignment="1">
      <alignment horizontal="left" vertical="center" wrapText="1"/>
    </xf>
    <xf numFmtId="3" fontId="14" fillId="0" borderId="0" xfId="1" applyNumberFormat="1" applyFont="1" applyBorder="1" applyAlignment="1">
      <alignment horizontal="left" vertical="center" wrapText="1"/>
    </xf>
    <xf numFmtId="0" fontId="14" fillId="7" borderId="0" xfId="1" applyFont="1" applyFill="1" applyBorder="1" applyAlignment="1">
      <alignment horizontal="left" vertical="center" wrapText="1"/>
    </xf>
    <xf numFmtId="3" fontId="14" fillId="7" borderId="0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15" fillId="0" borderId="27" xfId="1" applyFont="1" applyBorder="1" applyAlignment="1">
      <alignment horizontal="left" vertical="center" wrapText="1"/>
    </xf>
    <xf numFmtId="3" fontId="16" fillId="8" borderId="7" xfId="1" applyNumberFormat="1" applyFont="1" applyFill="1" applyBorder="1" applyAlignment="1">
      <alignment horizontal="center" vertical="center" wrapText="1"/>
    </xf>
    <xf numFmtId="3" fontId="7" fillId="0" borderId="0" xfId="1" applyNumberFormat="1" applyAlignment="1">
      <alignment vertical="center"/>
    </xf>
    <xf numFmtId="15" fontId="7" fillId="0" borderId="0" xfId="1" applyNumberForma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1" fillId="0" borderId="0" xfId="2" applyAlignment="1">
      <alignment vertical="center"/>
    </xf>
    <xf numFmtId="0" fontId="20" fillId="0" borderId="0" xfId="1" applyFont="1" applyBorder="1" applyAlignment="1">
      <alignment horizontal="left" vertical="center" wrapText="1"/>
    </xf>
    <xf numFmtId="0" fontId="20" fillId="0" borderId="0" xfId="1" applyFont="1" applyBorder="1" applyAlignment="1">
      <alignment horizontal="center" vertical="center" wrapText="1"/>
    </xf>
    <xf numFmtId="0" fontId="9" fillId="7" borderId="9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22" fillId="0" borderId="34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23" fillId="0" borderId="9" xfId="4" applyFont="1" applyBorder="1" applyAlignment="1">
      <alignment horizontal="left" vertical="center" wrapText="1"/>
    </xf>
    <xf numFmtId="0" fontId="22" fillId="0" borderId="30" xfId="1" applyFont="1" applyBorder="1" applyAlignment="1">
      <alignment horizontal="left" vertical="center" wrapText="1"/>
    </xf>
    <xf numFmtId="0" fontId="22" fillId="8" borderId="1" xfId="1" applyFont="1" applyFill="1" applyBorder="1" applyAlignment="1">
      <alignment horizontal="left" vertical="center" wrapText="1"/>
    </xf>
    <xf numFmtId="3" fontId="22" fillId="8" borderId="1" xfId="1" applyNumberFormat="1" applyFont="1" applyFill="1" applyBorder="1" applyAlignment="1">
      <alignment horizontal="center" vertical="center" wrapText="1"/>
    </xf>
    <xf numFmtId="3" fontId="22" fillId="0" borderId="28" xfId="1" applyNumberFormat="1" applyFont="1" applyBorder="1" applyAlignment="1">
      <alignment horizontal="right" vertical="center" wrapText="1"/>
    </xf>
    <xf numFmtId="3" fontId="22" fillId="0" borderId="27" xfId="1" applyNumberFormat="1" applyFont="1" applyBorder="1" applyAlignment="1">
      <alignment horizontal="right" vertical="center" wrapText="1"/>
    </xf>
    <xf numFmtId="0" fontId="22" fillId="0" borderId="0" xfId="1" applyFont="1" applyAlignment="1">
      <alignment horizontal="left" vertical="center" wrapText="1"/>
    </xf>
    <xf numFmtId="0" fontId="22" fillId="0" borderId="27" xfId="1" applyFont="1" applyBorder="1" applyAlignment="1">
      <alignment horizontal="left" vertical="center" wrapText="1"/>
    </xf>
    <xf numFmtId="3" fontId="22" fillId="0" borderId="27" xfId="1" applyNumberFormat="1" applyFont="1" applyBorder="1" applyAlignment="1">
      <alignment horizontal="center" vertical="center" wrapText="1"/>
    </xf>
    <xf numFmtId="3" fontId="22" fillId="0" borderId="0" xfId="1" applyNumberFormat="1" applyFont="1" applyAlignment="1">
      <alignment horizontal="right" vertical="center" wrapText="1"/>
    </xf>
    <xf numFmtId="0" fontId="10" fillId="0" borderId="0" xfId="1" applyFont="1" applyAlignment="1">
      <alignment horizontal="left" vertical="center" wrapText="1"/>
    </xf>
    <xf numFmtId="3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left" vertical="center" wrapText="1"/>
    </xf>
    <xf numFmtId="3" fontId="22" fillId="0" borderId="8" xfId="1" applyNumberFormat="1" applyFont="1" applyBorder="1" applyAlignment="1">
      <alignment horizontal="center" vertical="center" wrapText="1"/>
    </xf>
    <xf numFmtId="3" fontId="22" fillId="0" borderId="8" xfId="1" applyNumberFormat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3" fontId="9" fillId="0" borderId="0" xfId="1" applyNumberFormat="1" applyFont="1" applyAlignment="1">
      <alignment horizontal="left" vertical="center" wrapText="1"/>
    </xf>
    <xf numFmtId="0" fontId="9" fillId="7" borderId="0" xfId="1" applyFont="1" applyFill="1" applyAlignment="1">
      <alignment horizontal="left" vertical="center" wrapText="1"/>
    </xf>
    <xf numFmtId="3" fontId="9" fillId="7" borderId="0" xfId="1" applyNumberFormat="1" applyFont="1" applyFill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 wrapText="1"/>
    </xf>
    <xf numFmtId="3" fontId="22" fillId="0" borderId="0" xfId="1" applyNumberFormat="1" applyFont="1" applyAlignment="1">
      <alignment horizontal="left" vertical="center" wrapText="1"/>
    </xf>
    <xf numFmtId="0" fontId="10" fillId="0" borderId="34" xfId="1" applyFont="1" applyBorder="1" applyAlignment="1">
      <alignment horizontal="left" vertical="center" wrapText="1"/>
    </xf>
    <xf numFmtId="3" fontId="10" fillId="0" borderId="9" xfId="1" applyNumberFormat="1" applyFont="1" applyBorder="1" applyAlignment="1">
      <alignment horizontal="center" vertical="center" wrapText="1"/>
    </xf>
    <xf numFmtId="3" fontId="10" fillId="0" borderId="9" xfId="1" applyNumberFormat="1" applyFont="1" applyBorder="1" applyAlignment="1">
      <alignment horizontal="righ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22" fillId="8" borderId="9" xfId="1" applyFont="1" applyFill="1" applyBorder="1" applyAlignment="1">
      <alignment horizontal="left" vertical="center" wrapText="1"/>
    </xf>
    <xf numFmtId="3" fontId="22" fillId="8" borderId="7" xfId="1" applyNumberFormat="1" applyFont="1" applyFill="1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13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3" fontId="15" fillId="0" borderId="4" xfId="1" applyNumberFormat="1" applyFont="1" applyBorder="1" applyAlignment="1">
      <alignment horizontal="right" vertical="center" wrapText="1"/>
    </xf>
    <xf numFmtId="3" fontId="15" fillId="0" borderId="36" xfId="1" applyNumberFormat="1" applyFont="1" applyBorder="1" applyAlignment="1">
      <alignment horizontal="right" vertical="center" wrapText="1"/>
    </xf>
    <xf numFmtId="0" fontId="19" fillId="0" borderId="6" xfId="1" applyFont="1" applyBorder="1" applyAlignment="1">
      <alignment vertical="center"/>
    </xf>
    <xf numFmtId="3" fontId="15" fillId="0" borderId="27" xfId="1" applyNumberFormat="1" applyFont="1" applyBorder="1" applyAlignment="1">
      <alignment horizontal="left" vertical="center" wrapText="1"/>
    </xf>
    <xf numFmtId="0" fontId="15" fillId="0" borderId="36" xfId="1" applyFont="1" applyBorder="1" applyAlignment="1">
      <alignment horizontal="left" vertical="center" wrapText="1"/>
    </xf>
    <xf numFmtId="0" fontId="15" fillId="0" borderId="36" xfId="1" applyFont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4" fontId="16" fillId="0" borderId="28" xfId="1" applyNumberFormat="1" applyFont="1" applyBorder="1" applyAlignment="1">
      <alignment horizontal="right" vertical="center" wrapText="1"/>
    </xf>
    <xf numFmtId="4" fontId="16" fillId="0" borderId="27" xfId="1" applyNumberFormat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0" fontId="15" fillId="0" borderId="9" xfId="1" applyFont="1" applyBorder="1" applyAlignment="1">
      <alignment vertical="top" wrapText="1"/>
    </xf>
    <xf numFmtId="3" fontId="7" fillId="0" borderId="0" xfId="1" applyNumberFormat="1"/>
    <xf numFmtId="3" fontId="15" fillId="0" borderId="36" xfId="4" applyNumberFormat="1" applyFont="1" applyBorder="1" applyAlignment="1">
      <alignment horizontal="right" vertical="top" wrapText="1"/>
    </xf>
    <xf numFmtId="43" fontId="25" fillId="0" borderId="9" xfId="3" applyFont="1" applyFill="1" applyBorder="1" applyAlignment="1">
      <alignment horizontal="center" vertical="center"/>
    </xf>
    <xf numFmtId="3" fontId="15" fillId="0" borderId="9" xfId="1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center" vertical="center"/>
    </xf>
    <xf numFmtId="165" fontId="15" fillId="0" borderId="9" xfId="5" applyNumberFormat="1" applyFont="1" applyFill="1" applyBorder="1" applyAlignment="1">
      <alignment vertical="center"/>
    </xf>
    <xf numFmtId="3" fontId="15" fillId="0" borderId="9" xfId="1" applyNumberFormat="1" applyFont="1" applyFill="1" applyBorder="1" applyAlignment="1">
      <alignment horizontal="right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left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left" vertical="center" wrapText="1"/>
    </xf>
    <xf numFmtId="49" fontId="28" fillId="0" borderId="9" xfId="1" applyNumberFormat="1" applyFont="1" applyFill="1" applyBorder="1" applyAlignment="1">
      <alignment horizontal="left" vertical="center" wrapText="1"/>
    </xf>
    <xf numFmtId="0" fontId="28" fillId="0" borderId="9" xfId="1" applyFont="1" applyBorder="1" applyAlignment="1">
      <alignment horizontal="center" vertical="center" wrapText="1"/>
    </xf>
    <xf numFmtId="0" fontId="28" fillId="0" borderId="9" xfId="1" applyFont="1" applyFill="1" applyBorder="1" applyAlignment="1">
      <alignment horizontal="left" vertical="center" wrapText="1"/>
    </xf>
    <xf numFmtId="0" fontId="28" fillId="9" borderId="9" xfId="1" applyFont="1" applyFill="1" applyBorder="1" applyAlignment="1">
      <alignment horizontal="center" vertical="center" wrapText="1"/>
    </xf>
    <xf numFmtId="0" fontId="16" fillId="8" borderId="34" xfId="1" applyFont="1" applyFill="1" applyBorder="1" applyAlignment="1">
      <alignment horizontal="left" vertical="center" wrapText="1"/>
    </xf>
    <xf numFmtId="3" fontId="16" fillId="8" borderId="31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Border="1" applyAlignment="1">
      <alignment horizontal="right"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Border="1" applyAlignment="1">
      <alignment horizontal="center" vertical="center" wrapText="1"/>
    </xf>
    <xf numFmtId="3" fontId="27" fillId="0" borderId="0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right" vertical="center" wrapText="1"/>
    </xf>
    <xf numFmtId="3" fontId="27" fillId="0" borderId="27" xfId="1" applyNumberFormat="1" applyFont="1" applyBorder="1" applyAlignment="1">
      <alignment horizontal="right" vertical="center" wrapText="1"/>
    </xf>
    <xf numFmtId="0" fontId="15" fillId="0" borderId="0" xfId="1" applyFont="1" applyAlignment="1">
      <alignment vertical="center" wrapText="1"/>
    </xf>
    <xf numFmtId="3" fontId="29" fillId="0" borderId="0" xfId="1" applyNumberFormat="1" applyFont="1" applyBorder="1" applyAlignment="1">
      <alignment horizontal="left" vertical="center" wrapText="1"/>
    </xf>
    <xf numFmtId="3" fontId="26" fillId="0" borderId="0" xfId="1" applyNumberFormat="1" applyFont="1" applyBorder="1" applyAlignment="1">
      <alignment horizontal="left" vertical="center" wrapText="1"/>
    </xf>
    <xf numFmtId="3" fontId="27" fillId="0" borderId="0" xfId="1" applyNumberFormat="1" applyFont="1" applyBorder="1" applyAlignment="1">
      <alignment horizontal="left" vertical="center" wrapText="1"/>
    </xf>
    <xf numFmtId="3" fontId="15" fillId="0" borderId="9" xfId="1" applyNumberFormat="1" applyFont="1" applyBorder="1" applyAlignment="1">
      <alignment vertical="center" wrapText="1"/>
    </xf>
    <xf numFmtId="3" fontId="27" fillId="0" borderId="24" xfId="1" applyNumberFormat="1" applyFont="1" applyBorder="1" applyAlignment="1">
      <alignment vertical="center" wrapText="1"/>
    </xf>
    <xf numFmtId="3" fontId="27" fillId="0" borderId="0" xfId="1" applyNumberFormat="1" applyFont="1" applyBorder="1" applyAlignment="1">
      <alignment vertical="center" wrapText="1"/>
    </xf>
    <xf numFmtId="3" fontId="26" fillId="0" borderId="0" xfId="1" applyNumberFormat="1" applyFont="1" applyBorder="1" applyAlignment="1">
      <alignment vertical="center" wrapText="1"/>
    </xf>
    <xf numFmtId="0" fontId="26" fillId="0" borderId="0" xfId="1" applyFont="1" applyBorder="1" applyAlignment="1">
      <alignment vertical="center" wrapText="1"/>
    </xf>
    <xf numFmtId="3" fontId="28" fillId="0" borderId="9" xfId="1" applyNumberFormat="1" applyFont="1" applyBorder="1" applyAlignment="1">
      <alignment vertical="center" wrapText="1"/>
    </xf>
    <xf numFmtId="3" fontId="27" fillId="0" borderId="24" xfId="1" applyNumberFormat="1" applyFont="1" applyBorder="1" applyAlignment="1">
      <alignment horizontal="right" vertical="center" wrapText="1"/>
    </xf>
    <xf numFmtId="3" fontId="27" fillId="0" borderId="0" xfId="1" applyNumberFormat="1" applyFont="1" applyBorder="1" applyAlignment="1">
      <alignment horizontal="right" vertical="center" wrapText="1"/>
    </xf>
    <xf numFmtId="0" fontId="15" fillId="0" borderId="0" xfId="1" applyFont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5" fillId="0" borderId="9" xfId="1" applyFont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9" fillId="0" borderId="31" xfId="6" applyFont="1" applyFill="1" applyBorder="1" applyAlignment="1">
      <alignment vertical="center"/>
    </xf>
    <xf numFmtId="0" fontId="19" fillId="0" borderId="9" xfId="6" applyFont="1" applyFill="1" applyBorder="1" applyAlignment="1">
      <alignment horizontal="center" vertical="center"/>
    </xf>
    <xf numFmtId="3" fontId="19" fillId="0" borderId="9" xfId="6" applyNumberFormat="1" applyFont="1" applyFill="1" applyBorder="1" applyAlignment="1">
      <alignment horizontal="center" vertical="center"/>
    </xf>
    <xf numFmtId="0" fontId="19" fillId="0" borderId="9" xfId="6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center" vertical="center" wrapText="1"/>
    </xf>
    <xf numFmtId="0" fontId="19" fillId="0" borderId="31" xfId="1" applyFont="1" applyBorder="1"/>
    <xf numFmtId="0" fontId="15" fillId="0" borderId="31" xfId="6" applyFont="1" applyBorder="1" applyAlignment="1">
      <alignment horizontal="left" vertical="center"/>
    </xf>
    <xf numFmtId="3" fontId="15" fillId="0" borderId="31" xfId="6" applyNumberFormat="1" applyFont="1" applyBorder="1" applyAlignment="1">
      <alignment horizontal="center" vertical="center"/>
    </xf>
    <xf numFmtId="3" fontId="15" fillId="0" borderId="31" xfId="6" applyNumberFormat="1" applyFont="1" applyBorder="1" applyAlignment="1">
      <alignment vertical="center"/>
    </xf>
    <xf numFmtId="3" fontId="15" fillId="0" borderId="4" xfId="1" applyNumberFormat="1" applyFont="1" applyBorder="1" applyAlignment="1">
      <alignment horizontal="right" vertical="top" wrapText="1"/>
    </xf>
    <xf numFmtId="0" fontId="19" fillId="0" borderId="9" xfId="1" applyFont="1" applyBorder="1"/>
    <xf numFmtId="0" fontId="15" fillId="0" borderId="9" xfId="6" applyFont="1" applyBorder="1" applyAlignment="1">
      <alignment horizontal="left" vertical="center"/>
    </xf>
    <xf numFmtId="3" fontId="15" fillId="0" borderId="9" xfId="6" applyNumberFormat="1" applyFont="1" applyBorder="1" applyAlignment="1">
      <alignment horizontal="center" vertical="center"/>
    </xf>
    <xf numFmtId="3" fontId="15" fillId="0" borderId="9" xfId="6" applyNumberFormat="1" applyFont="1" applyBorder="1" applyAlignment="1">
      <alignment vertical="center"/>
    </xf>
    <xf numFmtId="3" fontId="15" fillId="0" borderId="36" xfId="1" applyNumberFormat="1" applyFont="1" applyBorder="1" applyAlignment="1">
      <alignment horizontal="right" vertical="top" wrapText="1"/>
    </xf>
    <xf numFmtId="0" fontId="15" fillId="0" borderId="27" xfId="1" applyFont="1" applyBorder="1" applyAlignment="1">
      <alignment horizontal="left" vertical="top" wrapText="1"/>
    </xf>
    <xf numFmtId="3" fontId="15" fillId="0" borderId="27" xfId="1" applyNumberFormat="1" applyFont="1" applyBorder="1" applyAlignment="1">
      <alignment horizontal="left" vertical="top" wrapText="1"/>
    </xf>
    <xf numFmtId="0" fontId="7" fillId="0" borderId="0" xfId="1" applyAlignment="1">
      <alignment horizontal="left"/>
    </xf>
    <xf numFmtId="0" fontId="13" fillId="0" borderId="0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15" fillId="0" borderId="9" xfId="1" applyFont="1" applyBorder="1" applyAlignment="1">
      <alignment horizontal="justify" vertical="center" wrapText="1"/>
    </xf>
    <xf numFmtId="0" fontId="15" fillId="0" borderId="9" xfId="1" applyNumberFormat="1" applyFont="1" applyBorder="1" applyAlignment="1">
      <alignment horizontal="center" vertical="center"/>
    </xf>
    <xf numFmtId="3" fontId="16" fillId="0" borderId="27" xfId="1" applyNumberFormat="1" applyFont="1" applyBorder="1" applyAlignment="1">
      <alignment vertical="center" wrapText="1"/>
    </xf>
    <xf numFmtId="3" fontId="16" fillId="0" borderId="0" xfId="1" applyNumberFormat="1" applyFont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0" fontId="20" fillId="0" borderId="0" xfId="1" applyFont="1" applyAlignment="1">
      <alignment vertical="center"/>
    </xf>
    <xf numFmtId="0" fontId="22" fillId="0" borderId="0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/>
    </xf>
    <xf numFmtId="3" fontId="10" fillId="0" borderId="9" xfId="1" applyNumberFormat="1" applyFont="1" applyBorder="1" applyAlignment="1">
      <alignment vertical="center"/>
    </xf>
    <xf numFmtId="3" fontId="10" fillId="0" borderId="9" xfId="1" applyNumberFormat="1" applyFont="1" applyBorder="1" applyAlignment="1">
      <alignment vertical="center" wrapText="1"/>
    </xf>
    <xf numFmtId="3" fontId="10" fillId="0" borderId="0" xfId="1" applyNumberFormat="1" applyFont="1" applyBorder="1" applyAlignment="1">
      <alignment horizontal="left" vertical="center" wrapText="1"/>
    </xf>
    <xf numFmtId="3" fontId="22" fillId="0" borderId="0" xfId="1" applyNumberFormat="1" applyFont="1" applyBorder="1" applyAlignment="1">
      <alignment horizontal="left" vertical="center" wrapText="1"/>
    </xf>
    <xf numFmtId="3" fontId="9" fillId="7" borderId="9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22" fillId="10" borderId="9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31" fillId="0" borderId="7" xfId="1" applyFont="1" applyBorder="1" applyAlignment="1">
      <alignment horizontal="left" vertical="center" wrapText="1"/>
    </xf>
    <xf numFmtId="0" fontId="31" fillId="0" borderId="34" xfId="1" applyFont="1" applyBorder="1" applyAlignment="1">
      <alignment horizontal="center" vertical="center" wrapText="1"/>
    </xf>
    <xf numFmtId="164" fontId="10" fillId="0" borderId="9" xfId="3" applyNumberFormat="1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center"/>
    </xf>
    <xf numFmtId="0" fontId="31" fillId="0" borderId="1" xfId="1" applyFont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22" fillId="0" borderId="27" xfId="1" applyFont="1" applyFill="1" applyBorder="1" applyAlignment="1">
      <alignment horizontal="left" vertical="center" wrapText="1"/>
    </xf>
    <xf numFmtId="3" fontId="22" fillId="0" borderId="27" xfId="1" applyNumberFormat="1" applyFont="1" applyFill="1" applyBorder="1" applyAlignment="1">
      <alignment horizontal="center" vertical="center" wrapText="1"/>
    </xf>
    <xf numFmtId="3" fontId="22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9" fillId="7" borderId="0" xfId="1" applyFont="1" applyFill="1" applyBorder="1" applyAlignment="1">
      <alignment horizontal="left" vertical="center" wrapText="1"/>
    </xf>
    <xf numFmtId="3" fontId="9" fillId="7" borderId="0" xfId="1" applyNumberFormat="1" applyFont="1" applyFill="1" applyBorder="1" applyAlignment="1">
      <alignment horizontal="center" vertical="center" wrapText="1"/>
    </xf>
    <xf numFmtId="3" fontId="22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31" fillId="0" borderId="32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0" fontId="22" fillId="8" borderId="28" xfId="1" applyFont="1" applyFill="1" applyBorder="1" applyAlignment="1">
      <alignment horizontal="left" vertical="center" wrapText="1"/>
    </xf>
    <xf numFmtId="0" fontId="22" fillId="8" borderId="30" xfId="1" applyFont="1" applyFill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31" fillId="0" borderId="9" xfId="1" applyFont="1" applyBorder="1" applyAlignment="1">
      <alignment horizontal="left" vertical="center" wrapText="1"/>
    </xf>
    <xf numFmtId="0" fontId="31" fillId="0" borderId="0" xfId="1" applyFont="1" applyBorder="1" applyAlignment="1">
      <alignment horizontal="left" vertical="center" wrapText="1"/>
    </xf>
    <xf numFmtId="0" fontId="22" fillId="8" borderId="31" xfId="1" applyFont="1" applyFill="1" applyBorder="1" applyAlignment="1">
      <alignment horizontal="left" vertical="center" wrapText="1"/>
    </xf>
    <xf numFmtId="3" fontId="22" fillId="8" borderId="32" xfId="1" applyNumberFormat="1" applyFont="1" applyFill="1" applyBorder="1" applyAlignment="1">
      <alignment horizontal="center" vertical="center" wrapText="1"/>
    </xf>
    <xf numFmtId="3" fontId="22" fillId="0" borderId="24" xfId="1" applyNumberFormat="1" applyFont="1" applyBorder="1" applyAlignment="1">
      <alignment horizontal="right" vertical="center" wrapText="1"/>
    </xf>
    <xf numFmtId="3" fontId="22" fillId="0" borderId="0" xfId="1" applyNumberFormat="1" applyFont="1" applyBorder="1" applyAlignment="1">
      <alignment horizontal="right" vertical="center" wrapText="1"/>
    </xf>
    <xf numFmtId="0" fontId="20" fillId="0" borderId="0" xfId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left" vertical="center" wrapText="1"/>
    </xf>
    <xf numFmtId="3" fontId="15" fillId="0" borderId="9" xfId="3" applyNumberFormat="1" applyFont="1" applyFill="1" applyBorder="1" applyAlignment="1">
      <alignment horizontal="right" vertical="top" wrapText="1"/>
    </xf>
    <xf numFmtId="3" fontId="15" fillId="0" borderId="9" xfId="3" applyNumberFormat="1" applyFont="1" applyBorder="1" applyAlignment="1">
      <alignment horizontal="right" vertical="top" wrapText="1"/>
    </xf>
    <xf numFmtId="0" fontId="32" fillId="0" borderId="0" xfId="1" applyFont="1" applyBorder="1" applyAlignment="1">
      <alignment horizontal="left" vertical="center" wrapText="1"/>
    </xf>
    <xf numFmtId="43" fontId="15" fillId="0" borderId="0" xfId="3" applyFont="1" applyBorder="1" applyAlignment="1">
      <alignment horizontal="left" vertical="top" wrapText="1"/>
    </xf>
    <xf numFmtId="3" fontId="33" fillId="0" borderId="0" xfId="1" applyNumberFormat="1" applyFont="1"/>
    <xf numFmtId="0" fontId="33" fillId="0" borderId="0" xfId="1" applyFont="1"/>
    <xf numFmtId="0" fontId="15" fillId="0" borderId="9" xfId="7" applyFont="1" applyFill="1" applyBorder="1" applyAlignment="1">
      <alignment horizontal="left" vertical="center" wrapText="1"/>
    </xf>
    <xf numFmtId="0" fontId="19" fillId="0" borderId="9" xfId="7" applyFont="1" applyFill="1" applyBorder="1" applyAlignment="1">
      <alignment horizontal="left" vertical="center" wrapText="1"/>
    </xf>
    <xf numFmtId="0" fontId="19" fillId="0" borderId="9" xfId="1" applyFont="1" applyFill="1" applyBorder="1" applyAlignment="1">
      <alignment horizontal="center" vertical="center" wrapText="1"/>
    </xf>
    <xf numFmtId="3" fontId="19" fillId="0" borderId="9" xfId="1" applyNumberFormat="1" applyFont="1" applyFill="1" applyBorder="1" applyAlignment="1">
      <alignment horizontal="right" vertical="center" wrapText="1"/>
    </xf>
    <xf numFmtId="3" fontId="19" fillId="0" borderId="9" xfId="3" applyNumberFormat="1" applyFont="1" applyFill="1" applyBorder="1" applyAlignment="1">
      <alignment horizontal="right" vertical="center" wrapText="1"/>
    </xf>
    <xf numFmtId="3" fontId="15" fillId="0" borderId="9" xfId="1" applyNumberFormat="1" applyFont="1" applyFill="1" applyBorder="1" applyAlignment="1">
      <alignment vertical="center" wrapText="1"/>
    </xf>
    <xf numFmtId="3" fontId="15" fillId="0" borderId="9" xfId="3" applyNumberFormat="1" applyFont="1" applyFill="1" applyBorder="1" applyAlignment="1">
      <alignment vertical="center" wrapText="1"/>
    </xf>
    <xf numFmtId="0" fontId="15" fillId="9" borderId="9" xfId="7" applyFont="1" applyFill="1" applyBorder="1" applyAlignment="1">
      <alignment horizontal="left" vertical="center" wrapText="1"/>
    </xf>
    <xf numFmtId="0" fontId="19" fillId="9" borderId="9" xfId="7" applyFont="1" applyFill="1" applyBorder="1" applyAlignment="1">
      <alignment horizontal="left" vertical="center" wrapText="1"/>
    </xf>
    <xf numFmtId="3" fontId="15" fillId="9" borderId="9" xfId="1" applyNumberFormat="1" applyFont="1" applyFill="1" applyBorder="1" applyAlignment="1">
      <alignment vertical="center" wrapText="1"/>
    </xf>
    <xf numFmtId="0" fontId="7" fillId="0" borderId="0" xfId="1" applyAlignment="1">
      <alignment vertical="center" wrapText="1"/>
    </xf>
    <xf numFmtId="0" fontId="7" fillId="0" borderId="0" xfId="1" applyAlignment="1">
      <alignment horizontal="center" vertical="center" wrapText="1"/>
    </xf>
    <xf numFmtId="0" fontId="15" fillId="0" borderId="31" xfId="7" applyFont="1" applyBorder="1" applyAlignment="1">
      <alignment horizontal="left" vertical="center" wrapText="1"/>
    </xf>
    <xf numFmtId="0" fontId="19" fillId="9" borderId="31" xfId="7" applyFont="1" applyFill="1" applyBorder="1" applyAlignment="1">
      <alignment horizontal="left" vertical="center" wrapText="1"/>
    </xf>
    <xf numFmtId="3" fontId="15" fillId="9" borderId="0" xfId="3" applyNumberFormat="1" applyFont="1" applyFill="1" applyAlignment="1">
      <alignment vertical="center" wrapText="1"/>
    </xf>
    <xf numFmtId="3" fontId="15" fillId="0" borderId="4" xfId="3" applyNumberFormat="1" applyFont="1" applyBorder="1" applyAlignment="1">
      <alignment horizontal="right" vertical="center" wrapText="1"/>
    </xf>
    <xf numFmtId="0" fontId="15" fillId="0" borderId="9" xfId="7" applyFont="1" applyBorder="1" applyAlignment="1">
      <alignment horizontal="left" vertical="center" wrapText="1"/>
    </xf>
    <xf numFmtId="3" fontId="15" fillId="9" borderId="9" xfId="3" applyNumberFormat="1" applyFont="1" applyFill="1" applyBorder="1" applyAlignment="1">
      <alignment vertical="center" wrapText="1"/>
    </xf>
    <xf numFmtId="3" fontId="15" fillId="0" borderId="40" xfId="3" applyNumberFormat="1" applyFont="1" applyBorder="1" applyAlignment="1">
      <alignment horizontal="right" vertical="center" wrapText="1"/>
    </xf>
    <xf numFmtId="3" fontId="15" fillId="0" borderId="36" xfId="3" applyNumberFormat="1" applyFont="1" applyBorder="1" applyAlignment="1">
      <alignment horizontal="right" vertical="center" wrapText="1"/>
    </xf>
    <xf numFmtId="0" fontId="19" fillId="9" borderId="37" xfId="7" applyFont="1" applyFill="1" applyBorder="1" applyAlignment="1">
      <alignment horizontal="left" vertical="center" wrapText="1"/>
    </xf>
    <xf numFmtId="0" fontId="19" fillId="9" borderId="26" xfId="7" applyFont="1" applyFill="1" applyBorder="1" applyAlignment="1">
      <alignment horizontal="left" vertical="center" wrapText="1"/>
    </xf>
    <xf numFmtId="0" fontId="19" fillId="9" borderId="8" xfId="7" applyFont="1" applyFill="1" applyBorder="1" applyAlignment="1">
      <alignment horizontal="left" vertical="center" wrapText="1"/>
    </xf>
    <xf numFmtId="3" fontId="15" fillId="9" borderId="9" xfId="3" applyNumberFormat="1" applyFont="1" applyFill="1" applyBorder="1" applyAlignment="1">
      <alignment horizontal="right" vertical="center" wrapText="1"/>
    </xf>
    <xf numFmtId="0" fontId="19" fillId="9" borderId="9" xfId="1" applyFont="1" applyFill="1" applyBorder="1" applyAlignment="1">
      <alignment horizontal="left" vertical="center" wrapText="1"/>
    </xf>
    <xf numFmtId="0" fontId="15" fillId="9" borderId="0" xfId="7" applyFont="1" applyFill="1" applyBorder="1" applyAlignment="1">
      <alignment horizontal="left" vertical="center" wrapText="1"/>
    </xf>
    <xf numFmtId="0" fontId="19" fillId="9" borderId="0" xfId="7" applyFont="1" applyFill="1" applyBorder="1" applyAlignment="1">
      <alignment horizontal="left" vertical="center" wrapText="1"/>
    </xf>
    <xf numFmtId="43" fontId="15" fillId="9" borderId="0" xfId="3" applyFont="1" applyFill="1" applyBorder="1" applyAlignment="1">
      <alignment vertical="center" wrapText="1"/>
    </xf>
    <xf numFmtId="43" fontId="15" fillId="0" borderId="0" xfId="3" applyFont="1" applyBorder="1" applyAlignment="1">
      <alignment horizontal="right" vertical="center" wrapText="1"/>
    </xf>
    <xf numFmtId="0" fontId="35" fillId="9" borderId="0" xfId="7" applyFont="1" applyFill="1" applyAlignment="1">
      <alignment horizontal="left" vertical="center"/>
    </xf>
    <xf numFmtId="0" fontId="36" fillId="9" borderId="0" xfId="7" applyFont="1" applyFill="1" applyAlignment="1">
      <alignment horizontal="left" vertical="center" wrapText="1"/>
    </xf>
    <xf numFmtId="3" fontId="36" fillId="9" borderId="0" xfId="7" applyNumberFormat="1" applyFont="1" applyFill="1" applyAlignment="1">
      <alignment horizontal="right" vertical="center" wrapText="1"/>
    </xf>
    <xf numFmtId="0" fontId="13" fillId="0" borderId="0" xfId="7" applyFont="1" applyAlignment="1">
      <alignment vertical="center" wrapText="1"/>
    </xf>
    <xf numFmtId="1" fontId="15" fillId="9" borderId="9" xfId="3" applyNumberFormat="1" applyFont="1" applyFill="1" applyBorder="1" applyAlignment="1">
      <alignment vertical="center" wrapText="1"/>
    </xf>
    <xf numFmtId="0" fontId="22" fillId="0" borderId="24" xfId="1" applyFont="1" applyBorder="1" applyAlignment="1">
      <alignment horizontal="center" vertical="center" wrapText="1"/>
    </xf>
    <xf numFmtId="166" fontId="10" fillId="0" borderId="9" xfId="1" applyNumberFormat="1" applyFont="1" applyBorder="1" applyAlignment="1">
      <alignment horizontal="left" vertical="center" wrapText="1"/>
    </xf>
    <xf numFmtId="3" fontId="10" fillId="0" borderId="9" xfId="1" applyNumberFormat="1" applyFont="1" applyBorder="1" applyAlignment="1">
      <alignment horizontal="left" vertical="center" wrapText="1"/>
    </xf>
    <xf numFmtId="3" fontId="22" fillId="8" borderId="9" xfId="1" applyNumberFormat="1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left" vertical="center" wrapText="1"/>
    </xf>
    <xf numFmtId="3" fontId="10" fillId="0" borderId="7" xfId="1" applyNumberFormat="1" applyFont="1" applyBorder="1" applyAlignment="1">
      <alignment horizontal="right" vertical="center" wrapText="1"/>
    </xf>
    <xf numFmtId="0" fontId="38" fillId="0" borderId="0" xfId="1" applyFont="1" applyAlignment="1">
      <alignment horizontal="left" vertical="center"/>
    </xf>
    <xf numFmtId="0" fontId="39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center" wrapText="1"/>
    </xf>
    <xf numFmtId="0" fontId="10" fillId="0" borderId="9" xfId="1" applyFont="1" applyFill="1" applyBorder="1" applyAlignment="1">
      <alignment vertical="center" wrapText="1"/>
    </xf>
    <xf numFmtId="166" fontId="15" fillId="0" borderId="4" xfId="1" applyNumberFormat="1" applyFont="1" applyBorder="1" applyAlignment="1">
      <alignment horizontal="left" vertical="center" wrapText="1"/>
    </xf>
    <xf numFmtId="3" fontId="15" fillId="0" borderId="4" xfId="1" applyNumberFormat="1" applyFont="1" applyBorder="1" applyAlignment="1">
      <alignment horizontal="left" vertical="center" wrapText="1"/>
    </xf>
    <xf numFmtId="166" fontId="15" fillId="0" borderId="36" xfId="1" applyNumberFormat="1" applyFont="1" applyBorder="1" applyAlignment="1">
      <alignment horizontal="left" vertical="center" wrapText="1"/>
    </xf>
    <xf numFmtId="3" fontId="15" fillId="0" borderId="36" xfId="1" applyNumberFormat="1" applyFont="1" applyBorder="1" applyAlignment="1">
      <alignment horizontal="left" vertical="center" wrapText="1"/>
    </xf>
    <xf numFmtId="167" fontId="15" fillId="0" borderId="36" xfId="1" applyNumberFormat="1" applyFont="1" applyBorder="1" applyAlignment="1">
      <alignment horizontal="left" vertical="center" wrapText="1"/>
    </xf>
    <xf numFmtId="167" fontId="15" fillId="0" borderId="0" xfId="1" applyNumberFormat="1" applyFont="1" applyBorder="1" applyAlignment="1">
      <alignment horizontal="left" vertical="center" wrapText="1"/>
    </xf>
    <xf numFmtId="0" fontId="43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0" fontId="44" fillId="0" borderId="0" xfId="1" applyFont="1" applyAlignment="1">
      <alignment vertical="center" wrapText="1"/>
    </xf>
    <xf numFmtId="0" fontId="44" fillId="0" borderId="0" xfId="1" applyFont="1" applyAlignment="1">
      <alignment horizontal="center" vertical="center" wrapText="1"/>
    </xf>
    <xf numFmtId="0" fontId="28" fillId="0" borderId="9" xfId="1" applyFont="1" applyBorder="1" applyAlignment="1">
      <alignment vertical="center" wrapText="1"/>
    </xf>
    <xf numFmtId="0" fontId="7" fillId="0" borderId="0" xfId="1" applyAlignment="1">
      <alignment wrapText="1"/>
    </xf>
    <xf numFmtId="0" fontId="15" fillId="0" borderId="0" xfId="1" applyFont="1" applyAlignment="1">
      <alignment horizontal="left" vertical="top" wrapText="1"/>
    </xf>
    <xf numFmtId="3" fontId="15" fillId="0" borderId="0" xfId="1" applyNumberFormat="1" applyFont="1" applyAlignment="1">
      <alignment horizontal="left" vertical="top" wrapText="1"/>
    </xf>
    <xf numFmtId="3" fontId="14" fillId="7" borderId="9" xfId="1" applyNumberFormat="1" applyFont="1" applyFill="1" applyBorder="1" applyAlignment="1">
      <alignment horizontal="center" vertical="top" wrapText="1"/>
    </xf>
    <xf numFmtId="0" fontId="22" fillId="0" borderId="29" xfId="1" applyFont="1" applyBorder="1" applyAlignment="1">
      <alignment horizontal="left" vertical="center" wrapText="1"/>
    </xf>
    <xf numFmtId="0" fontId="22" fillId="8" borderId="4" xfId="1" applyFont="1" applyFill="1" applyBorder="1" applyAlignment="1">
      <alignment horizontal="left" vertical="center" wrapText="1"/>
    </xf>
    <xf numFmtId="3" fontId="22" fillId="8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6" fillId="8" borderId="2" xfId="1" applyFont="1" applyFill="1" applyBorder="1" applyAlignment="1">
      <alignment horizontal="left" vertical="top" wrapText="1"/>
    </xf>
    <xf numFmtId="0" fontId="16" fillId="8" borderId="9" xfId="1" applyFont="1" applyFill="1" applyBorder="1" applyAlignment="1">
      <alignment horizontal="left" vertical="top" wrapText="1"/>
    </xf>
    <xf numFmtId="0" fontId="16" fillId="8" borderId="25" xfId="1" applyFont="1" applyFill="1" applyBorder="1" applyAlignment="1">
      <alignment horizontal="left" vertical="top" wrapText="1"/>
    </xf>
    <xf numFmtId="0" fontId="17" fillId="7" borderId="9" xfId="2" applyFont="1" applyFill="1" applyBorder="1" applyAlignment="1">
      <alignment vertical="center"/>
    </xf>
    <xf numFmtId="0" fontId="16" fillId="8" borderId="5" xfId="1" applyFont="1" applyFill="1" applyBorder="1" applyAlignment="1">
      <alignment horizontal="left" vertical="top" wrapText="1"/>
    </xf>
    <xf numFmtId="0" fontId="16" fillId="8" borderId="7" xfId="1" applyFont="1" applyFill="1" applyBorder="1" applyAlignment="1">
      <alignment horizontal="left" vertical="top" wrapText="1"/>
    </xf>
    <xf numFmtId="0" fontId="11" fillId="0" borderId="0" xfId="1" applyFont="1" applyBorder="1" applyAlignment="1">
      <alignment horizontal="center" vertical="top" wrapText="1"/>
    </xf>
    <xf numFmtId="0" fontId="12" fillId="0" borderId="0" xfId="1" applyFont="1" applyBorder="1" applyAlignment="1">
      <alignment horizontal="center" vertical="top" wrapText="1"/>
    </xf>
    <xf numFmtId="0" fontId="14" fillId="7" borderId="9" xfId="1" applyFont="1" applyFill="1" applyBorder="1" applyAlignment="1">
      <alignment horizontal="center" vertical="center" wrapText="1"/>
    </xf>
    <xf numFmtId="0" fontId="14" fillId="7" borderId="9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 vertical="center" wrapText="1"/>
    </xf>
    <xf numFmtId="3" fontId="14" fillId="7" borderId="9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6" fillId="8" borderId="2" xfId="1" applyFont="1" applyFill="1" applyBorder="1" applyAlignment="1">
      <alignment horizontal="left" vertical="center" wrapText="1"/>
    </xf>
    <xf numFmtId="0" fontId="16" fillId="8" borderId="25" xfId="1" applyFont="1" applyFill="1" applyBorder="1" applyAlignment="1">
      <alignment horizontal="left" vertical="center" wrapText="1"/>
    </xf>
    <xf numFmtId="0" fontId="16" fillId="8" borderId="9" xfId="1" applyFont="1" applyFill="1" applyBorder="1" applyAlignment="1">
      <alignment horizontal="left" vertical="center" wrapText="1"/>
    </xf>
    <xf numFmtId="0" fontId="16" fillId="8" borderId="28" xfId="1" applyFont="1" applyFill="1" applyBorder="1" applyAlignment="1">
      <alignment horizontal="left" vertical="center" wrapText="1"/>
    </xf>
    <xf numFmtId="0" fontId="16" fillId="8" borderId="30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/>
    </xf>
    <xf numFmtId="0" fontId="16" fillId="8" borderId="1" xfId="1" applyFont="1" applyFill="1" applyBorder="1" applyAlignment="1">
      <alignment horizontal="left" vertical="center" wrapText="1"/>
    </xf>
    <xf numFmtId="0" fontId="16" fillId="8" borderId="5" xfId="1" applyFont="1" applyFill="1" applyBorder="1" applyAlignment="1">
      <alignment horizontal="left" vertical="center" wrapText="1"/>
    </xf>
    <xf numFmtId="0" fontId="16" fillId="8" borderId="7" xfId="1" applyFont="1" applyFill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 wrapText="1"/>
    </xf>
    <xf numFmtId="0" fontId="22" fillId="8" borderId="1" xfId="1" applyFont="1" applyFill="1" applyBorder="1" applyAlignment="1">
      <alignment horizontal="left" vertical="center" wrapText="1"/>
    </xf>
    <xf numFmtId="0" fontId="22" fillId="8" borderId="26" xfId="1" applyFont="1" applyFill="1" applyBorder="1" applyAlignment="1">
      <alignment horizontal="left" vertical="center" wrapText="1"/>
    </xf>
    <xf numFmtId="0" fontId="22" fillId="8" borderId="35" xfId="1" applyFont="1" applyFill="1" applyBorder="1" applyAlignment="1">
      <alignment horizontal="left" vertical="center" wrapText="1"/>
    </xf>
    <xf numFmtId="0" fontId="22" fillId="8" borderId="9" xfId="1" applyFont="1" applyFill="1" applyBorder="1" applyAlignment="1">
      <alignment horizontal="left" vertical="center" wrapText="1"/>
    </xf>
    <xf numFmtId="0" fontId="24" fillId="7" borderId="9" xfId="2" applyFont="1" applyFill="1" applyBorder="1" applyAlignment="1">
      <alignment vertical="center" wrapText="1"/>
    </xf>
    <xf numFmtId="0" fontId="22" fillId="8" borderId="5" xfId="1" applyFont="1" applyFill="1" applyBorder="1" applyAlignment="1">
      <alignment horizontal="left" vertical="center" wrapText="1"/>
    </xf>
    <xf numFmtId="0" fontId="22" fillId="8" borderId="7" xfId="1" applyFont="1" applyFill="1" applyBorder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  <xf numFmtId="0" fontId="9" fillId="7" borderId="9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top" wrapText="1"/>
    </xf>
    <xf numFmtId="3" fontId="14" fillId="7" borderId="9" xfId="1" applyNumberFormat="1" applyFont="1" applyFill="1" applyBorder="1" applyAlignment="1">
      <alignment horizontal="center" vertical="top" wrapText="1"/>
    </xf>
    <xf numFmtId="0" fontId="12" fillId="0" borderId="0" xfId="1" applyFont="1" applyBorder="1" applyAlignment="1">
      <alignment horizontal="center" vertical="top"/>
    </xf>
    <xf numFmtId="0" fontId="17" fillId="7" borderId="9" xfId="2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6" fillId="8" borderId="26" xfId="1" applyFont="1" applyFill="1" applyBorder="1" applyAlignment="1">
      <alignment horizontal="left" vertical="center" wrapText="1"/>
    </xf>
    <xf numFmtId="0" fontId="16" fillId="8" borderId="35" xfId="1" applyFont="1" applyFill="1" applyBorder="1" applyAlignment="1">
      <alignment horizontal="left" vertical="center" wrapText="1"/>
    </xf>
    <xf numFmtId="0" fontId="17" fillId="7" borderId="37" xfId="6" applyFont="1" applyFill="1" applyBorder="1" applyAlignment="1">
      <alignment horizontal="center" vertical="center"/>
    </xf>
    <xf numFmtId="0" fontId="17" fillId="7" borderId="38" xfId="6" applyFont="1" applyFill="1" applyBorder="1" applyAlignment="1">
      <alignment horizontal="center" vertical="center"/>
    </xf>
    <xf numFmtId="0" fontId="17" fillId="7" borderId="39" xfId="6" applyFont="1" applyFill="1" applyBorder="1" applyAlignment="1">
      <alignment horizontal="center" vertical="center"/>
    </xf>
    <xf numFmtId="0" fontId="30" fillId="0" borderId="9" xfId="6" applyFont="1" applyBorder="1" applyAlignment="1">
      <alignment horizontal="left" vertical="center" wrapText="1"/>
    </xf>
    <xf numFmtId="0" fontId="30" fillId="0" borderId="9" xfId="6" applyFont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center" wrapText="1"/>
    </xf>
    <xf numFmtId="3" fontId="9" fillId="7" borderId="9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24" fillId="7" borderId="9" xfId="2" applyFont="1" applyFill="1" applyBorder="1" applyAlignment="1">
      <alignment vertical="center"/>
    </xf>
    <xf numFmtId="0" fontId="21" fillId="0" borderId="0" xfId="1" applyFont="1" applyBorder="1" applyAlignment="1">
      <alignment horizontal="center" vertical="center" wrapText="1"/>
    </xf>
    <xf numFmtId="3" fontId="10" fillId="0" borderId="9" xfId="1" applyNumberFormat="1" applyFont="1" applyBorder="1" applyAlignment="1">
      <alignment horizontal="left" vertical="center"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31" xfId="1" applyFont="1" applyFill="1" applyBorder="1" applyAlignment="1">
      <alignment horizontal="center" vertical="center" wrapText="1"/>
    </xf>
    <xf numFmtId="0" fontId="22" fillId="8" borderId="2" xfId="1" applyFont="1" applyFill="1" applyBorder="1" applyAlignment="1">
      <alignment horizontal="left" vertical="center" wrapText="1"/>
    </xf>
    <xf numFmtId="0" fontId="22" fillId="8" borderId="25" xfId="1" applyFont="1" applyFill="1" applyBorder="1" applyAlignment="1">
      <alignment horizontal="left" vertical="center" wrapText="1"/>
    </xf>
    <xf numFmtId="3" fontId="15" fillId="0" borderId="9" xfId="1" applyNumberFormat="1" applyFont="1" applyBorder="1" applyAlignment="1">
      <alignment horizontal="center" vertical="center" wrapText="1"/>
    </xf>
    <xf numFmtId="0" fontId="45" fillId="0" borderId="0" xfId="1" applyFont="1" applyAlignment="1">
      <alignment horizontal="left" vertical="center" wrapText="1"/>
    </xf>
    <xf numFmtId="0" fontId="26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24" fillId="7" borderId="26" xfId="2" applyFont="1" applyFill="1" applyBorder="1" applyAlignment="1">
      <alignment vertical="center"/>
    </xf>
    <xf numFmtId="0" fontId="24" fillId="7" borderId="35" xfId="2" applyFont="1" applyFill="1" applyBorder="1" applyAlignment="1">
      <alignment vertical="center"/>
    </xf>
    <xf numFmtId="0" fontId="12" fillId="0" borderId="0" xfId="1" applyFont="1" applyAlignment="1">
      <alignment horizontal="center" vertical="top"/>
    </xf>
  </cellXfs>
  <cellStyles count="8">
    <cellStyle name="Millares 2" xfId="3"/>
    <cellStyle name="Moneda 2" xfId="5"/>
    <cellStyle name="Normal" xfId="0" builtinId="0"/>
    <cellStyle name="Normal 2" xfId="1"/>
    <cellStyle name="Normal 3" xfId="7"/>
    <cellStyle name="Normal 3 2" xfId="4"/>
    <cellStyle name="Normal 4" xfId="6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114300</xdr:rowOff>
    </xdr:to>
    <xdr:sp macro="" textlink="">
      <xdr:nvSpPr>
        <xdr:cNvPr id="2" name="AutoShape 1" descr="blob:https://web.whatsapp.com/83b1b731-b1f0-4e69-a6d2-d261a7870f95"/>
        <xdr:cNvSpPr>
          <a:spLocks noChangeAspect="1" noChangeArrowheads="1"/>
        </xdr:cNvSpPr>
      </xdr:nvSpPr>
      <xdr:spPr bwMode="auto">
        <a:xfrm>
          <a:off x="9540240" y="585216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41</xdr:row>
      <xdr:rowOff>0</xdr:rowOff>
    </xdr:from>
    <xdr:ext cx="304800" cy="304800"/>
    <xdr:sp macro="" textlink="">
      <xdr:nvSpPr>
        <xdr:cNvPr id="2" name="AutoShape 1" descr="blob:https://web.whatsapp.com/83b1b731-b1f0-4e69-a6d2-d261a7870f95"/>
        <xdr:cNvSpPr>
          <a:spLocks noChangeAspect="1" noChangeArrowheads="1"/>
        </xdr:cNvSpPr>
      </xdr:nvSpPr>
      <xdr:spPr bwMode="auto">
        <a:xfrm>
          <a:off x="11018520" y="739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304800" cy="304800"/>
    <xdr:sp macro="" textlink=""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403080" y="163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53</xdr:row>
      <xdr:rowOff>0</xdr:rowOff>
    </xdr:from>
    <xdr:ext cx="304800" cy="304800"/>
    <xdr:sp macro="" textlink=""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403080" y="10088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</xdr:row>
      <xdr:rowOff>0</xdr:rowOff>
    </xdr:from>
    <xdr:ext cx="304800" cy="304800"/>
    <xdr:sp macro="" textlink="">
      <xdr:nvSpPr>
        <xdr:cNvPr id="2" name="AutoShape 1" descr="blob:https://web.whatsapp.com/83b1b731-b1f0-4e69-a6d2-d261a7870f95"/>
        <xdr:cNvSpPr>
          <a:spLocks noChangeAspect="1" noChangeArrowheads="1"/>
        </xdr:cNvSpPr>
      </xdr:nvSpPr>
      <xdr:spPr bwMode="auto">
        <a:xfrm>
          <a:off x="9403080" y="2156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39</xdr:row>
      <xdr:rowOff>0</xdr:rowOff>
    </xdr:from>
    <xdr:ext cx="304800" cy="304800"/>
    <xdr:sp macro="" textlink=""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6888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114300</xdr:rowOff>
    </xdr:to>
    <xdr:sp macro="" textlink=""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9471660" y="33832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2" name="AutoShape 1" descr="blob:https://web.whatsapp.com/83b1b731-b1f0-4e69-a6d2-d261a7870f95"/>
        <xdr:cNvSpPr>
          <a:spLocks noChangeAspect="1" noChangeArrowheads="1"/>
        </xdr:cNvSpPr>
      </xdr:nvSpPr>
      <xdr:spPr bwMode="auto">
        <a:xfrm>
          <a:off x="8770620" y="46101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22</xdr:row>
      <xdr:rowOff>0</xdr:rowOff>
    </xdr:from>
    <xdr:ext cx="304800" cy="304800"/>
    <xdr:sp macro="" textlink="">
      <xdr:nvSpPr>
        <xdr:cNvPr id="2" name="AutoShape 1" descr="blob:https://web.whatsapp.com/83b1b731-b1f0-4e69-a6d2-d261a7870f95"/>
        <xdr:cNvSpPr>
          <a:spLocks noChangeAspect="1" noChangeArrowheads="1"/>
        </xdr:cNvSpPr>
      </xdr:nvSpPr>
      <xdr:spPr bwMode="auto">
        <a:xfrm>
          <a:off x="9403080" y="4183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57</xdr:row>
      <xdr:rowOff>0</xdr:rowOff>
    </xdr:from>
    <xdr:ext cx="304800" cy="304800"/>
    <xdr:sp macro="" textlink="">
      <xdr:nvSpPr>
        <xdr:cNvPr id="2" name="AutoShape 1" descr="blob:https://web.whatsapp.com/83b1b731-b1f0-4e69-a6d2-d261a7870f95"/>
        <xdr:cNvSpPr>
          <a:spLocks noChangeAspect="1" noChangeArrowheads="1"/>
        </xdr:cNvSpPr>
      </xdr:nvSpPr>
      <xdr:spPr bwMode="auto">
        <a:xfrm>
          <a:off x="10523220" y="1225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</xdr:row>
      <xdr:rowOff>0</xdr:rowOff>
    </xdr:from>
    <xdr:ext cx="304800" cy="304800"/>
    <xdr:sp macro="" textlink=""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727180" y="3802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tabSelected="1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1713</v>
      </c>
      <c r="C2" s="421"/>
    </row>
    <row r="3" spans="2:3" x14ac:dyDescent="0.3">
      <c r="B3" s="1" t="s">
        <v>0</v>
      </c>
      <c r="C3" s="1" t="s">
        <v>4</v>
      </c>
    </row>
    <row r="4" spans="2:3" x14ac:dyDescent="0.3">
      <c r="B4" s="2" t="s">
        <v>1</v>
      </c>
      <c r="C4" s="4" t="s">
        <v>5</v>
      </c>
    </row>
    <row r="5" spans="2:3" x14ac:dyDescent="0.3">
      <c r="B5" s="2" t="s">
        <v>2</v>
      </c>
      <c r="C5" s="4" t="s">
        <v>6</v>
      </c>
    </row>
    <row r="6" spans="2:3" x14ac:dyDescent="0.3">
      <c r="B6" s="3" t="s">
        <v>3</v>
      </c>
      <c r="C6" s="3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/>
  </sheetViews>
  <sheetFormatPr baseColWidth="10" defaultRowHeight="14.4" x14ac:dyDescent="0.3"/>
  <cols>
    <col min="2" max="2" width="43.88671875" customWidth="1"/>
    <col min="3" max="3" width="17.109375" customWidth="1"/>
  </cols>
  <sheetData>
    <row r="2" spans="2:3" x14ac:dyDescent="0.3">
      <c r="B2" s="22" t="s">
        <v>1722</v>
      </c>
      <c r="C2" s="23"/>
    </row>
    <row r="3" spans="2:3" x14ac:dyDescent="0.3">
      <c r="B3" s="1" t="s">
        <v>306</v>
      </c>
      <c r="C3" s="1" t="s">
        <v>4</v>
      </c>
    </row>
    <row r="4" spans="2:3" x14ac:dyDescent="0.3">
      <c r="B4" s="5" t="s">
        <v>0</v>
      </c>
      <c r="C4" s="7" t="s">
        <v>7</v>
      </c>
    </row>
    <row r="5" spans="2:3" x14ac:dyDescent="0.3">
      <c r="B5" s="2" t="s">
        <v>307</v>
      </c>
      <c r="C5" s="4" t="s">
        <v>309</v>
      </c>
    </row>
    <row r="6" spans="2:3" x14ac:dyDescent="0.3">
      <c r="B6" s="2" t="s">
        <v>308</v>
      </c>
      <c r="C6" s="4" t="s">
        <v>196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"/>
  <sheetViews>
    <sheetView showGridLines="0" workbookViewId="0"/>
  </sheetViews>
  <sheetFormatPr baseColWidth="10" defaultRowHeight="14.4" x14ac:dyDescent="0.3"/>
  <cols>
    <col min="2" max="2" width="51.109375" customWidth="1"/>
    <col min="3" max="8" width="25.88671875" customWidth="1"/>
  </cols>
  <sheetData>
    <row r="2" spans="2:8" x14ac:dyDescent="0.3">
      <c r="B2" s="421" t="s">
        <v>1723</v>
      </c>
      <c r="C2" s="421"/>
      <c r="D2" s="421"/>
      <c r="E2" s="421"/>
      <c r="F2" s="421"/>
      <c r="G2" s="421"/>
      <c r="H2" s="421"/>
    </row>
    <row r="3" spans="2:8" ht="41.4" x14ac:dyDescent="0.3">
      <c r="B3" s="1" t="s">
        <v>306</v>
      </c>
      <c r="C3" s="1" t="s">
        <v>307</v>
      </c>
      <c r="D3" s="1" t="s">
        <v>308</v>
      </c>
      <c r="E3" s="1" t="s">
        <v>312</v>
      </c>
      <c r="F3" s="1" t="s">
        <v>313</v>
      </c>
      <c r="G3" s="1" t="s">
        <v>314</v>
      </c>
      <c r="H3" s="1" t="s">
        <v>4</v>
      </c>
    </row>
    <row r="4" spans="2:8" x14ac:dyDescent="0.3">
      <c r="B4" s="2" t="s">
        <v>1</v>
      </c>
      <c r="C4" s="4" t="s">
        <v>310</v>
      </c>
      <c r="D4" s="4" t="s">
        <v>256</v>
      </c>
      <c r="E4" s="4">
        <v>0</v>
      </c>
      <c r="F4" s="4">
        <v>0</v>
      </c>
      <c r="G4" s="4">
        <v>0</v>
      </c>
      <c r="H4" s="13" t="s">
        <v>5</v>
      </c>
    </row>
    <row r="5" spans="2:8" x14ac:dyDescent="0.3">
      <c r="B5" s="2" t="s">
        <v>2</v>
      </c>
      <c r="C5" s="4" t="s">
        <v>311</v>
      </c>
      <c r="D5" s="4" t="s">
        <v>299</v>
      </c>
      <c r="E5" s="4">
        <v>0</v>
      </c>
      <c r="F5" s="4">
        <v>0</v>
      </c>
      <c r="G5" s="4">
        <v>0</v>
      </c>
      <c r="H5" s="13" t="s">
        <v>6</v>
      </c>
    </row>
    <row r="6" spans="2:8" x14ac:dyDescent="0.3">
      <c r="B6" s="3" t="s">
        <v>110</v>
      </c>
      <c r="C6" s="3" t="s">
        <v>309</v>
      </c>
      <c r="D6" s="3" t="s">
        <v>196</v>
      </c>
      <c r="E6" s="3">
        <v>0</v>
      </c>
      <c r="F6" s="3">
        <v>0</v>
      </c>
      <c r="G6" s="3">
        <v>0</v>
      </c>
      <c r="H6" s="3" t="s">
        <v>7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/>
  </sheetViews>
  <sheetFormatPr baseColWidth="10" defaultRowHeight="14.4" x14ac:dyDescent="0.3"/>
  <cols>
    <col min="2" max="2" width="43.88671875" customWidth="1"/>
    <col min="3" max="3" width="15.109375" customWidth="1"/>
  </cols>
  <sheetData>
    <row r="2" spans="2:3" x14ac:dyDescent="0.3">
      <c r="B2" s="421" t="s">
        <v>1724</v>
      </c>
      <c r="C2" s="421"/>
    </row>
    <row r="3" spans="2:3" x14ac:dyDescent="0.3">
      <c r="B3" s="1" t="s">
        <v>306</v>
      </c>
      <c r="C3" s="1" t="s">
        <v>4</v>
      </c>
    </row>
    <row r="4" spans="2:3" x14ac:dyDescent="0.3">
      <c r="B4" s="5" t="s">
        <v>418</v>
      </c>
      <c r="C4" s="7" t="s">
        <v>425</v>
      </c>
    </row>
    <row r="5" spans="2:3" x14ac:dyDescent="0.3">
      <c r="B5" s="2" t="s">
        <v>307</v>
      </c>
      <c r="C5" s="4" t="s">
        <v>718</v>
      </c>
    </row>
    <row r="6" spans="2:3" x14ac:dyDescent="0.3">
      <c r="B6" s="2" t="s">
        <v>308</v>
      </c>
      <c r="C6" s="4" t="s">
        <v>719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topLeftCell="B1" workbookViewId="0"/>
  </sheetViews>
  <sheetFormatPr baseColWidth="10" defaultRowHeight="14.4" x14ac:dyDescent="0.3"/>
  <cols>
    <col min="2" max="2" width="51.109375" customWidth="1"/>
    <col min="3" max="8" width="25.88671875" customWidth="1"/>
  </cols>
  <sheetData>
    <row r="2" spans="2:8" x14ac:dyDescent="0.3">
      <c r="B2" s="421" t="s">
        <v>1725</v>
      </c>
      <c r="C2" s="421"/>
      <c r="D2" s="421"/>
      <c r="E2" s="421"/>
      <c r="F2" s="421"/>
      <c r="G2" s="421"/>
      <c r="H2" s="421"/>
    </row>
    <row r="3" spans="2:8" ht="41.4" x14ac:dyDescent="0.3">
      <c r="B3" s="1" t="s">
        <v>306</v>
      </c>
      <c r="C3" s="1" t="s">
        <v>307</v>
      </c>
      <c r="D3" s="1" t="s">
        <v>308</v>
      </c>
      <c r="E3" s="1" t="s">
        <v>312</v>
      </c>
      <c r="F3" s="1" t="s">
        <v>313</v>
      </c>
      <c r="G3" s="1" t="s">
        <v>314</v>
      </c>
      <c r="H3" s="1" t="s">
        <v>4</v>
      </c>
    </row>
    <row r="4" spans="2:8" ht="27.6" x14ac:dyDescent="0.3">
      <c r="B4" s="2" t="s">
        <v>419</v>
      </c>
      <c r="C4" s="4" t="s">
        <v>720</v>
      </c>
      <c r="D4" s="4" t="s">
        <v>723</v>
      </c>
      <c r="E4" s="4">
        <v>0</v>
      </c>
      <c r="F4" s="4">
        <v>0</v>
      </c>
      <c r="G4" s="4">
        <v>0</v>
      </c>
      <c r="H4" s="13" t="s">
        <v>422</v>
      </c>
    </row>
    <row r="5" spans="2:8" ht="27.6" x14ac:dyDescent="0.3">
      <c r="B5" s="2" t="s">
        <v>420</v>
      </c>
      <c r="C5" s="4" t="s">
        <v>721</v>
      </c>
      <c r="D5" s="4" t="s">
        <v>666</v>
      </c>
      <c r="E5" s="4">
        <v>0</v>
      </c>
      <c r="F5" s="4">
        <v>0</v>
      </c>
      <c r="G5" s="4">
        <v>0</v>
      </c>
      <c r="H5" s="13" t="s">
        <v>423</v>
      </c>
    </row>
    <row r="6" spans="2:8" ht="27.6" x14ac:dyDescent="0.3">
      <c r="B6" s="2" t="s">
        <v>421</v>
      </c>
      <c r="C6" s="4" t="s">
        <v>722</v>
      </c>
      <c r="D6" s="4" t="s">
        <v>713</v>
      </c>
      <c r="E6" s="4">
        <v>0</v>
      </c>
      <c r="F6" s="4">
        <v>0</v>
      </c>
      <c r="G6" s="4">
        <v>0</v>
      </c>
      <c r="H6" s="13" t="s">
        <v>424</v>
      </c>
    </row>
    <row r="7" spans="2:8" x14ac:dyDescent="0.3">
      <c r="B7" s="3" t="s">
        <v>445</v>
      </c>
      <c r="C7" s="3" t="s">
        <v>718</v>
      </c>
      <c r="D7" s="3" t="s">
        <v>719</v>
      </c>
      <c r="E7" s="3">
        <v>0</v>
      </c>
      <c r="F7" s="3">
        <v>0</v>
      </c>
      <c r="G7" s="3">
        <v>0</v>
      </c>
      <c r="H7" s="3" t="s">
        <v>425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/>
  </sheetViews>
  <sheetFormatPr baseColWidth="10" defaultRowHeight="14.4" x14ac:dyDescent="0.3"/>
  <cols>
    <col min="2" max="2" width="52.44140625" customWidth="1"/>
    <col min="3" max="3" width="16.44140625" customWidth="1"/>
  </cols>
  <sheetData>
    <row r="2" spans="2:3" x14ac:dyDescent="0.3">
      <c r="B2" s="421" t="s">
        <v>1726</v>
      </c>
      <c r="C2" s="421"/>
    </row>
    <row r="3" spans="2:3" x14ac:dyDescent="0.3">
      <c r="B3" s="1" t="s">
        <v>306</v>
      </c>
      <c r="C3" s="1" t="s">
        <v>4</v>
      </c>
    </row>
    <row r="4" spans="2:3" x14ac:dyDescent="0.3">
      <c r="B4" s="5" t="s">
        <v>783</v>
      </c>
      <c r="C4" s="7" t="s">
        <v>804</v>
      </c>
    </row>
    <row r="5" spans="2:3" x14ac:dyDescent="0.3">
      <c r="B5" s="2" t="s">
        <v>307</v>
      </c>
      <c r="C5" s="4" t="s">
        <v>1601</v>
      </c>
    </row>
    <row r="6" spans="2:3" x14ac:dyDescent="0.3">
      <c r="B6" s="2" t="s">
        <v>308</v>
      </c>
      <c r="C6" s="4" t="s">
        <v>1602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/>
  </sheetViews>
  <sheetFormatPr baseColWidth="10" defaultRowHeight="14.4" x14ac:dyDescent="0.3"/>
  <cols>
    <col min="2" max="2" width="51.109375" customWidth="1"/>
    <col min="3" max="8" width="25.88671875" customWidth="1"/>
  </cols>
  <sheetData>
    <row r="2" spans="2:8" x14ac:dyDescent="0.3">
      <c r="B2" s="421" t="s">
        <v>1727</v>
      </c>
      <c r="C2" s="421"/>
      <c r="D2" s="421"/>
      <c r="E2" s="421"/>
      <c r="F2" s="421"/>
      <c r="G2" s="421"/>
      <c r="H2" s="421"/>
    </row>
    <row r="3" spans="2:8" ht="41.4" x14ac:dyDescent="0.3">
      <c r="B3" s="1" t="s">
        <v>306</v>
      </c>
      <c r="C3" s="1" t="s">
        <v>307</v>
      </c>
      <c r="D3" s="1" t="s">
        <v>308</v>
      </c>
      <c r="E3" s="1" t="s">
        <v>312</v>
      </c>
      <c r="F3" s="1" t="s">
        <v>313</v>
      </c>
      <c r="G3" s="1" t="s">
        <v>314</v>
      </c>
      <c r="H3" s="1" t="s">
        <v>4</v>
      </c>
    </row>
    <row r="4" spans="2:8" ht="27.6" x14ac:dyDescent="0.3">
      <c r="B4" s="2" t="s">
        <v>784</v>
      </c>
      <c r="C4" s="4" t="s">
        <v>1603</v>
      </c>
      <c r="D4" s="4" t="s">
        <v>1089</v>
      </c>
      <c r="E4" s="4">
        <v>0</v>
      </c>
      <c r="F4" s="4">
        <v>0</v>
      </c>
      <c r="G4" s="4">
        <v>0</v>
      </c>
      <c r="H4" s="13" t="s">
        <v>794</v>
      </c>
    </row>
    <row r="5" spans="2:8" x14ac:dyDescent="0.3">
      <c r="B5" s="2" t="s">
        <v>785</v>
      </c>
      <c r="C5" s="4" t="s">
        <v>1604</v>
      </c>
      <c r="D5" s="4" t="s">
        <v>1142</v>
      </c>
      <c r="E5" s="4">
        <v>0</v>
      </c>
      <c r="F5" s="4">
        <v>0</v>
      </c>
      <c r="G5" s="4">
        <v>0</v>
      </c>
      <c r="H5" s="13" t="s">
        <v>795</v>
      </c>
    </row>
    <row r="6" spans="2:8" ht="27.6" x14ac:dyDescent="0.3">
      <c r="B6" s="2" t="s">
        <v>786</v>
      </c>
      <c r="C6" s="4" t="s">
        <v>1605</v>
      </c>
      <c r="D6" s="4" t="s">
        <v>1215</v>
      </c>
      <c r="E6" s="4">
        <v>0</v>
      </c>
      <c r="F6" s="4">
        <v>0</v>
      </c>
      <c r="G6" s="4">
        <v>0</v>
      </c>
      <c r="H6" s="13" t="s">
        <v>796</v>
      </c>
    </row>
    <row r="7" spans="2:8" ht="27.6" x14ac:dyDescent="0.3">
      <c r="B7" s="2" t="s">
        <v>1066</v>
      </c>
      <c r="C7" s="4" t="s">
        <v>1606</v>
      </c>
      <c r="D7" s="4" t="s">
        <v>1258</v>
      </c>
      <c r="E7" s="4">
        <v>0</v>
      </c>
      <c r="F7" s="4">
        <v>0</v>
      </c>
      <c r="G7" s="4">
        <v>0</v>
      </c>
      <c r="H7" s="13" t="s">
        <v>797</v>
      </c>
    </row>
    <row r="8" spans="2:8" x14ac:dyDescent="0.3">
      <c r="B8" s="2" t="s">
        <v>788</v>
      </c>
      <c r="C8" s="4" t="s">
        <v>1607</v>
      </c>
      <c r="D8" s="4" t="s">
        <v>1324</v>
      </c>
      <c r="E8" s="4">
        <v>0</v>
      </c>
      <c r="F8" s="4">
        <v>0</v>
      </c>
      <c r="G8" s="4">
        <v>0</v>
      </c>
      <c r="H8" s="13" t="s">
        <v>798</v>
      </c>
    </row>
    <row r="9" spans="2:8" ht="27.6" x14ac:dyDescent="0.3">
      <c r="B9" s="2" t="s">
        <v>789</v>
      </c>
      <c r="C9" s="4" t="s">
        <v>799</v>
      </c>
      <c r="D9" s="4">
        <v>0</v>
      </c>
      <c r="E9" s="4">
        <v>0</v>
      </c>
      <c r="F9" s="4">
        <v>0</v>
      </c>
      <c r="G9" s="4">
        <v>0</v>
      </c>
      <c r="H9" s="13" t="s">
        <v>799</v>
      </c>
    </row>
    <row r="10" spans="2:8" ht="41.4" x14ac:dyDescent="0.3">
      <c r="B10" s="2" t="s">
        <v>790</v>
      </c>
      <c r="C10" s="4" t="s">
        <v>1608</v>
      </c>
      <c r="D10" s="4" t="s">
        <v>1437</v>
      </c>
      <c r="E10" s="4">
        <v>0</v>
      </c>
      <c r="F10" s="4">
        <v>0</v>
      </c>
      <c r="G10" s="4">
        <v>0</v>
      </c>
      <c r="H10" s="13" t="s">
        <v>800</v>
      </c>
    </row>
    <row r="11" spans="2:8" ht="27.6" x14ac:dyDescent="0.3">
      <c r="B11" s="2" t="s">
        <v>791</v>
      </c>
      <c r="C11" s="4" t="s">
        <v>801</v>
      </c>
      <c r="D11" s="4">
        <v>0</v>
      </c>
      <c r="E11" s="4">
        <v>0</v>
      </c>
      <c r="F11" s="4">
        <v>0</v>
      </c>
      <c r="G11" s="4">
        <v>0</v>
      </c>
      <c r="H11" s="13" t="s">
        <v>801</v>
      </c>
    </row>
    <row r="12" spans="2:8" x14ac:dyDescent="0.3">
      <c r="B12" s="2" t="s">
        <v>792</v>
      </c>
      <c r="C12" s="4" t="s">
        <v>802</v>
      </c>
      <c r="D12" s="4">
        <v>0</v>
      </c>
      <c r="E12" s="4">
        <v>0</v>
      </c>
      <c r="F12" s="4">
        <v>0</v>
      </c>
      <c r="G12" s="4">
        <v>0</v>
      </c>
      <c r="H12" s="13" t="s">
        <v>802</v>
      </c>
    </row>
    <row r="13" spans="2:8" x14ac:dyDescent="0.3">
      <c r="B13" s="2" t="s">
        <v>793</v>
      </c>
      <c r="C13" s="4" t="s">
        <v>1609</v>
      </c>
      <c r="D13" s="4" t="s">
        <v>1610</v>
      </c>
      <c r="E13" s="4">
        <v>0</v>
      </c>
      <c r="F13" s="4">
        <v>0</v>
      </c>
      <c r="G13" s="4">
        <v>0</v>
      </c>
      <c r="H13" s="13" t="s">
        <v>803</v>
      </c>
    </row>
    <row r="14" spans="2:8" x14ac:dyDescent="0.3">
      <c r="B14" s="3" t="s">
        <v>887</v>
      </c>
      <c r="C14" s="24">
        <v>6648010074</v>
      </c>
      <c r="D14" s="3" t="s">
        <v>1602</v>
      </c>
      <c r="E14" s="3">
        <v>0</v>
      </c>
      <c r="F14" s="3">
        <v>0</v>
      </c>
      <c r="G14" s="3">
        <v>0</v>
      </c>
      <c r="H14" s="3" t="s">
        <v>804</v>
      </c>
    </row>
  </sheetData>
  <mergeCells count="1">
    <mergeCell ref="B2:H2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showGridLines="0" workbookViewId="0"/>
  </sheetViews>
  <sheetFormatPr baseColWidth="10" defaultRowHeight="14.4" x14ac:dyDescent="0.3"/>
  <cols>
    <col min="2" max="2" width="55.6640625" customWidth="1"/>
    <col min="3" max="3" width="27.5546875" customWidth="1"/>
  </cols>
  <sheetData>
    <row r="2" spans="2:3" x14ac:dyDescent="0.3">
      <c r="B2" s="421" t="s">
        <v>1728</v>
      </c>
      <c r="C2" s="421"/>
    </row>
    <row r="3" spans="2:3" x14ac:dyDescent="0.3">
      <c r="B3" s="1" t="s">
        <v>315</v>
      </c>
      <c r="C3" s="1" t="s">
        <v>4</v>
      </c>
    </row>
    <row r="4" spans="2:3" x14ac:dyDescent="0.3">
      <c r="B4" s="2" t="s">
        <v>316</v>
      </c>
      <c r="C4" s="4" t="s">
        <v>7</v>
      </c>
    </row>
    <row r="5" spans="2:3" x14ac:dyDescent="0.3">
      <c r="B5" s="3" t="s">
        <v>317</v>
      </c>
      <c r="C5" s="3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showGridLines="0" workbookViewId="0"/>
  </sheetViews>
  <sheetFormatPr baseColWidth="10" defaultRowHeight="14.4" x14ac:dyDescent="0.3"/>
  <cols>
    <col min="2" max="2" width="40.6640625" customWidth="1"/>
    <col min="3" max="3" width="16.6640625" customWidth="1"/>
    <col min="4" max="5" width="20.6640625" customWidth="1"/>
  </cols>
  <sheetData>
    <row r="2" spans="2:5" x14ac:dyDescent="0.3">
      <c r="B2" s="421" t="s">
        <v>1729</v>
      </c>
      <c r="C2" s="421"/>
      <c r="D2" s="421"/>
      <c r="E2" s="421"/>
    </row>
    <row r="3" spans="2:5" ht="27.6" x14ac:dyDescent="0.3">
      <c r="B3" s="1" t="s">
        <v>0</v>
      </c>
      <c r="C3" s="1" t="s">
        <v>316</v>
      </c>
      <c r="D3" s="1" t="s">
        <v>318</v>
      </c>
      <c r="E3" s="1" t="s">
        <v>4</v>
      </c>
    </row>
    <row r="4" spans="2:5" ht="27.6" x14ac:dyDescent="0.3">
      <c r="B4" s="2" t="s">
        <v>1</v>
      </c>
      <c r="C4" s="4" t="s">
        <v>5</v>
      </c>
      <c r="D4" s="4">
        <v>0</v>
      </c>
      <c r="E4" s="13" t="s">
        <v>5</v>
      </c>
    </row>
    <row r="5" spans="2:5" x14ac:dyDescent="0.3">
      <c r="B5" s="2" t="s">
        <v>2</v>
      </c>
      <c r="C5" s="4" t="s">
        <v>6</v>
      </c>
      <c r="D5" s="4">
        <v>0</v>
      </c>
      <c r="E5" s="13" t="s">
        <v>6</v>
      </c>
    </row>
    <row r="6" spans="2:5" x14ac:dyDescent="0.3">
      <c r="B6" s="3" t="s">
        <v>3</v>
      </c>
      <c r="C6" s="3" t="s">
        <v>7</v>
      </c>
      <c r="D6" s="3">
        <v>0</v>
      </c>
      <c r="E6" s="3" t="s">
        <v>7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showGridLines="0" workbookViewId="0"/>
  </sheetViews>
  <sheetFormatPr baseColWidth="10" defaultRowHeight="14.4" x14ac:dyDescent="0.3"/>
  <cols>
    <col min="2" max="2" width="57.5546875" customWidth="1"/>
    <col min="3" max="3" width="25" customWidth="1"/>
  </cols>
  <sheetData>
    <row r="2" spans="2:3" x14ac:dyDescent="0.3">
      <c r="B2" s="421" t="s">
        <v>1730</v>
      </c>
      <c r="C2" s="421"/>
    </row>
    <row r="3" spans="2:3" x14ac:dyDescent="0.3">
      <c r="B3" s="1" t="s">
        <v>724</v>
      </c>
      <c r="C3" s="1" t="s">
        <v>4</v>
      </c>
    </row>
    <row r="4" spans="2:3" x14ac:dyDescent="0.3">
      <c r="B4" s="2" t="s">
        <v>316</v>
      </c>
      <c r="C4" s="4" t="s">
        <v>425</v>
      </c>
    </row>
    <row r="5" spans="2:3" x14ac:dyDescent="0.3">
      <c r="B5" s="3" t="s">
        <v>725</v>
      </c>
      <c r="C5" s="3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showGridLines="0" workbookViewId="0"/>
  </sheetViews>
  <sheetFormatPr baseColWidth="10" defaultRowHeight="14.4" x14ac:dyDescent="0.3"/>
  <cols>
    <col min="2" max="2" width="40.6640625" customWidth="1"/>
    <col min="3" max="3" width="16.6640625" customWidth="1"/>
    <col min="4" max="5" width="20.6640625" customWidth="1"/>
  </cols>
  <sheetData>
    <row r="2" spans="2:5" x14ac:dyDescent="0.3">
      <c r="B2" s="421" t="s">
        <v>1731</v>
      </c>
      <c r="C2" s="421"/>
      <c r="D2" s="421"/>
      <c r="E2" s="421"/>
    </row>
    <row r="3" spans="2:5" ht="27.6" x14ac:dyDescent="0.3">
      <c r="B3" s="1" t="s">
        <v>418</v>
      </c>
      <c r="C3" s="1" t="s">
        <v>316</v>
      </c>
      <c r="D3" s="1" t="s">
        <v>318</v>
      </c>
      <c r="E3" s="1" t="s">
        <v>4</v>
      </c>
    </row>
    <row r="4" spans="2:5" ht="27.6" x14ac:dyDescent="0.3">
      <c r="B4" s="2" t="s">
        <v>419</v>
      </c>
      <c r="C4" s="4" t="s">
        <v>422</v>
      </c>
      <c r="D4" s="4">
        <v>0</v>
      </c>
      <c r="E4" s="13" t="s">
        <v>422</v>
      </c>
    </row>
    <row r="5" spans="2:5" ht="27.6" x14ac:dyDescent="0.3">
      <c r="B5" s="2" t="s">
        <v>420</v>
      </c>
      <c r="C5" s="4" t="s">
        <v>423</v>
      </c>
      <c r="D5" s="4">
        <v>0</v>
      </c>
      <c r="E5" s="13" t="s">
        <v>423</v>
      </c>
    </row>
    <row r="6" spans="2:5" ht="27.6" x14ac:dyDescent="0.3">
      <c r="B6" s="2" t="s">
        <v>421</v>
      </c>
      <c r="C6" s="4" t="s">
        <v>424</v>
      </c>
      <c r="D6" s="4">
        <v>0</v>
      </c>
      <c r="E6" s="13" t="s">
        <v>424</v>
      </c>
    </row>
    <row r="7" spans="2:5" x14ac:dyDescent="0.3">
      <c r="B7" s="3" t="s">
        <v>3</v>
      </c>
      <c r="C7" s="3" t="s">
        <v>425</v>
      </c>
      <c r="D7" s="3">
        <v>0</v>
      </c>
      <c r="E7" s="3" t="s">
        <v>425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1714</v>
      </c>
      <c r="C2" s="421"/>
    </row>
    <row r="3" spans="2:3" x14ac:dyDescent="0.3">
      <c r="B3" s="1" t="s">
        <v>418</v>
      </c>
      <c r="C3" s="1" t="s">
        <v>4</v>
      </c>
    </row>
    <row r="4" spans="2:3" x14ac:dyDescent="0.3">
      <c r="B4" s="2" t="s">
        <v>419</v>
      </c>
      <c r="C4" s="4" t="s">
        <v>422</v>
      </c>
    </row>
    <row r="5" spans="2:3" x14ac:dyDescent="0.3">
      <c r="B5" s="2" t="s">
        <v>420</v>
      </c>
      <c r="C5" s="4" t="s">
        <v>423</v>
      </c>
    </row>
    <row r="6" spans="2:3" x14ac:dyDescent="0.3">
      <c r="B6" s="2" t="s">
        <v>421</v>
      </c>
      <c r="C6" s="4" t="s">
        <v>424</v>
      </c>
    </row>
    <row r="7" spans="2:3" x14ac:dyDescent="0.3">
      <c r="B7" s="3" t="s">
        <v>3</v>
      </c>
      <c r="C7" s="3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showGridLines="0" workbookViewId="0"/>
  </sheetViews>
  <sheetFormatPr baseColWidth="10" defaultRowHeight="14.4" x14ac:dyDescent="0.3"/>
  <cols>
    <col min="2" max="2" width="64.77734375" customWidth="1"/>
    <col min="3" max="3" width="25.21875" customWidth="1"/>
  </cols>
  <sheetData>
    <row r="2" spans="2:3" x14ac:dyDescent="0.3">
      <c r="B2" s="421" t="s">
        <v>1732</v>
      </c>
      <c r="C2" s="421"/>
    </row>
    <row r="3" spans="2:3" x14ac:dyDescent="0.3">
      <c r="B3" s="1" t="s">
        <v>315</v>
      </c>
      <c r="C3" s="1" t="s">
        <v>4</v>
      </c>
    </row>
    <row r="4" spans="2:3" x14ac:dyDescent="0.3">
      <c r="B4" s="2" t="s">
        <v>316</v>
      </c>
      <c r="C4" s="4" t="s">
        <v>804</v>
      </c>
    </row>
    <row r="5" spans="2:3" x14ac:dyDescent="0.3">
      <c r="B5" s="3" t="s">
        <v>887</v>
      </c>
      <c r="C5" s="3" t="s">
        <v>804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showGridLines="0" workbookViewId="0"/>
  </sheetViews>
  <sheetFormatPr baseColWidth="10" defaultRowHeight="14.4" x14ac:dyDescent="0.3"/>
  <cols>
    <col min="2" max="2" width="40.6640625" customWidth="1"/>
    <col min="3" max="3" width="18.5546875" customWidth="1"/>
    <col min="4" max="4" width="20.6640625" customWidth="1"/>
    <col min="5" max="5" width="23.5546875" customWidth="1"/>
  </cols>
  <sheetData>
    <row r="2" spans="2:5" x14ac:dyDescent="0.3">
      <c r="B2" s="421" t="s">
        <v>1733</v>
      </c>
      <c r="C2" s="421"/>
      <c r="D2" s="421"/>
      <c r="E2" s="421"/>
    </row>
    <row r="3" spans="2:5" x14ac:dyDescent="0.3">
      <c r="B3" s="1" t="s">
        <v>783</v>
      </c>
      <c r="C3" s="1" t="s">
        <v>316</v>
      </c>
      <c r="D3" s="1" t="s">
        <v>318</v>
      </c>
      <c r="E3" s="1" t="s">
        <v>4</v>
      </c>
    </row>
    <row r="4" spans="2:5" ht="41.4" x14ac:dyDescent="0.3">
      <c r="B4" s="2" t="s">
        <v>784</v>
      </c>
      <c r="C4" s="4" t="s">
        <v>794</v>
      </c>
      <c r="D4" s="4">
        <v>0</v>
      </c>
      <c r="E4" s="13" t="s">
        <v>794</v>
      </c>
    </row>
    <row r="5" spans="2:5" ht="27.6" x14ac:dyDescent="0.3">
      <c r="B5" s="2" t="s">
        <v>785</v>
      </c>
      <c r="C5" s="4" t="s">
        <v>795</v>
      </c>
      <c r="D5" s="4">
        <v>0</v>
      </c>
      <c r="E5" s="13" t="s">
        <v>795</v>
      </c>
    </row>
    <row r="6" spans="2:5" ht="27.6" x14ac:dyDescent="0.3">
      <c r="B6" s="2" t="s">
        <v>786</v>
      </c>
      <c r="C6" s="4" t="s">
        <v>796</v>
      </c>
      <c r="D6" s="4">
        <v>0</v>
      </c>
      <c r="E6" s="13" t="s">
        <v>796</v>
      </c>
    </row>
    <row r="7" spans="2:5" ht="41.4" x14ac:dyDescent="0.3">
      <c r="B7" s="2" t="s">
        <v>787</v>
      </c>
      <c r="C7" s="4" t="s">
        <v>797</v>
      </c>
      <c r="D7" s="4">
        <v>0</v>
      </c>
      <c r="E7" s="13" t="s">
        <v>797</v>
      </c>
    </row>
    <row r="8" spans="2:5" x14ac:dyDescent="0.3">
      <c r="B8" s="2" t="s">
        <v>788</v>
      </c>
      <c r="C8" s="4" t="s">
        <v>798</v>
      </c>
      <c r="D8" s="4">
        <v>0</v>
      </c>
      <c r="E8" s="13" t="s">
        <v>798</v>
      </c>
    </row>
    <row r="9" spans="2:5" ht="41.4" x14ac:dyDescent="0.3">
      <c r="B9" s="2" t="s">
        <v>789</v>
      </c>
      <c r="C9" s="4" t="s">
        <v>799</v>
      </c>
      <c r="D9" s="4">
        <v>0</v>
      </c>
      <c r="E9" s="13" t="s">
        <v>799</v>
      </c>
    </row>
    <row r="10" spans="2:5" ht="55.2" x14ac:dyDescent="0.3">
      <c r="B10" s="2" t="s">
        <v>790</v>
      </c>
      <c r="C10" s="4" t="s">
        <v>800</v>
      </c>
      <c r="D10" s="4">
        <v>0</v>
      </c>
      <c r="E10" s="13" t="s">
        <v>800</v>
      </c>
    </row>
    <row r="11" spans="2:5" ht="27.6" x14ac:dyDescent="0.3">
      <c r="B11" s="2" t="s">
        <v>791</v>
      </c>
      <c r="C11" s="4" t="s">
        <v>801</v>
      </c>
      <c r="D11" s="4">
        <v>0</v>
      </c>
      <c r="E11" s="13" t="s">
        <v>801</v>
      </c>
    </row>
    <row r="12" spans="2:5" ht="27.6" x14ac:dyDescent="0.3">
      <c r="B12" s="2" t="s">
        <v>792</v>
      </c>
      <c r="C12" s="4" t="s">
        <v>802</v>
      </c>
      <c r="D12" s="4">
        <v>0</v>
      </c>
      <c r="E12" s="13" t="s">
        <v>802</v>
      </c>
    </row>
    <row r="13" spans="2:5" x14ac:dyDescent="0.3">
      <c r="B13" s="2" t="s">
        <v>793</v>
      </c>
      <c r="C13" s="4" t="s">
        <v>803</v>
      </c>
      <c r="D13" s="4">
        <v>0</v>
      </c>
      <c r="E13" s="13" t="s">
        <v>803</v>
      </c>
    </row>
    <row r="14" spans="2:5" x14ac:dyDescent="0.3">
      <c r="B14" s="3" t="s">
        <v>3</v>
      </c>
      <c r="C14" s="3" t="s">
        <v>804</v>
      </c>
      <c r="D14" s="3">
        <v>0</v>
      </c>
      <c r="E14" s="3" t="s">
        <v>804</v>
      </c>
    </row>
  </sheetData>
  <mergeCells count="1">
    <mergeCell ref="B2:E2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showGridLines="0" workbookViewId="0"/>
  </sheetViews>
  <sheetFormatPr baseColWidth="10" defaultRowHeight="14.4" x14ac:dyDescent="0.3"/>
  <cols>
    <col min="2" max="2" width="56.5546875" customWidth="1"/>
    <col min="3" max="3" width="19.21875" customWidth="1"/>
    <col min="4" max="4" width="22.33203125" customWidth="1"/>
  </cols>
  <sheetData>
    <row r="2" spans="2:4" x14ac:dyDescent="0.3">
      <c r="B2" s="421" t="s">
        <v>1734</v>
      </c>
      <c r="C2" s="421"/>
      <c r="D2" s="421"/>
    </row>
    <row r="3" spans="2:4" ht="27.6" x14ac:dyDescent="0.3">
      <c r="B3" s="1" t="s">
        <v>319</v>
      </c>
      <c r="C3" s="1" t="s">
        <v>328</v>
      </c>
      <c r="D3" s="1" t="s">
        <v>4</v>
      </c>
    </row>
    <row r="4" spans="2:4" x14ac:dyDescent="0.3">
      <c r="B4" s="5" t="s">
        <v>0</v>
      </c>
      <c r="C4" s="14" t="s">
        <v>329</v>
      </c>
      <c r="D4" s="7" t="s">
        <v>7</v>
      </c>
    </row>
    <row r="5" spans="2:4" x14ac:dyDescent="0.3">
      <c r="B5" s="10" t="s">
        <v>320</v>
      </c>
      <c r="C5" s="15" t="s">
        <v>329</v>
      </c>
      <c r="D5" s="12" t="s">
        <v>7</v>
      </c>
    </row>
    <row r="6" spans="2:4" x14ac:dyDescent="0.3">
      <c r="B6" s="6" t="s">
        <v>321</v>
      </c>
      <c r="C6" s="16" t="s">
        <v>329</v>
      </c>
      <c r="D6" s="8" t="s">
        <v>333</v>
      </c>
    </row>
    <row r="7" spans="2:4" ht="27.6" x14ac:dyDescent="0.3">
      <c r="B7" s="2" t="s">
        <v>322</v>
      </c>
      <c r="C7" s="17" t="s">
        <v>330</v>
      </c>
      <c r="D7" s="4" t="s">
        <v>334</v>
      </c>
    </row>
    <row r="8" spans="2:4" ht="27.6" x14ac:dyDescent="0.3">
      <c r="B8" s="2" t="s">
        <v>323</v>
      </c>
      <c r="C8" s="17" t="s">
        <v>330</v>
      </c>
      <c r="D8" s="4" t="s">
        <v>335</v>
      </c>
    </row>
    <row r="9" spans="2:4" ht="27.6" x14ac:dyDescent="0.3">
      <c r="B9" s="6" t="s">
        <v>324</v>
      </c>
      <c r="C9" s="16" t="s">
        <v>329</v>
      </c>
      <c r="D9" s="8" t="s">
        <v>336</v>
      </c>
    </row>
    <row r="10" spans="2:4" x14ac:dyDescent="0.3">
      <c r="B10" s="2" t="s">
        <v>325</v>
      </c>
      <c r="C10" s="17" t="s">
        <v>331</v>
      </c>
      <c r="D10" s="4" t="s">
        <v>336</v>
      </c>
    </row>
    <row r="11" spans="2:4" x14ac:dyDescent="0.3">
      <c r="B11" s="6" t="s">
        <v>326</v>
      </c>
      <c r="C11" s="16" t="s">
        <v>329</v>
      </c>
      <c r="D11" s="8" t="s">
        <v>337</v>
      </c>
    </row>
    <row r="12" spans="2:4" x14ac:dyDescent="0.3">
      <c r="B12" s="2" t="s">
        <v>327</v>
      </c>
      <c r="C12" s="17" t="s">
        <v>332</v>
      </c>
      <c r="D12" s="4" t="s">
        <v>337</v>
      </c>
    </row>
    <row r="13" spans="2:4" x14ac:dyDescent="0.3">
      <c r="B13" s="3" t="s">
        <v>317</v>
      </c>
      <c r="C13" s="1" t="s">
        <v>329</v>
      </c>
      <c r="D13" s="3" t="s">
        <v>7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21" t="s">
        <v>1735</v>
      </c>
      <c r="C2" s="421"/>
      <c r="D2" s="421"/>
    </row>
    <row r="3" spans="2:4" ht="27.6" x14ac:dyDescent="0.3">
      <c r="B3" s="1" t="s">
        <v>319</v>
      </c>
      <c r="C3" s="1" t="s">
        <v>328</v>
      </c>
      <c r="D3" s="1" t="s">
        <v>4</v>
      </c>
    </row>
    <row r="4" spans="2:4" x14ac:dyDescent="0.3">
      <c r="B4" s="5" t="s">
        <v>1</v>
      </c>
      <c r="C4" s="14" t="s">
        <v>329</v>
      </c>
      <c r="D4" s="7" t="s">
        <v>5</v>
      </c>
    </row>
    <row r="5" spans="2:4" x14ac:dyDescent="0.3">
      <c r="B5" s="10" t="s">
        <v>320</v>
      </c>
      <c r="C5" s="15" t="s">
        <v>329</v>
      </c>
      <c r="D5" s="12" t="s">
        <v>5</v>
      </c>
    </row>
    <row r="6" spans="2:4" x14ac:dyDescent="0.3">
      <c r="B6" s="6" t="s">
        <v>321</v>
      </c>
      <c r="C6" s="16" t="s">
        <v>329</v>
      </c>
      <c r="D6" s="8" t="s">
        <v>335</v>
      </c>
    </row>
    <row r="7" spans="2:4" ht="27.6" x14ac:dyDescent="0.3">
      <c r="B7" s="2" t="s">
        <v>323</v>
      </c>
      <c r="C7" s="17" t="s">
        <v>330</v>
      </c>
      <c r="D7" s="4" t="s">
        <v>335</v>
      </c>
    </row>
    <row r="8" spans="2:4" ht="27.6" x14ac:dyDescent="0.3">
      <c r="B8" s="6" t="s">
        <v>324</v>
      </c>
      <c r="C8" s="16" t="s">
        <v>329</v>
      </c>
      <c r="D8" s="8" t="s">
        <v>336</v>
      </c>
    </row>
    <row r="9" spans="2:4" x14ac:dyDescent="0.3">
      <c r="B9" s="2" t="s">
        <v>325</v>
      </c>
      <c r="C9" s="17" t="s">
        <v>331</v>
      </c>
      <c r="D9" s="4" t="s">
        <v>336</v>
      </c>
    </row>
    <row r="10" spans="2:4" x14ac:dyDescent="0.3">
      <c r="B10" s="5" t="s">
        <v>2</v>
      </c>
      <c r="C10" s="14" t="s">
        <v>329</v>
      </c>
      <c r="D10" s="7" t="s">
        <v>6</v>
      </c>
    </row>
    <row r="11" spans="2:4" x14ac:dyDescent="0.3">
      <c r="B11" s="10" t="s">
        <v>320</v>
      </c>
      <c r="C11" s="15" t="s">
        <v>329</v>
      </c>
      <c r="D11" s="12" t="s">
        <v>6</v>
      </c>
    </row>
    <row r="12" spans="2:4" x14ac:dyDescent="0.3">
      <c r="B12" s="6" t="s">
        <v>321</v>
      </c>
      <c r="C12" s="16" t="s">
        <v>329</v>
      </c>
      <c r="D12" s="8" t="s">
        <v>334</v>
      </c>
    </row>
    <row r="13" spans="2:4" ht="27.6" x14ac:dyDescent="0.3">
      <c r="B13" s="2" t="s">
        <v>322</v>
      </c>
      <c r="C13" s="17" t="s">
        <v>330</v>
      </c>
      <c r="D13" s="4" t="s">
        <v>334</v>
      </c>
    </row>
    <row r="14" spans="2:4" x14ac:dyDescent="0.3">
      <c r="B14" s="6" t="s">
        <v>326</v>
      </c>
      <c r="C14" s="16" t="s">
        <v>329</v>
      </c>
      <c r="D14" s="8" t="s">
        <v>337</v>
      </c>
    </row>
    <row r="15" spans="2:4" x14ac:dyDescent="0.3">
      <c r="B15" s="2" t="s">
        <v>327</v>
      </c>
      <c r="C15" s="17" t="s">
        <v>332</v>
      </c>
      <c r="D15" s="4" t="s">
        <v>337</v>
      </c>
    </row>
    <row r="16" spans="2:4" x14ac:dyDescent="0.3">
      <c r="B16" s="3" t="s">
        <v>317</v>
      </c>
      <c r="C16" s="1" t="s">
        <v>329</v>
      </c>
      <c r="D16" s="3" t="s">
        <v>7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showGridLines="0" workbookViewId="0"/>
  </sheetViews>
  <sheetFormatPr baseColWidth="10" defaultRowHeight="14.4" x14ac:dyDescent="0.3"/>
  <cols>
    <col min="2" max="2" width="54.21875" customWidth="1"/>
    <col min="3" max="3" width="18.77734375" customWidth="1"/>
    <col min="4" max="4" width="22.33203125" customWidth="1"/>
  </cols>
  <sheetData>
    <row r="2" spans="2:4" x14ac:dyDescent="0.3">
      <c r="B2" s="421" t="s">
        <v>1736</v>
      </c>
      <c r="C2" s="421"/>
      <c r="D2" s="421"/>
    </row>
    <row r="3" spans="2:4" ht="27.6" x14ac:dyDescent="0.3">
      <c r="B3" s="1" t="s">
        <v>319</v>
      </c>
      <c r="C3" s="1" t="s">
        <v>328</v>
      </c>
      <c r="D3" s="1" t="s">
        <v>4</v>
      </c>
    </row>
    <row r="4" spans="2:4" x14ac:dyDescent="0.3">
      <c r="B4" s="5" t="s">
        <v>418</v>
      </c>
      <c r="C4" s="14" t="s">
        <v>329</v>
      </c>
      <c r="D4" s="7" t="s">
        <v>425</v>
      </c>
    </row>
    <row r="5" spans="2:4" x14ac:dyDescent="0.3">
      <c r="B5" s="10" t="s">
        <v>320</v>
      </c>
      <c r="C5" s="15" t="s">
        <v>329</v>
      </c>
      <c r="D5" s="12" t="s">
        <v>425</v>
      </c>
    </row>
    <row r="6" spans="2:4" x14ac:dyDescent="0.3">
      <c r="B6" s="6" t="s">
        <v>726</v>
      </c>
      <c r="C6" s="16" t="s">
        <v>329</v>
      </c>
      <c r="D6" s="8" t="s">
        <v>734</v>
      </c>
    </row>
    <row r="7" spans="2:4" x14ac:dyDescent="0.3">
      <c r="B7" s="2" t="s">
        <v>727</v>
      </c>
      <c r="C7" s="17" t="s">
        <v>332</v>
      </c>
      <c r="D7" s="4" t="s">
        <v>735</v>
      </c>
    </row>
    <row r="8" spans="2:4" x14ac:dyDescent="0.3">
      <c r="B8" s="2" t="s">
        <v>728</v>
      </c>
      <c r="C8" s="17" t="s">
        <v>332</v>
      </c>
      <c r="D8" s="4" t="s">
        <v>736</v>
      </c>
    </row>
    <row r="9" spans="2:4" x14ac:dyDescent="0.3">
      <c r="B9" s="6" t="s">
        <v>729</v>
      </c>
      <c r="C9" s="16" t="s">
        <v>329</v>
      </c>
      <c r="D9" s="8" t="s">
        <v>737</v>
      </c>
    </row>
    <row r="10" spans="2:4" ht="41.4" x14ac:dyDescent="0.3">
      <c r="B10" s="2" t="s">
        <v>730</v>
      </c>
      <c r="C10" s="17" t="s">
        <v>330</v>
      </c>
      <c r="D10" s="4" t="s">
        <v>738</v>
      </c>
    </row>
    <row r="11" spans="2:4" ht="27.6" x14ac:dyDescent="0.3">
      <c r="B11" s="2" t="s">
        <v>731</v>
      </c>
      <c r="C11" s="17" t="s">
        <v>330</v>
      </c>
      <c r="D11" s="4" t="s">
        <v>739</v>
      </c>
    </row>
    <row r="12" spans="2:4" ht="27.6" x14ac:dyDescent="0.3">
      <c r="B12" s="2" t="s">
        <v>732</v>
      </c>
      <c r="C12" s="17" t="s">
        <v>332</v>
      </c>
      <c r="D12" s="4" t="s">
        <v>740</v>
      </c>
    </row>
    <row r="13" spans="2:4" ht="55.2" x14ac:dyDescent="0.3">
      <c r="B13" s="2" t="s">
        <v>733</v>
      </c>
      <c r="C13" s="17" t="s">
        <v>330</v>
      </c>
      <c r="D13" s="4" t="s">
        <v>741</v>
      </c>
    </row>
    <row r="14" spans="2:4" x14ac:dyDescent="0.3">
      <c r="B14" s="3" t="s">
        <v>725</v>
      </c>
      <c r="C14" s="1" t="s">
        <v>329</v>
      </c>
      <c r="D14" s="3" t="s">
        <v>425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workbookViewId="0"/>
  </sheetViews>
  <sheetFormatPr baseColWidth="10" defaultRowHeight="14.4" x14ac:dyDescent="0.3"/>
  <cols>
    <col min="2" max="2" width="51.109375" customWidth="1"/>
    <col min="3" max="3" width="15.109375" customWidth="1"/>
    <col min="4" max="4" width="22.33203125" customWidth="1"/>
  </cols>
  <sheetData>
    <row r="2" spans="2:4" x14ac:dyDescent="0.3">
      <c r="B2" s="421" t="s">
        <v>1737</v>
      </c>
      <c r="C2" s="421"/>
      <c r="D2" s="421"/>
    </row>
    <row r="3" spans="2:4" ht="27.6" x14ac:dyDescent="0.3">
      <c r="B3" s="1" t="s">
        <v>319</v>
      </c>
      <c r="C3" s="1" t="s">
        <v>328</v>
      </c>
      <c r="D3" s="1" t="s">
        <v>4</v>
      </c>
    </row>
    <row r="4" spans="2:4" ht="27.6" x14ac:dyDescent="0.3">
      <c r="B4" s="5" t="s">
        <v>419</v>
      </c>
      <c r="C4" s="14" t="s">
        <v>329</v>
      </c>
      <c r="D4" s="7" t="s">
        <v>422</v>
      </c>
    </row>
    <row r="5" spans="2:4" x14ac:dyDescent="0.3">
      <c r="B5" s="10" t="s">
        <v>320</v>
      </c>
      <c r="C5" s="15" t="s">
        <v>329</v>
      </c>
      <c r="D5" s="12" t="s">
        <v>422</v>
      </c>
    </row>
    <row r="6" spans="2:4" x14ac:dyDescent="0.3">
      <c r="B6" s="6" t="s">
        <v>726</v>
      </c>
      <c r="C6" s="16" t="s">
        <v>329</v>
      </c>
      <c r="D6" s="8" t="s">
        <v>736</v>
      </c>
    </row>
    <row r="7" spans="2:4" ht="27.6" x14ac:dyDescent="0.3">
      <c r="B7" s="2" t="s">
        <v>728</v>
      </c>
      <c r="C7" s="17" t="s">
        <v>332</v>
      </c>
      <c r="D7" s="4" t="s">
        <v>736</v>
      </c>
    </row>
    <row r="8" spans="2:4" x14ac:dyDescent="0.3">
      <c r="B8" s="6" t="s">
        <v>729</v>
      </c>
      <c r="C8" s="16" t="s">
        <v>329</v>
      </c>
      <c r="D8" s="8" t="s">
        <v>741</v>
      </c>
    </row>
    <row r="9" spans="2:4" ht="55.2" x14ac:dyDescent="0.3">
      <c r="B9" s="2" t="s">
        <v>733</v>
      </c>
      <c r="C9" s="17" t="s">
        <v>330</v>
      </c>
      <c r="D9" s="4" t="s">
        <v>741</v>
      </c>
    </row>
    <row r="10" spans="2:4" ht="27.6" x14ac:dyDescent="0.3">
      <c r="B10" s="5" t="s">
        <v>420</v>
      </c>
      <c r="C10" s="14" t="s">
        <v>329</v>
      </c>
      <c r="D10" s="7" t="s">
        <v>423</v>
      </c>
    </row>
    <row r="11" spans="2:4" x14ac:dyDescent="0.3">
      <c r="B11" s="10" t="s">
        <v>320</v>
      </c>
      <c r="C11" s="15" t="s">
        <v>329</v>
      </c>
      <c r="D11" s="12" t="s">
        <v>423</v>
      </c>
    </row>
    <row r="12" spans="2:4" x14ac:dyDescent="0.3">
      <c r="B12" s="6" t="s">
        <v>726</v>
      </c>
      <c r="C12" s="16" t="s">
        <v>329</v>
      </c>
      <c r="D12" s="8" t="s">
        <v>735</v>
      </c>
    </row>
    <row r="13" spans="2:4" x14ac:dyDescent="0.3">
      <c r="B13" s="2" t="s">
        <v>727</v>
      </c>
      <c r="C13" s="17" t="s">
        <v>332</v>
      </c>
      <c r="D13" s="4" t="s">
        <v>735</v>
      </c>
    </row>
    <row r="14" spans="2:4" x14ac:dyDescent="0.3">
      <c r="B14" s="6" t="s">
        <v>729</v>
      </c>
      <c r="C14" s="16" t="s">
        <v>329</v>
      </c>
      <c r="D14" s="8" t="s">
        <v>738</v>
      </c>
    </row>
    <row r="15" spans="2:4" ht="41.4" x14ac:dyDescent="0.3">
      <c r="B15" s="2" t="s">
        <v>730</v>
      </c>
      <c r="C15" s="17" t="s">
        <v>330</v>
      </c>
      <c r="D15" s="4" t="s">
        <v>738</v>
      </c>
    </row>
    <row r="16" spans="2:4" ht="27.6" x14ac:dyDescent="0.3">
      <c r="B16" s="5" t="s">
        <v>421</v>
      </c>
      <c r="C16" s="14" t="s">
        <v>329</v>
      </c>
      <c r="D16" s="7" t="s">
        <v>424</v>
      </c>
    </row>
    <row r="17" spans="2:4" x14ac:dyDescent="0.3">
      <c r="B17" s="10" t="s">
        <v>320</v>
      </c>
      <c r="C17" s="15" t="s">
        <v>329</v>
      </c>
      <c r="D17" s="12" t="s">
        <v>424</v>
      </c>
    </row>
    <row r="18" spans="2:4" x14ac:dyDescent="0.3">
      <c r="B18" s="6" t="s">
        <v>729</v>
      </c>
      <c r="C18" s="16" t="s">
        <v>329</v>
      </c>
      <c r="D18" s="8" t="s">
        <v>424</v>
      </c>
    </row>
    <row r="19" spans="2:4" ht="27.6" x14ac:dyDescent="0.3">
      <c r="B19" s="2" t="s">
        <v>731</v>
      </c>
      <c r="C19" s="17" t="s">
        <v>330</v>
      </c>
      <c r="D19" s="4" t="s">
        <v>739</v>
      </c>
    </row>
    <row r="20" spans="2:4" ht="27.6" x14ac:dyDescent="0.3">
      <c r="B20" s="2" t="s">
        <v>732</v>
      </c>
      <c r="C20" s="17" t="s">
        <v>332</v>
      </c>
      <c r="D20" s="4" t="s">
        <v>740</v>
      </c>
    </row>
    <row r="21" spans="2:4" x14ac:dyDescent="0.3">
      <c r="B21" s="3" t="s">
        <v>725</v>
      </c>
      <c r="C21" s="1" t="s">
        <v>329</v>
      </c>
      <c r="D21" s="3" t="s">
        <v>425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showGridLines="0" workbookViewId="0"/>
  </sheetViews>
  <sheetFormatPr baseColWidth="10" defaultRowHeight="14.4" x14ac:dyDescent="0.3"/>
  <cols>
    <col min="2" max="2" width="51.109375" customWidth="1"/>
    <col min="3" max="3" width="18.21875" customWidth="1"/>
    <col min="4" max="4" width="35.109375" customWidth="1"/>
  </cols>
  <sheetData>
    <row r="2" spans="2:4" x14ac:dyDescent="0.3">
      <c r="B2" s="421" t="s">
        <v>1738</v>
      </c>
      <c r="C2" s="421"/>
      <c r="D2" s="421"/>
    </row>
    <row r="3" spans="2:4" ht="27.6" x14ac:dyDescent="0.3">
      <c r="B3" s="1" t="s">
        <v>319</v>
      </c>
      <c r="C3" s="1" t="s">
        <v>328</v>
      </c>
      <c r="D3" s="1" t="s">
        <v>4</v>
      </c>
    </row>
    <row r="4" spans="2:4" x14ac:dyDescent="0.3">
      <c r="B4" s="5" t="s">
        <v>783</v>
      </c>
      <c r="C4" s="14" t="s">
        <v>329</v>
      </c>
      <c r="D4" s="7" t="s">
        <v>804</v>
      </c>
    </row>
    <row r="5" spans="2:4" x14ac:dyDescent="0.3">
      <c r="B5" s="10" t="s">
        <v>320</v>
      </c>
      <c r="C5" s="15" t="s">
        <v>329</v>
      </c>
      <c r="D5" s="12" t="s">
        <v>1636</v>
      </c>
    </row>
    <row r="6" spans="2:4" x14ac:dyDescent="0.3">
      <c r="B6" s="6" t="s">
        <v>726</v>
      </c>
      <c r="C6" s="16" t="s">
        <v>329</v>
      </c>
      <c r="D6" s="8" t="s">
        <v>1637</v>
      </c>
    </row>
    <row r="7" spans="2:4" ht="27.6" x14ac:dyDescent="0.3">
      <c r="B7" s="2" t="s">
        <v>1611</v>
      </c>
      <c r="C7" s="17" t="s">
        <v>332</v>
      </c>
      <c r="D7" s="4" t="s">
        <v>797</v>
      </c>
    </row>
    <row r="8" spans="2:4" x14ac:dyDescent="0.3">
      <c r="B8" s="2" t="s">
        <v>1612</v>
      </c>
      <c r="C8" s="17" t="s">
        <v>332</v>
      </c>
      <c r="D8" s="4" t="s">
        <v>1638</v>
      </c>
    </row>
    <row r="9" spans="2:4" ht="27.6" x14ac:dyDescent="0.3">
      <c r="B9" s="6" t="s">
        <v>1613</v>
      </c>
      <c r="C9" s="16" t="s">
        <v>329</v>
      </c>
      <c r="D9" s="8" t="s">
        <v>1639</v>
      </c>
    </row>
    <row r="10" spans="2:4" ht="27.6" x14ac:dyDescent="0.3">
      <c r="B10" s="2" t="s">
        <v>1614</v>
      </c>
      <c r="C10" s="17" t="s">
        <v>332</v>
      </c>
      <c r="D10" s="4" t="s">
        <v>1640</v>
      </c>
    </row>
    <row r="11" spans="2:4" x14ac:dyDescent="0.3">
      <c r="B11" s="2" t="s">
        <v>1615</v>
      </c>
      <c r="C11" s="17" t="s">
        <v>330</v>
      </c>
      <c r="D11" s="4" t="s">
        <v>1641</v>
      </c>
    </row>
    <row r="12" spans="2:4" ht="41.4" x14ac:dyDescent="0.3">
      <c r="B12" s="2" t="s">
        <v>1616</v>
      </c>
      <c r="C12" s="17" t="s">
        <v>1635</v>
      </c>
      <c r="D12" s="4" t="s">
        <v>794</v>
      </c>
    </row>
    <row r="13" spans="2:4" x14ac:dyDescent="0.3">
      <c r="B13" s="6" t="s">
        <v>729</v>
      </c>
      <c r="C13" s="16" t="s">
        <v>329</v>
      </c>
      <c r="D13" s="8" t="s">
        <v>1642</v>
      </c>
    </row>
    <row r="14" spans="2:4" ht="27.6" x14ac:dyDescent="0.3">
      <c r="B14" s="2" t="s">
        <v>1617</v>
      </c>
      <c r="C14" s="17" t="s">
        <v>332</v>
      </c>
      <c r="D14" s="4" t="s">
        <v>801</v>
      </c>
    </row>
    <row r="15" spans="2:4" x14ac:dyDescent="0.3">
      <c r="B15" s="2" t="s">
        <v>1618</v>
      </c>
      <c r="C15" s="17" t="s">
        <v>332</v>
      </c>
      <c r="D15" s="4" t="s">
        <v>802</v>
      </c>
    </row>
    <row r="16" spans="2:4" ht="27.6" x14ac:dyDescent="0.3">
      <c r="B16" s="2" t="s">
        <v>1619</v>
      </c>
      <c r="C16" s="17" t="s">
        <v>332</v>
      </c>
      <c r="D16" s="4" t="s">
        <v>796</v>
      </c>
    </row>
    <row r="17" spans="2:4" ht="27.6" x14ac:dyDescent="0.3">
      <c r="B17" s="6" t="s">
        <v>1620</v>
      </c>
      <c r="C17" s="16" t="s">
        <v>329</v>
      </c>
      <c r="D17" s="8" t="s">
        <v>799</v>
      </c>
    </row>
    <row r="18" spans="2:4" x14ac:dyDescent="0.3">
      <c r="B18" s="2" t="s">
        <v>1621</v>
      </c>
      <c r="C18" s="17" t="s">
        <v>332</v>
      </c>
      <c r="D18" s="4" t="s">
        <v>1643</v>
      </c>
    </row>
    <row r="19" spans="2:4" x14ac:dyDescent="0.3">
      <c r="B19" s="2" t="s">
        <v>1622</v>
      </c>
      <c r="C19" s="17" t="s">
        <v>330</v>
      </c>
      <c r="D19" s="4" t="s">
        <v>1644</v>
      </c>
    </row>
    <row r="20" spans="2:4" ht="27.6" x14ac:dyDescent="0.3">
      <c r="B20" s="6" t="s">
        <v>1623</v>
      </c>
      <c r="C20" s="16" t="s">
        <v>329</v>
      </c>
      <c r="D20" s="8" t="s">
        <v>800</v>
      </c>
    </row>
    <row r="21" spans="2:4" ht="27.6" x14ac:dyDescent="0.3">
      <c r="B21" s="2" t="s">
        <v>1624</v>
      </c>
      <c r="C21" s="17" t="s">
        <v>332</v>
      </c>
      <c r="D21" s="4" t="s">
        <v>800</v>
      </c>
    </row>
    <row r="22" spans="2:4" x14ac:dyDescent="0.3">
      <c r="B22" s="10" t="s">
        <v>1625</v>
      </c>
      <c r="C22" s="15" t="s">
        <v>329</v>
      </c>
      <c r="D22" s="12" t="s">
        <v>803</v>
      </c>
    </row>
    <row r="23" spans="2:4" x14ac:dyDescent="0.3">
      <c r="B23" s="6" t="s">
        <v>1626</v>
      </c>
      <c r="C23" s="16" t="s">
        <v>329</v>
      </c>
      <c r="D23" s="8" t="s">
        <v>1645</v>
      </c>
    </row>
    <row r="24" spans="2:4" ht="27.6" x14ac:dyDescent="0.3">
      <c r="B24" s="2" t="s">
        <v>1627</v>
      </c>
      <c r="C24" s="17" t="s">
        <v>332</v>
      </c>
      <c r="D24" s="4" t="s">
        <v>1645</v>
      </c>
    </row>
    <row r="25" spans="2:4" x14ac:dyDescent="0.3">
      <c r="B25" s="6" t="s">
        <v>1628</v>
      </c>
      <c r="C25" s="16" t="s">
        <v>329</v>
      </c>
      <c r="D25" s="8" t="s">
        <v>1646</v>
      </c>
    </row>
    <row r="26" spans="2:4" ht="41.4" x14ac:dyDescent="0.3">
      <c r="B26" s="2" t="s">
        <v>1629</v>
      </c>
      <c r="C26" s="17" t="s">
        <v>330</v>
      </c>
      <c r="D26" s="4" t="s">
        <v>1647</v>
      </c>
    </row>
    <row r="27" spans="2:4" ht="27.6" x14ac:dyDescent="0.3">
      <c r="B27" s="2" t="s">
        <v>1630</v>
      </c>
      <c r="C27" s="17" t="s">
        <v>332</v>
      </c>
      <c r="D27" s="4" t="s">
        <v>1648</v>
      </c>
    </row>
    <row r="28" spans="2:4" x14ac:dyDescent="0.3">
      <c r="B28" s="10" t="s">
        <v>1631</v>
      </c>
      <c r="C28" s="15" t="s">
        <v>329</v>
      </c>
      <c r="D28" s="12" t="s">
        <v>795</v>
      </c>
    </row>
    <row r="29" spans="2:4" x14ac:dyDescent="0.3">
      <c r="B29" s="6" t="s">
        <v>1632</v>
      </c>
      <c r="C29" s="16" t="s">
        <v>329</v>
      </c>
      <c r="D29" s="8" t="s">
        <v>795</v>
      </c>
    </row>
    <row r="30" spans="2:4" ht="27.6" x14ac:dyDescent="0.3">
      <c r="B30" s="2" t="s">
        <v>1633</v>
      </c>
      <c r="C30" s="17" t="s">
        <v>330</v>
      </c>
      <c r="D30" s="4" t="s">
        <v>1649</v>
      </c>
    </row>
    <row r="31" spans="2:4" x14ac:dyDescent="0.3">
      <c r="B31" s="2" t="s">
        <v>1634</v>
      </c>
      <c r="C31" s="17" t="s">
        <v>332</v>
      </c>
      <c r="D31" s="4" t="s">
        <v>1650</v>
      </c>
    </row>
    <row r="32" spans="2:4" x14ac:dyDescent="0.3">
      <c r="B32" s="3" t="s">
        <v>887</v>
      </c>
      <c r="C32" s="1" t="s">
        <v>329</v>
      </c>
      <c r="D32" s="3" t="s">
        <v>804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2"/>
  <sheetViews>
    <sheetView showGridLines="0" workbookViewId="0"/>
  </sheetViews>
  <sheetFormatPr baseColWidth="10" defaultRowHeight="14.4" x14ac:dyDescent="0.3"/>
  <cols>
    <col min="2" max="2" width="56.44140625" customWidth="1"/>
    <col min="3" max="3" width="15.109375" customWidth="1"/>
    <col min="4" max="4" width="22.33203125" customWidth="1"/>
  </cols>
  <sheetData>
    <row r="2" spans="2:4" x14ac:dyDescent="0.3">
      <c r="B2" s="421" t="s">
        <v>1739</v>
      </c>
      <c r="C2" s="421"/>
      <c r="D2" s="421"/>
    </row>
    <row r="3" spans="2:4" ht="27.6" x14ac:dyDescent="0.3">
      <c r="B3" s="1" t="s">
        <v>319</v>
      </c>
      <c r="C3" s="1" t="s">
        <v>328</v>
      </c>
      <c r="D3" s="1" t="s">
        <v>4</v>
      </c>
    </row>
    <row r="4" spans="2:4" ht="27.6" x14ac:dyDescent="0.3">
      <c r="B4" s="5" t="s">
        <v>784</v>
      </c>
      <c r="C4" s="14" t="s">
        <v>329</v>
      </c>
      <c r="D4" s="7" t="s">
        <v>794</v>
      </c>
    </row>
    <row r="5" spans="2:4" x14ac:dyDescent="0.3">
      <c r="B5" s="10" t="s">
        <v>320</v>
      </c>
      <c r="C5" s="15" t="s">
        <v>329</v>
      </c>
      <c r="D5" s="12" t="s">
        <v>794</v>
      </c>
    </row>
    <row r="6" spans="2:4" ht="27.6" x14ac:dyDescent="0.3">
      <c r="B6" s="6" t="s">
        <v>1613</v>
      </c>
      <c r="C6" s="16" t="s">
        <v>329</v>
      </c>
      <c r="D6" s="8" t="s">
        <v>794</v>
      </c>
    </row>
    <row r="7" spans="2:4" ht="27.6" x14ac:dyDescent="0.3">
      <c r="B7" s="2" t="s">
        <v>1616</v>
      </c>
      <c r="C7" s="17" t="s">
        <v>1635</v>
      </c>
      <c r="D7" s="4" t="s">
        <v>794</v>
      </c>
    </row>
    <row r="8" spans="2:4" x14ac:dyDescent="0.3">
      <c r="B8" s="5" t="s">
        <v>785</v>
      </c>
      <c r="C8" s="14" t="s">
        <v>329</v>
      </c>
      <c r="D8" s="7" t="s">
        <v>795</v>
      </c>
    </row>
    <row r="9" spans="2:4" x14ac:dyDescent="0.3">
      <c r="B9" s="10" t="s">
        <v>1631</v>
      </c>
      <c r="C9" s="15" t="s">
        <v>329</v>
      </c>
      <c r="D9" s="12" t="s">
        <v>795</v>
      </c>
    </row>
    <row r="10" spans="2:4" x14ac:dyDescent="0.3">
      <c r="B10" s="6" t="s">
        <v>1632</v>
      </c>
      <c r="C10" s="16" t="s">
        <v>329</v>
      </c>
      <c r="D10" s="8" t="s">
        <v>795</v>
      </c>
    </row>
    <row r="11" spans="2:4" x14ac:dyDescent="0.3">
      <c r="B11" s="2" t="s">
        <v>1633</v>
      </c>
      <c r="C11" s="17" t="s">
        <v>330</v>
      </c>
      <c r="D11" s="4" t="s">
        <v>1649</v>
      </c>
    </row>
    <row r="12" spans="2:4" x14ac:dyDescent="0.3">
      <c r="B12" s="2" t="s">
        <v>1634</v>
      </c>
      <c r="C12" s="17" t="s">
        <v>332</v>
      </c>
      <c r="D12" s="4" t="s">
        <v>1650</v>
      </c>
    </row>
    <row r="13" spans="2:4" ht="27.6" x14ac:dyDescent="0.3">
      <c r="B13" s="5" t="s">
        <v>786</v>
      </c>
      <c r="C13" s="14" t="s">
        <v>329</v>
      </c>
      <c r="D13" s="7" t="s">
        <v>796</v>
      </c>
    </row>
    <row r="14" spans="2:4" x14ac:dyDescent="0.3">
      <c r="B14" s="10" t="s">
        <v>320</v>
      </c>
      <c r="C14" s="15" t="s">
        <v>329</v>
      </c>
      <c r="D14" s="12" t="s">
        <v>796</v>
      </c>
    </row>
    <row r="15" spans="2:4" x14ac:dyDescent="0.3">
      <c r="B15" s="6" t="s">
        <v>729</v>
      </c>
      <c r="C15" s="16" t="s">
        <v>329</v>
      </c>
      <c r="D15" s="8" t="s">
        <v>796</v>
      </c>
    </row>
    <row r="16" spans="2:4" x14ac:dyDescent="0.3">
      <c r="B16" s="2" t="s">
        <v>1619</v>
      </c>
      <c r="C16" s="17" t="s">
        <v>332</v>
      </c>
      <c r="D16" s="4" t="s">
        <v>796</v>
      </c>
    </row>
    <row r="17" spans="2:4" ht="27.6" x14ac:dyDescent="0.3">
      <c r="B17" s="5" t="s">
        <v>787</v>
      </c>
      <c r="C17" s="14" t="s">
        <v>329</v>
      </c>
      <c r="D17" s="7" t="s">
        <v>797</v>
      </c>
    </row>
    <row r="18" spans="2:4" x14ac:dyDescent="0.3">
      <c r="B18" s="10" t="s">
        <v>320</v>
      </c>
      <c r="C18" s="15" t="s">
        <v>329</v>
      </c>
      <c r="D18" s="12" t="s">
        <v>797</v>
      </c>
    </row>
    <row r="19" spans="2:4" x14ac:dyDescent="0.3">
      <c r="B19" s="6" t="s">
        <v>726</v>
      </c>
      <c r="C19" s="16" t="s">
        <v>329</v>
      </c>
      <c r="D19" s="8" t="s">
        <v>797</v>
      </c>
    </row>
    <row r="20" spans="2:4" ht="27.6" x14ac:dyDescent="0.3">
      <c r="B20" s="2" t="s">
        <v>1611</v>
      </c>
      <c r="C20" s="17" t="s">
        <v>332</v>
      </c>
      <c r="D20" s="4" t="s">
        <v>797</v>
      </c>
    </row>
    <row r="21" spans="2:4" x14ac:dyDescent="0.3">
      <c r="B21" s="5" t="s">
        <v>788</v>
      </c>
      <c r="C21" s="14" t="s">
        <v>329</v>
      </c>
      <c r="D21" s="7" t="s">
        <v>798</v>
      </c>
    </row>
    <row r="22" spans="2:4" x14ac:dyDescent="0.3">
      <c r="B22" s="10" t="s">
        <v>320</v>
      </c>
      <c r="C22" s="15" t="s">
        <v>329</v>
      </c>
      <c r="D22" s="12" t="s">
        <v>798</v>
      </c>
    </row>
    <row r="23" spans="2:4" x14ac:dyDescent="0.3">
      <c r="B23" s="6" t="s">
        <v>726</v>
      </c>
      <c r="C23" s="16" t="s">
        <v>329</v>
      </c>
      <c r="D23" s="8" t="s">
        <v>1638</v>
      </c>
    </row>
    <row r="24" spans="2:4" x14ac:dyDescent="0.3">
      <c r="B24" s="2" t="s">
        <v>1612</v>
      </c>
      <c r="C24" s="17" t="s">
        <v>332</v>
      </c>
      <c r="D24" s="4" t="s">
        <v>1638</v>
      </c>
    </row>
    <row r="25" spans="2:4" ht="27.6" x14ac:dyDescent="0.3">
      <c r="B25" s="6" t="s">
        <v>1613</v>
      </c>
      <c r="C25" s="16" t="s">
        <v>329</v>
      </c>
      <c r="D25" s="8" t="s">
        <v>1651</v>
      </c>
    </row>
    <row r="26" spans="2:4" ht="27.6" x14ac:dyDescent="0.3">
      <c r="B26" s="2" t="s">
        <v>1614</v>
      </c>
      <c r="C26" s="17" t="s">
        <v>332</v>
      </c>
      <c r="D26" s="4" t="s">
        <v>1640</v>
      </c>
    </row>
    <row r="27" spans="2:4" x14ac:dyDescent="0.3">
      <c r="B27" s="2" t="s">
        <v>1615</v>
      </c>
      <c r="C27" s="17" t="s">
        <v>330</v>
      </c>
      <c r="D27" s="4" t="s">
        <v>1641</v>
      </c>
    </row>
    <row r="28" spans="2:4" ht="27.6" x14ac:dyDescent="0.3">
      <c r="B28" s="5" t="s">
        <v>789</v>
      </c>
      <c r="C28" s="14" t="s">
        <v>329</v>
      </c>
      <c r="D28" s="7" t="s">
        <v>799</v>
      </c>
    </row>
    <row r="29" spans="2:4" x14ac:dyDescent="0.3">
      <c r="B29" s="10" t="s">
        <v>320</v>
      </c>
      <c r="C29" s="15" t="s">
        <v>329</v>
      </c>
      <c r="D29" s="12" t="s">
        <v>799</v>
      </c>
    </row>
    <row r="30" spans="2:4" ht="27.6" x14ac:dyDescent="0.3">
      <c r="B30" s="6" t="s">
        <v>1620</v>
      </c>
      <c r="C30" s="16" t="s">
        <v>329</v>
      </c>
      <c r="D30" s="8" t="s">
        <v>799</v>
      </c>
    </row>
    <row r="31" spans="2:4" x14ac:dyDescent="0.3">
      <c r="B31" s="2" t="s">
        <v>1621</v>
      </c>
      <c r="C31" s="17" t="s">
        <v>332</v>
      </c>
      <c r="D31" s="4" t="s">
        <v>1643</v>
      </c>
    </row>
    <row r="32" spans="2:4" x14ac:dyDescent="0.3">
      <c r="B32" s="2" t="s">
        <v>1622</v>
      </c>
      <c r="C32" s="17" t="s">
        <v>330</v>
      </c>
      <c r="D32" s="4" t="s">
        <v>1644</v>
      </c>
    </row>
    <row r="33" spans="2:4" ht="41.4" x14ac:dyDescent="0.3">
      <c r="B33" s="5" t="s">
        <v>790</v>
      </c>
      <c r="C33" s="14" t="s">
        <v>329</v>
      </c>
      <c r="D33" s="7" t="s">
        <v>800</v>
      </c>
    </row>
    <row r="34" spans="2:4" x14ac:dyDescent="0.3">
      <c r="B34" s="10" t="s">
        <v>320</v>
      </c>
      <c r="C34" s="15" t="s">
        <v>329</v>
      </c>
      <c r="D34" s="12" t="s">
        <v>800</v>
      </c>
    </row>
    <row r="35" spans="2:4" x14ac:dyDescent="0.3">
      <c r="B35" s="6" t="s">
        <v>1623</v>
      </c>
      <c r="C35" s="16" t="s">
        <v>329</v>
      </c>
      <c r="D35" s="8" t="s">
        <v>800</v>
      </c>
    </row>
    <row r="36" spans="2:4" ht="27.6" x14ac:dyDescent="0.3">
      <c r="B36" s="2" t="s">
        <v>1624</v>
      </c>
      <c r="C36" s="17" t="s">
        <v>332</v>
      </c>
      <c r="D36" s="4" t="s">
        <v>800</v>
      </c>
    </row>
    <row r="37" spans="2:4" ht="27.6" x14ac:dyDescent="0.3">
      <c r="B37" s="5" t="s">
        <v>791</v>
      </c>
      <c r="C37" s="14" t="s">
        <v>329</v>
      </c>
      <c r="D37" s="7" t="s">
        <v>801</v>
      </c>
    </row>
    <row r="38" spans="2:4" x14ac:dyDescent="0.3">
      <c r="B38" s="10" t="s">
        <v>320</v>
      </c>
      <c r="C38" s="15" t="s">
        <v>329</v>
      </c>
      <c r="D38" s="12" t="s">
        <v>801</v>
      </c>
    </row>
    <row r="39" spans="2:4" x14ac:dyDescent="0.3">
      <c r="B39" s="6" t="s">
        <v>729</v>
      </c>
      <c r="C39" s="16" t="s">
        <v>329</v>
      </c>
      <c r="D39" s="8" t="s">
        <v>801</v>
      </c>
    </row>
    <row r="40" spans="2:4" x14ac:dyDescent="0.3">
      <c r="B40" s="2" t="s">
        <v>1617</v>
      </c>
      <c r="C40" s="17" t="s">
        <v>332</v>
      </c>
      <c r="D40" s="4" t="s">
        <v>801</v>
      </c>
    </row>
    <row r="41" spans="2:4" x14ac:dyDescent="0.3">
      <c r="B41" s="5" t="s">
        <v>792</v>
      </c>
      <c r="C41" s="14" t="s">
        <v>329</v>
      </c>
      <c r="D41" s="7" t="s">
        <v>802</v>
      </c>
    </row>
    <row r="42" spans="2:4" x14ac:dyDescent="0.3">
      <c r="B42" s="10" t="s">
        <v>320</v>
      </c>
      <c r="C42" s="15" t="s">
        <v>329</v>
      </c>
      <c r="D42" s="12" t="s">
        <v>802</v>
      </c>
    </row>
    <row r="43" spans="2:4" x14ac:dyDescent="0.3">
      <c r="B43" s="6" t="s">
        <v>729</v>
      </c>
      <c r="C43" s="16" t="s">
        <v>329</v>
      </c>
      <c r="D43" s="8" t="s">
        <v>802</v>
      </c>
    </row>
    <row r="44" spans="2:4" x14ac:dyDescent="0.3">
      <c r="B44" s="2" t="s">
        <v>1618</v>
      </c>
      <c r="C44" s="17" t="s">
        <v>332</v>
      </c>
      <c r="D44" s="4" t="s">
        <v>802</v>
      </c>
    </row>
    <row r="45" spans="2:4" x14ac:dyDescent="0.3">
      <c r="B45" s="5" t="s">
        <v>793</v>
      </c>
      <c r="C45" s="14" t="s">
        <v>329</v>
      </c>
      <c r="D45" s="7" t="s">
        <v>803</v>
      </c>
    </row>
    <row r="46" spans="2:4" x14ac:dyDescent="0.3">
      <c r="B46" s="10" t="s">
        <v>1625</v>
      </c>
      <c r="C46" s="15" t="s">
        <v>329</v>
      </c>
      <c r="D46" s="12" t="s">
        <v>803</v>
      </c>
    </row>
    <row r="47" spans="2:4" x14ac:dyDescent="0.3">
      <c r="B47" s="6" t="s">
        <v>1626</v>
      </c>
      <c r="C47" s="16" t="s">
        <v>329</v>
      </c>
      <c r="D47" s="8" t="s">
        <v>1645</v>
      </c>
    </row>
    <row r="48" spans="2:4" ht="27.6" x14ac:dyDescent="0.3">
      <c r="B48" s="2" t="s">
        <v>1627</v>
      </c>
      <c r="C48" s="17" t="s">
        <v>332</v>
      </c>
      <c r="D48" s="4" t="s">
        <v>1645</v>
      </c>
    </row>
    <row r="49" spans="2:4" x14ac:dyDescent="0.3">
      <c r="B49" s="6" t="s">
        <v>1628</v>
      </c>
      <c r="C49" s="16" t="s">
        <v>329</v>
      </c>
      <c r="D49" s="8" t="s">
        <v>1646</v>
      </c>
    </row>
    <row r="50" spans="2:4" ht="41.4" x14ac:dyDescent="0.3">
      <c r="B50" s="2" t="s">
        <v>1629</v>
      </c>
      <c r="C50" s="17" t="s">
        <v>330</v>
      </c>
      <c r="D50" s="4" t="s">
        <v>1647</v>
      </c>
    </row>
    <row r="51" spans="2:4" ht="27.6" x14ac:dyDescent="0.3">
      <c r="B51" s="2" t="s">
        <v>1630</v>
      </c>
      <c r="C51" s="17" t="s">
        <v>332</v>
      </c>
      <c r="D51" s="4" t="s">
        <v>1648</v>
      </c>
    </row>
    <row r="52" spans="2:4" x14ac:dyDescent="0.3">
      <c r="B52" s="3" t="s">
        <v>887</v>
      </c>
      <c r="C52" s="1" t="s">
        <v>329</v>
      </c>
      <c r="D52" s="3" t="s">
        <v>804</v>
      </c>
    </row>
  </sheetData>
  <mergeCells count="1">
    <mergeCell ref="B2:D2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1740</v>
      </c>
      <c r="C2" s="421"/>
      <c r="D2" s="421"/>
      <c r="E2" s="421"/>
      <c r="F2" s="421"/>
      <c r="G2" s="421"/>
    </row>
    <row r="3" spans="2:7" x14ac:dyDescent="0.3">
      <c r="B3" s="422" t="s">
        <v>338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</v>
      </c>
      <c r="G9" s="13" t="s">
        <v>393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7</v>
      </c>
      <c r="G18" s="4" t="s">
        <v>393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309</v>
      </c>
      <c r="G21" s="13" t="s">
        <v>394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111</v>
      </c>
      <c r="G22" s="4" t="s">
        <v>395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128</v>
      </c>
      <c r="G23" s="4" t="s">
        <v>396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154</v>
      </c>
      <c r="G24" s="4" t="s">
        <v>397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196</v>
      </c>
      <c r="G38" s="13" t="s">
        <v>398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196</v>
      </c>
      <c r="G46" s="13" t="s">
        <v>398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391</v>
      </c>
      <c r="G48" s="4" t="s">
        <v>399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204</v>
      </c>
      <c r="G49" s="4" t="s">
        <v>400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392</v>
      </c>
      <c r="G50" s="13" t="s">
        <v>401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topLeftCell="B1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1741</v>
      </c>
      <c r="C2" s="421"/>
      <c r="D2" s="421"/>
      <c r="E2" s="421"/>
      <c r="F2" s="421"/>
      <c r="G2" s="421"/>
    </row>
    <row r="3" spans="2:7" x14ac:dyDescent="0.3">
      <c r="B3" s="422" t="s">
        <v>1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5</v>
      </c>
      <c r="G9" s="13" t="s">
        <v>404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5</v>
      </c>
      <c r="G18" s="4" t="s">
        <v>404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310</v>
      </c>
      <c r="G21" s="13" t="s">
        <v>405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207</v>
      </c>
      <c r="G22" s="4" t="s">
        <v>406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218</v>
      </c>
      <c r="G23" s="4" t="s">
        <v>407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233</v>
      </c>
      <c r="G24" s="4" t="s">
        <v>408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256</v>
      </c>
      <c r="G38" s="13" t="s">
        <v>409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256</v>
      </c>
      <c r="G46" s="13" t="s">
        <v>409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402</v>
      </c>
      <c r="G48" s="4" t="s">
        <v>410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204</v>
      </c>
      <c r="G49" s="4" t="s">
        <v>400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403</v>
      </c>
      <c r="G50" s="13" t="s">
        <v>411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1715</v>
      </c>
      <c r="C2" s="421"/>
    </row>
    <row r="3" spans="2:3" x14ac:dyDescent="0.3">
      <c r="B3" s="1" t="s">
        <v>783</v>
      </c>
      <c r="C3" s="1" t="s">
        <v>4</v>
      </c>
    </row>
    <row r="4" spans="2:3" x14ac:dyDescent="0.3">
      <c r="B4" s="2" t="s">
        <v>784</v>
      </c>
      <c r="C4" s="4" t="s">
        <v>794</v>
      </c>
    </row>
    <row r="5" spans="2:3" x14ac:dyDescent="0.3">
      <c r="B5" s="2" t="s">
        <v>785</v>
      </c>
      <c r="C5" s="4" t="s">
        <v>795</v>
      </c>
    </row>
    <row r="6" spans="2:3" x14ac:dyDescent="0.3">
      <c r="B6" s="2" t="s">
        <v>786</v>
      </c>
      <c r="C6" s="4" t="s">
        <v>796</v>
      </c>
    </row>
    <row r="7" spans="2:3" x14ac:dyDescent="0.3">
      <c r="B7" s="2" t="s">
        <v>787</v>
      </c>
      <c r="C7" s="4" t="s">
        <v>797</v>
      </c>
    </row>
    <row r="8" spans="2:3" x14ac:dyDescent="0.3">
      <c r="B8" s="2" t="s">
        <v>788</v>
      </c>
      <c r="C8" s="4" t="s">
        <v>798</v>
      </c>
    </row>
    <row r="9" spans="2:3" x14ac:dyDescent="0.3">
      <c r="B9" s="2" t="s">
        <v>789</v>
      </c>
      <c r="C9" s="4" t="s">
        <v>799</v>
      </c>
    </row>
    <row r="10" spans="2:3" ht="27.6" x14ac:dyDescent="0.3">
      <c r="B10" s="2" t="s">
        <v>790</v>
      </c>
      <c r="C10" s="4" t="s">
        <v>800</v>
      </c>
    </row>
    <row r="11" spans="2:3" x14ac:dyDescent="0.3">
      <c r="B11" s="2" t="s">
        <v>791</v>
      </c>
      <c r="C11" s="4" t="s">
        <v>801</v>
      </c>
    </row>
    <row r="12" spans="2:3" x14ac:dyDescent="0.3">
      <c r="B12" s="2" t="s">
        <v>792</v>
      </c>
      <c r="C12" s="4" t="s">
        <v>802</v>
      </c>
    </row>
    <row r="13" spans="2:3" x14ac:dyDescent="0.3">
      <c r="B13" s="2" t="s">
        <v>793</v>
      </c>
      <c r="C13" s="4" t="s">
        <v>803</v>
      </c>
    </row>
    <row r="14" spans="2:3" x14ac:dyDescent="0.3">
      <c r="B14" s="3" t="s">
        <v>3</v>
      </c>
      <c r="C14" s="3" t="s">
        <v>804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1741</v>
      </c>
      <c r="C2" s="421"/>
      <c r="D2" s="421"/>
      <c r="E2" s="421"/>
      <c r="F2" s="421"/>
      <c r="G2" s="421"/>
    </row>
    <row r="3" spans="2:7" x14ac:dyDescent="0.3">
      <c r="B3" s="422" t="s">
        <v>2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6</v>
      </c>
      <c r="G9" s="13" t="s">
        <v>413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6</v>
      </c>
      <c r="G18" s="4" t="s">
        <v>413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311</v>
      </c>
      <c r="G21" s="13" t="s">
        <v>414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259</v>
      </c>
      <c r="G22" s="4" t="s">
        <v>415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270</v>
      </c>
      <c r="G23" s="4" t="s">
        <v>416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282</v>
      </c>
      <c r="G24" s="4" t="s">
        <v>417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299</v>
      </c>
      <c r="G38" s="13" t="s">
        <v>299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299</v>
      </c>
      <c r="G46" s="13" t="s">
        <v>299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299</v>
      </c>
      <c r="G48" s="4" t="s">
        <v>299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>
        <v>0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412</v>
      </c>
      <c r="G50" s="13" t="s">
        <v>412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1742</v>
      </c>
      <c r="C2" s="421"/>
      <c r="D2" s="421"/>
      <c r="E2" s="421"/>
      <c r="F2" s="421"/>
      <c r="G2" s="421"/>
    </row>
    <row r="3" spans="2:7" x14ac:dyDescent="0.3">
      <c r="B3" s="422" t="s">
        <v>742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425</v>
      </c>
      <c r="G9" s="13" t="s">
        <v>745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425</v>
      </c>
      <c r="G18" s="4" t="s">
        <v>745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718</v>
      </c>
      <c r="G21" s="13" t="s">
        <v>746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446</v>
      </c>
      <c r="G22" s="4" t="s">
        <v>747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462</v>
      </c>
      <c r="G23" s="4" t="s">
        <v>748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491</v>
      </c>
      <c r="G24" s="4" t="s">
        <v>749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719</v>
      </c>
      <c r="G38" s="13" t="s">
        <v>750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719</v>
      </c>
      <c r="G46" s="13" t="s">
        <v>750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 t="s">
        <v>539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743</v>
      </c>
      <c r="G48" s="4" t="s">
        <v>751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538</v>
      </c>
      <c r="G49" s="4" t="s">
        <v>752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744</v>
      </c>
      <c r="G50" s="13" t="s">
        <v>753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1743</v>
      </c>
      <c r="C2" s="421"/>
      <c r="D2" s="421"/>
      <c r="E2" s="421"/>
      <c r="F2" s="421"/>
      <c r="G2" s="421"/>
    </row>
    <row r="3" spans="2:7" x14ac:dyDescent="0.3">
      <c r="B3" s="422" t="s">
        <v>419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422</v>
      </c>
      <c r="G9" s="13" t="s">
        <v>755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422</v>
      </c>
      <c r="G18" s="4" t="s">
        <v>755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720</v>
      </c>
      <c r="G21" s="13" t="s">
        <v>756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541</v>
      </c>
      <c r="G22" s="4" t="s">
        <v>757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553</v>
      </c>
      <c r="G23" s="4" t="s">
        <v>758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575</v>
      </c>
      <c r="G24" s="4" t="s">
        <v>759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723</v>
      </c>
      <c r="G38" s="13" t="s">
        <v>760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723</v>
      </c>
      <c r="G46" s="13" t="s">
        <v>760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 t="s">
        <v>539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609</v>
      </c>
      <c r="G48" s="4" t="s">
        <v>761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612</v>
      </c>
      <c r="G49" s="4" t="s">
        <v>762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754</v>
      </c>
      <c r="G50" s="13" t="s">
        <v>763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1743</v>
      </c>
      <c r="C2" s="421"/>
      <c r="D2" s="421"/>
      <c r="E2" s="421"/>
      <c r="F2" s="421"/>
      <c r="G2" s="421"/>
    </row>
    <row r="3" spans="2:7" x14ac:dyDescent="0.3">
      <c r="B3" s="422" t="s">
        <v>420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423</v>
      </c>
      <c r="G9" s="13" t="s">
        <v>765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423</v>
      </c>
      <c r="G18" s="4" t="s">
        <v>765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721</v>
      </c>
      <c r="G21" s="13" t="s">
        <v>766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613</v>
      </c>
      <c r="G22" s="4" t="s">
        <v>767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624</v>
      </c>
      <c r="G23" s="4" t="s">
        <v>768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644</v>
      </c>
      <c r="G24" s="4" t="s">
        <v>769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666</v>
      </c>
      <c r="G38" s="13" t="s">
        <v>770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666</v>
      </c>
      <c r="G46" s="13" t="s">
        <v>770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666</v>
      </c>
      <c r="G48" s="4" t="s">
        <v>770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>
        <v>0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764</v>
      </c>
      <c r="G50" s="13" t="s">
        <v>771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1743</v>
      </c>
      <c r="C2" s="421"/>
      <c r="D2" s="421"/>
      <c r="E2" s="421"/>
      <c r="F2" s="421"/>
      <c r="G2" s="421"/>
    </row>
    <row r="3" spans="2:7" x14ac:dyDescent="0.3">
      <c r="B3" s="422" t="s">
        <v>421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424</v>
      </c>
      <c r="G9" s="13" t="s">
        <v>774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424</v>
      </c>
      <c r="G18" s="4" t="s">
        <v>774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722</v>
      </c>
      <c r="G21" s="13" t="s">
        <v>775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670</v>
      </c>
      <c r="G22" s="4" t="s">
        <v>776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681</v>
      </c>
      <c r="G23" s="4" t="s">
        <v>777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699</v>
      </c>
      <c r="G24" s="4" t="s">
        <v>778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713</v>
      </c>
      <c r="G38" s="13" t="s">
        <v>779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713</v>
      </c>
      <c r="G46" s="13" t="s">
        <v>779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772</v>
      </c>
      <c r="G48" s="4" t="s">
        <v>780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717</v>
      </c>
      <c r="G49" s="4" t="s">
        <v>781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773</v>
      </c>
      <c r="G50" s="13" t="s">
        <v>782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1744</v>
      </c>
      <c r="C2" s="421"/>
      <c r="D2" s="421"/>
      <c r="E2" s="421"/>
      <c r="F2" s="421"/>
      <c r="G2" s="421"/>
    </row>
    <row r="3" spans="2:7" x14ac:dyDescent="0.3">
      <c r="B3" s="422" t="s">
        <v>1652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804</v>
      </c>
      <c r="G9" s="13" t="s">
        <v>1660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 t="s">
        <v>1653</v>
      </c>
      <c r="G16" s="4" t="s">
        <v>1661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1654</v>
      </c>
      <c r="G18" s="4" t="s">
        <v>1662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1655</v>
      </c>
      <c r="G21" s="13" t="s">
        <v>1663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888</v>
      </c>
      <c r="G22" s="4" t="s">
        <v>1664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912</v>
      </c>
      <c r="G23" s="4" t="s">
        <v>1665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959</v>
      </c>
      <c r="G24" s="4" t="s">
        <v>1666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 t="s">
        <v>1027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 t="s">
        <v>1028</v>
      </c>
      <c r="G27" s="4" t="s">
        <v>707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 t="s">
        <v>1031</v>
      </c>
      <c r="G28" s="4" t="s">
        <v>1667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 t="s">
        <v>1036</v>
      </c>
      <c r="G30" s="4" t="s">
        <v>1668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 t="s">
        <v>1037</v>
      </c>
      <c r="G32" s="4" t="s">
        <v>1669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1656</v>
      </c>
      <c r="G38" s="13" t="s">
        <v>1670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1656</v>
      </c>
      <c r="G46" s="13" t="s">
        <v>1670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 t="s">
        <v>1063</v>
      </c>
      <c r="G47" s="4" t="s">
        <v>1671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1657</v>
      </c>
      <c r="G48" s="4" t="s">
        <v>1672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1658</v>
      </c>
      <c r="G49" s="4" t="s">
        <v>1673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1659</v>
      </c>
      <c r="G50" s="13" t="s">
        <v>1674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1745</v>
      </c>
      <c r="C2" s="421"/>
      <c r="D2" s="421"/>
      <c r="E2" s="421"/>
      <c r="F2" s="421"/>
      <c r="G2" s="421"/>
    </row>
    <row r="3" spans="2:7" x14ac:dyDescent="0.3">
      <c r="B3" s="422" t="s">
        <v>784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794</v>
      </c>
      <c r="G9" s="13">
        <v>0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794</v>
      </c>
      <c r="G18" s="4">
        <v>0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1603</v>
      </c>
      <c r="G21" s="13">
        <v>0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1067</v>
      </c>
      <c r="G22" s="4">
        <v>0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1074</v>
      </c>
      <c r="G23" s="4">
        <v>0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1075</v>
      </c>
      <c r="G24" s="4">
        <v>0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1089</v>
      </c>
      <c r="G38" s="13">
        <v>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1089</v>
      </c>
      <c r="G46" s="13">
        <v>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1089</v>
      </c>
      <c r="G48" s="4">
        <v>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>
        <v>0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1675</v>
      </c>
      <c r="G50" s="13">
        <v>0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1745</v>
      </c>
      <c r="C2" s="421"/>
      <c r="D2" s="421"/>
      <c r="E2" s="421"/>
      <c r="F2" s="421"/>
      <c r="G2" s="421"/>
    </row>
    <row r="3" spans="2:7" x14ac:dyDescent="0.3">
      <c r="B3" s="422" t="s">
        <v>785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795</v>
      </c>
      <c r="G9" s="13">
        <v>0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 t="s">
        <v>1676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1677</v>
      </c>
      <c r="G18" s="4">
        <v>0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1678</v>
      </c>
      <c r="G21" s="13">
        <v>0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1090</v>
      </c>
      <c r="G22" s="4">
        <v>0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1102</v>
      </c>
      <c r="G23" s="4">
        <v>0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1117</v>
      </c>
      <c r="G24" s="4">
        <v>0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 t="s">
        <v>1029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1679</v>
      </c>
      <c r="G38" s="13">
        <v>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1679</v>
      </c>
      <c r="G46" s="13">
        <v>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1142</v>
      </c>
      <c r="G48" s="4">
        <v>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1064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1680</v>
      </c>
      <c r="G50" s="13">
        <v>0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1745</v>
      </c>
      <c r="C2" s="421"/>
      <c r="D2" s="421"/>
      <c r="E2" s="421"/>
      <c r="F2" s="421"/>
      <c r="G2" s="421"/>
    </row>
    <row r="3" spans="2:7" x14ac:dyDescent="0.3">
      <c r="B3" s="422" t="s">
        <v>786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796</v>
      </c>
      <c r="G9" s="13" t="s">
        <v>1682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796</v>
      </c>
      <c r="G18" s="4" t="s">
        <v>1682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1605</v>
      </c>
      <c r="G21" s="13" t="s">
        <v>1683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1148</v>
      </c>
      <c r="G22" s="4" t="s">
        <v>1684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1161</v>
      </c>
      <c r="G23" s="4" t="s">
        <v>1161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1177</v>
      </c>
      <c r="G24" s="4" t="s">
        <v>1177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 t="s">
        <v>1214</v>
      </c>
      <c r="G28" s="4" t="s">
        <v>1214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1215</v>
      </c>
      <c r="G38" s="13" t="s">
        <v>1215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1215</v>
      </c>
      <c r="G46" s="13" t="s">
        <v>1215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1215</v>
      </c>
      <c r="G48" s="4" t="s">
        <v>1215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>
        <v>0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1681</v>
      </c>
      <c r="G50" s="13" t="s">
        <v>1681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1745</v>
      </c>
      <c r="C2" s="421"/>
      <c r="D2" s="421"/>
      <c r="E2" s="421"/>
      <c r="F2" s="421"/>
      <c r="G2" s="421"/>
    </row>
    <row r="3" spans="2:7" x14ac:dyDescent="0.3">
      <c r="B3" s="422" t="s">
        <v>787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797</v>
      </c>
      <c r="G9" s="13" t="s">
        <v>1687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797</v>
      </c>
      <c r="G18" s="4" t="s">
        <v>1687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1606</v>
      </c>
      <c r="G21" s="13" t="s">
        <v>1687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1220</v>
      </c>
      <c r="G22" s="4" t="s">
        <v>1688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1232</v>
      </c>
      <c r="G23" s="4" t="s">
        <v>1689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1241</v>
      </c>
      <c r="G24" s="4" t="s">
        <v>1690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1258</v>
      </c>
      <c r="G38" s="13">
        <v>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1258</v>
      </c>
      <c r="G46" s="13">
        <v>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1685</v>
      </c>
      <c r="G48" s="4">
        <v>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 t="s">
        <v>1061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1686</v>
      </c>
      <c r="G50" s="13">
        <v>0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5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1716</v>
      </c>
      <c r="C2" s="421"/>
    </row>
    <row r="3" spans="2:3" x14ac:dyDescent="0.3">
      <c r="B3" s="1" t="s">
        <v>8</v>
      </c>
      <c r="C3" s="1" t="s">
        <v>4</v>
      </c>
    </row>
    <row r="4" spans="2:3" x14ac:dyDescent="0.3">
      <c r="B4" s="5" t="s">
        <v>9</v>
      </c>
      <c r="C4" s="7" t="s">
        <v>111</v>
      </c>
    </row>
    <row r="5" spans="2:3" x14ac:dyDescent="0.3">
      <c r="B5" s="6" t="s">
        <v>10</v>
      </c>
      <c r="C5" s="8" t="s">
        <v>112</v>
      </c>
    </row>
    <row r="6" spans="2:3" x14ac:dyDescent="0.3">
      <c r="B6" s="2" t="s">
        <v>11</v>
      </c>
      <c r="C6" s="4" t="s">
        <v>113</v>
      </c>
    </row>
    <row r="7" spans="2:3" x14ac:dyDescent="0.3">
      <c r="B7" s="2" t="s">
        <v>12</v>
      </c>
      <c r="C7" s="4" t="s">
        <v>114</v>
      </c>
    </row>
    <row r="8" spans="2:3" x14ac:dyDescent="0.3">
      <c r="B8" s="6" t="s">
        <v>13</v>
      </c>
      <c r="C8" s="8" t="s">
        <v>115</v>
      </c>
    </row>
    <row r="9" spans="2:3" x14ac:dyDescent="0.3">
      <c r="B9" s="2" t="s">
        <v>14</v>
      </c>
      <c r="C9" s="4" t="s">
        <v>116</v>
      </c>
    </row>
    <row r="10" spans="2:3" x14ac:dyDescent="0.3">
      <c r="B10" s="2" t="s">
        <v>15</v>
      </c>
      <c r="C10" s="4" t="s">
        <v>117</v>
      </c>
    </row>
    <row r="11" spans="2:3" x14ac:dyDescent="0.3">
      <c r="B11" s="6" t="s">
        <v>16</v>
      </c>
      <c r="C11" s="8" t="s">
        <v>118</v>
      </c>
    </row>
    <row r="12" spans="2:3" x14ac:dyDescent="0.3">
      <c r="B12" s="2" t="s">
        <v>17</v>
      </c>
      <c r="C12" s="4" t="s">
        <v>119</v>
      </c>
    </row>
    <row r="13" spans="2:3" x14ac:dyDescent="0.3">
      <c r="B13" s="2" t="s">
        <v>18</v>
      </c>
      <c r="C13" s="4" t="s">
        <v>120</v>
      </c>
    </row>
    <row r="14" spans="2:3" x14ac:dyDescent="0.3">
      <c r="B14" s="2" t="s">
        <v>19</v>
      </c>
      <c r="C14" s="4" t="s">
        <v>121</v>
      </c>
    </row>
    <row r="15" spans="2:3" x14ac:dyDescent="0.3">
      <c r="B15" s="6" t="s">
        <v>20</v>
      </c>
      <c r="C15" s="8" t="s">
        <v>122</v>
      </c>
    </row>
    <row r="16" spans="2:3" x14ac:dyDescent="0.3">
      <c r="B16" s="2" t="s">
        <v>21</v>
      </c>
      <c r="C16" s="4" t="s">
        <v>123</v>
      </c>
    </row>
    <row r="17" spans="2:3" x14ac:dyDescent="0.3">
      <c r="B17" s="2" t="s">
        <v>22</v>
      </c>
      <c r="C17" s="4" t="s">
        <v>124</v>
      </c>
    </row>
    <row r="18" spans="2:3" x14ac:dyDescent="0.3">
      <c r="B18" s="6" t="s">
        <v>23</v>
      </c>
      <c r="C18" s="8" t="s">
        <v>125</v>
      </c>
    </row>
    <row r="19" spans="2:3" x14ac:dyDescent="0.3">
      <c r="B19" s="2" t="s">
        <v>24</v>
      </c>
      <c r="C19" s="4" t="s">
        <v>126</v>
      </c>
    </row>
    <row r="20" spans="2:3" x14ac:dyDescent="0.3">
      <c r="B20" s="2" t="s">
        <v>25</v>
      </c>
      <c r="C20" s="4" t="s">
        <v>127</v>
      </c>
    </row>
    <row r="21" spans="2:3" x14ac:dyDescent="0.3">
      <c r="B21" s="5" t="s">
        <v>26</v>
      </c>
      <c r="C21" s="7" t="s">
        <v>128</v>
      </c>
    </row>
    <row r="22" spans="2:3" x14ac:dyDescent="0.3">
      <c r="B22" s="6" t="s">
        <v>27</v>
      </c>
      <c r="C22" s="8" t="s">
        <v>129</v>
      </c>
    </row>
    <row r="23" spans="2:3" x14ac:dyDescent="0.3">
      <c r="B23" s="2" t="s">
        <v>28</v>
      </c>
      <c r="C23" s="4" t="s">
        <v>130</v>
      </c>
    </row>
    <row r="24" spans="2:3" x14ac:dyDescent="0.3">
      <c r="B24" s="2" t="s">
        <v>29</v>
      </c>
      <c r="C24" s="4" t="s">
        <v>131</v>
      </c>
    </row>
    <row r="25" spans="2:3" x14ac:dyDescent="0.3">
      <c r="B25" s="2" t="s">
        <v>30</v>
      </c>
      <c r="C25" s="4" t="s">
        <v>132</v>
      </c>
    </row>
    <row r="26" spans="2:3" x14ac:dyDescent="0.3">
      <c r="B26" s="2" t="s">
        <v>31</v>
      </c>
      <c r="C26" s="4" t="s">
        <v>133</v>
      </c>
    </row>
    <row r="27" spans="2:3" x14ac:dyDescent="0.3">
      <c r="B27" s="2" t="s">
        <v>32</v>
      </c>
      <c r="C27" s="4" t="s">
        <v>134</v>
      </c>
    </row>
    <row r="28" spans="2:3" x14ac:dyDescent="0.3">
      <c r="B28" s="6" t="s">
        <v>33</v>
      </c>
      <c r="C28" s="8" t="s">
        <v>135</v>
      </c>
    </row>
    <row r="29" spans="2:3" x14ac:dyDescent="0.3">
      <c r="B29" s="2" t="s">
        <v>34</v>
      </c>
      <c r="C29" s="4" t="s">
        <v>136</v>
      </c>
    </row>
    <row r="30" spans="2:3" x14ac:dyDescent="0.3">
      <c r="B30" s="2" t="s">
        <v>35</v>
      </c>
      <c r="C30" s="4" t="s">
        <v>137</v>
      </c>
    </row>
    <row r="31" spans="2:3" x14ac:dyDescent="0.3">
      <c r="B31" s="6" t="s">
        <v>36</v>
      </c>
      <c r="C31" s="8" t="s">
        <v>138</v>
      </c>
    </row>
    <row r="32" spans="2:3" x14ac:dyDescent="0.3">
      <c r="B32" s="2" t="s">
        <v>37</v>
      </c>
      <c r="C32" s="4" t="s">
        <v>139</v>
      </c>
    </row>
    <row r="33" spans="2:3" x14ac:dyDescent="0.3">
      <c r="B33" s="2" t="s">
        <v>38</v>
      </c>
      <c r="C33" s="4" t="s">
        <v>140</v>
      </c>
    </row>
    <row r="34" spans="2:3" x14ac:dyDescent="0.3">
      <c r="B34" s="2" t="s">
        <v>39</v>
      </c>
      <c r="C34" s="4" t="s">
        <v>141</v>
      </c>
    </row>
    <row r="35" spans="2:3" x14ac:dyDescent="0.3">
      <c r="B35" s="6" t="s">
        <v>40</v>
      </c>
      <c r="C35" s="8" t="s">
        <v>142</v>
      </c>
    </row>
    <row r="36" spans="2:3" x14ac:dyDescent="0.3">
      <c r="B36" s="2" t="s">
        <v>41</v>
      </c>
      <c r="C36" s="4" t="s">
        <v>142</v>
      </c>
    </row>
    <row r="37" spans="2:3" x14ac:dyDescent="0.3">
      <c r="B37" s="6" t="s">
        <v>42</v>
      </c>
      <c r="C37" s="8" t="s">
        <v>143</v>
      </c>
    </row>
    <row r="38" spans="2:3" x14ac:dyDescent="0.3">
      <c r="B38" s="2" t="s">
        <v>43</v>
      </c>
      <c r="C38" s="4" t="s">
        <v>143</v>
      </c>
    </row>
    <row r="39" spans="2:3" x14ac:dyDescent="0.3">
      <c r="B39" s="6" t="s">
        <v>44</v>
      </c>
      <c r="C39" s="8" t="s">
        <v>144</v>
      </c>
    </row>
    <row r="40" spans="2:3" x14ac:dyDescent="0.3">
      <c r="B40" s="2" t="s">
        <v>45</v>
      </c>
      <c r="C40" s="4" t="s">
        <v>145</v>
      </c>
    </row>
    <row r="41" spans="2:3" x14ac:dyDescent="0.3">
      <c r="B41" s="2" t="s">
        <v>46</v>
      </c>
      <c r="C41" s="4" t="s">
        <v>146</v>
      </c>
    </row>
    <row r="42" spans="2:3" x14ac:dyDescent="0.3">
      <c r="B42" s="6" t="s">
        <v>47</v>
      </c>
      <c r="C42" s="8" t="s">
        <v>147</v>
      </c>
    </row>
    <row r="43" spans="2:3" x14ac:dyDescent="0.3">
      <c r="B43" s="2" t="s">
        <v>48</v>
      </c>
      <c r="C43" s="4" t="s">
        <v>148</v>
      </c>
    </row>
    <row r="44" spans="2:3" ht="27.6" x14ac:dyDescent="0.3">
      <c r="B44" s="2" t="s">
        <v>49</v>
      </c>
      <c r="C44" s="4" t="s">
        <v>149</v>
      </c>
    </row>
    <row r="45" spans="2:3" ht="27.6" x14ac:dyDescent="0.3">
      <c r="B45" s="2" t="s">
        <v>50</v>
      </c>
      <c r="C45" s="4" t="s">
        <v>150</v>
      </c>
    </row>
    <row r="46" spans="2:3" x14ac:dyDescent="0.3">
      <c r="B46" s="2" t="s">
        <v>51</v>
      </c>
      <c r="C46" s="4" t="s">
        <v>151</v>
      </c>
    </row>
    <row r="47" spans="2:3" x14ac:dyDescent="0.3">
      <c r="B47" s="2" t="s">
        <v>52</v>
      </c>
      <c r="C47" s="4" t="s">
        <v>152</v>
      </c>
    </row>
    <row r="48" spans="2:3" x14ac:dyDescent="0.3">
      <c r="B48" s="2" t="s">
        <v>53</v>
      </c>
      <c r="C48" s="4" t="s">
        <v>153</v>
      </c>
    </row>
    <row r="49" spans="2:3" x14ac:dyDescent="0.3">
      <c r="B49" s="5" t="s">
        <v>54</v>
      </c>
      <c r="C49" s="7" t="s">
        <v>154</v>
      </c>
    </row>
    <row r="50" spans="2:3" x14ac:dyDescent="0.3">
      <c r="B50" s="6" t="s">
        <v>55</v>
      </c>
      <c r="C50" s="8" t="s">
        <v>155</v>
      </c>
    </row>
    <row r="51" spans="2:3" x14ac:dyDescent="0.3">
      <c r="B51" s="2" t="s">
        <v>56</v>
      </c>
      <c r="C51" s="4" t="s">
        <v>156</v>
      </c>
    </row>
    <row r="52" spans="2:3" x14ac:dyDescent="0.3">
      <c r="B52" s="2" t="s">
        <v>57</v>
      </c>
      <c r="C52" s="4" t="s">
        <v>157</v>
      </c>
    </row>
    <row r="53" spans="2:3" x14ac:dyDescent="0.3">
      <c r="B53" s="2" t="s">
        <v>58</v>
      </c>
      <c r="C53" s="4" t="s">
        <v>158</v>
      </c>
    </row>
    <row r="54" spans="2:3" x14ac:dyDescent="0.3">
      <c r="B54" s="2" t="s">
        <v>59</v>
      </c>
      <c r="C54" s="4" t="s">
        <v>159</v>
      </c>
    </row>
    <row r="55" spans="2:3" x14ac:dyDescent="0.3">
      <c r="B55" s="2" t="s">
        <v>60</v>
      </c>
      <c r="C55" s="4" t="s">
        <v>160</v>
      </c>
    </row>
    <row r="56" spans="2:3" x14ac:dyDescent="0.3">
      <c r="B56" s="2" t="s">
        <v>61</v>
      </c>
      <c r="C56" s="4" t="s">
        <v>161</v>
      </c>
    </row>
    <row r="57" spans="2:3" x14ac:dyDescent="0.3">
      <c r="B57" s="2" t="s">
        <v>62</v>
      </c>
      <c r="C57" s="4" t="s">
        <v>162</v>
      </c>
    </row>
    <row r="58" spans="2:3" x14ac:dyDescent="0.3">
      <c r="B58" s="6" t="s">
        <v>63</v>
      </c>
      <c r="C58" s="8" t="s">
        <v>163</v>
      </c>
    </row>
    <row r="59" spans="2:3" x14ac:dyDescent="0.3">
      <c r="B59" s="2" t="s">
        <v>64</v>
      </c>
      <c r="C59" s="4" t="s">
        <v>164</v>
      </c>
    </row>
    <row r="60" spans="2:3" x14ac:dyDescent="0.3">
      <c r="B60" s="2" t="s">
        <v>65</v>
      </c>
      <c r="C60" s="4" t="s">
        <v>165</v>
      </c>
    </row>
    <row r="61" spans="2:3" x14ac:dyDescent="0.3">
      <c r="B61" s="2" t="s">
        <v>66</v>
      </c>
      <c r="C61" s="4" t="s">
        <v>166</v>
      </c>
    </row>
    <row r="62" spans="2:3" x14ac:dyDescent="0.3">
      <c r="B62" s="2" t="s">
        <v>67</v>
      </c>
      <c r="C62" s="4" t="s">
        <v>167</v>
      </c>
    </row>
    <row r="63" spans="2:3" x14ac:dyDescent="0.3">
      <c r="B63" s="6" t="s">
        <v>68</v>
      </c>
      <c r="C63" s="8" t="s">
        <v>168</v>
      </c>
    </row>
    <row r="64" spans="2:3" x14ac:dyDescent="0.3">
      <c r="B64" s="2" t="s">
        <v>69</v>
      </c>
      <c r="C64" s="4" t="s">
        <v>169</v>
      </c>
    </row>
    <row r="65" spans="2:3" ht="27.6" x14ac:dyDescent="0.3">
      <c r="B65" s="2" t="s">
        <v>70</v>
      </c>
      <c r="C65" s="4" t="s">
        <v>170</v>
      </c>
    </row>
    <row r="66" spans="2:3" x14ac:dyDescent="0.3">
      <c r="B66" s="2" t="s">
        <v>71</v>
      </c>
      <c r="C66" s="4" t="s">
        <v>171</v>
      </c>
    </row>
    <row r="67" spans="2:3" x14ac:dyDescent="0.3">
      <c r="B67" s="2" t="s">
        <v>72</v>
      </c>
      <c r="C67" s="4" t="s">
        <v>172</v>
      </c>
    </row>
    <row r="68" spans="2:3" x14ac:dyDescent="0.3">
      <c r="B68" s="2" t="s">
        <v>73</v>
      </c>
      <c r="C68" s="4" t="s">
        <v>173</v>
      </c>
    </row>
    <row r="69" spans="2:3" x14ac:dyDescent="0.3">
      <c r="B69" s="6" t="s">
        <v>74</v>
      </c>
      <c r="C69" s="8" t="s">
        <v>174</v>
      </c>
    </row>
    <row r="70" spans="2:3" x14ac:dyDescent="0.3">
      <c r="B70" s="2" t="s">
        <v>75</v>
      </c>
      <c r="C70" s="4" t="s">
        <v>175</v>
      </c>
    </row>
    <row r="71" spans="2:3" x14ac:dyDescent="0.3">
      <c r="B71" s="2" t="s">
        <v>76</v>
      </c>
      <c r="C71" s="4" t="s">
        <v>176</v>
      </c>
    </row>
    <row r="72" spans="2:3" x14ac:dyDescent="0.3">
      <c r="B72" s="2" t="s">
        <v>77</v>
      </c>
      <c r="C72" s="4" t="s">
        <v>177</v>
      </c>
    </row>
    <row r="73" spans="2:3" x14ac:dyDescent="0.3">
      <c r="B73" s="6" t="s">
        <v>78</v>
      </c>
      <c r="C73" s="8" t="s">
        <v>178</v>
      </c>
    </row>
    <row r="74" spans="2:3" x14ac:dyDescent="0.3">
      <c r="B74" s="2" t="s">
        <v>79</v>
      </c>
      <c r="C74" s="4" t="s">
        <v>179</v>
      </c>
    </row>
    <row r="75" spans="2:3" ht="27.6" x14ac:dyDescent="0.3">
      <c r="B75" s="2" t="s">
        <v>80</v>
      </c>
      <c r="C75" s="4" t="s">
        <v>180</v>
      </c>
    </row>
    <row r="76" spans="2:3" x14ac:dyDescent="0.3">
      <c r="B76" s="2" t="s">
        <v>81</v>
      </c>
      <c r="C76" s="4" t="s">
        <v>181</v>
      </c>
    </row>
    <row r="77" spans="2:3" x14ac:dyDescent="0.3">
      <c r="B77" s="2" t="s">
        <v>82</v>
      </c>
      <c r="C77" s="4" t="s">
        <v>182</v>
      </c>
    </row>
    <row r="78" spans="2:3" x14ac:dyDescent="0.3">
      <c r="B78" s="2" t="s">
        <v>83</v>
      </c>
      <c r="C78" s="4" t="s">
        <v>183</v>
      </c>
    </row>
    <row r="79" spans="2:3" x14ac:dyDescent="0.3">
      <c r="B79" s="2" t="s">
        <v>84</v>
      </c>
      <c r="C79" s="4" t="s">
        <v>184</v>
      </c>
    </row>
    <row r="80" spans="2:3" x14ac:dyDescent="0.3">
      <c r="B80" s="6" t="s">
        <v>85</v>
      </c>
      <c r="C80" s="8" t="s">
        <v>185</v>
      </c>
    </row>
    <row r="81" spans="2:3" ht="27.6" x14ac:dyDescent="0.3">
      <c r="B81" s="2" t="s">
        <v>86</v>
      </c>
      <c r="C81" s="4" t="s">
        <v>185</v>
      </c>
    </row>
    <row r="82" spans="2:3" x14ac:dyDescent="0.3">
      <c r="B82" s="6" t="s">
        <v>87</v>
      </c>
      <c r="C82" s="8" t="s">
        <v>186</v>
      </c>
    </row>
    <row r="83" spans="2:3" x14ac:dyDescent="0.3">
      <c r="B83" s="2" t="s">
        <v>88</v>
      </c>
      <c r="C83" s="4" t="s">
        <v>187</v>
      </c>
    </row>
    <row r="84" spans="2:3" x14ac:dyDescent="0.3">
      <c r="B84" s="2" t="s">
        <v>89</v>
      </c>
      <c r="C84" s="4" t="s">
        <v>188</v>
      </c>
    </row>
    <row r="85" spans="2:3" x14ac:dyDescent="0.3">
      <c r="B85" s="6" t="s">
        <v>90</v>
      </c>
      <c r="C85" s="8" t="s">
        <v>189</v>
      </c>
    </row>
    <row r="86" spans="2:3" x14ac:dyDescent="0.3">
      <c r="B86" s="2" t="s">
        <v>91</v>
      </c>
      <c r="C86" s="4" t="s">
        <v>190</v>
      </c>
    </row>
    <row r="87" spans="2:3" x14ac:dyDescent="0.3">
      <c r="B87" s="2" t="s">
        <v>92</v>
      </c>
      <c r="C87" s="4" t="s">
        <v>191</v>
      </c>
    </row>
    <row r="88" spans="2:3" x14ac:dyDescent="0.3">
      <c r="B88" s="6" t="s">
        <v>93</v>
      </c>
      <c r="C88" s="8" t="s">
        <v>192</v>
      </c>
    </row>
    <row r="89" spans="2:3" x14ac:dyDescent="0.3">
      <c r="B89" s="2" t="s">
        <v>94</v>
      </c>
      <c r="C89" s="4" t="s">
        <v>193</v>
      </c>
    </row>
    <row r="90" spans="2:3" x14ac:dyDescent="0.3">
      <c r="B90" s="2" t="s">
        <v>95</v>
      </c>
      <c r="C90" s="4" t="s">
        <v>194</v>
      </c>
    </row>
    <row r="91" spans="2:3" x14ac:dyDescent="0.3">
      <c r="B91" s="2" t="s">
        <v>96</v>
      </c>
      <c r="C91" s="4" t="s">
        <v>195</v>
      </c>
    </row>
    <row r="92" spans="2:3" x14ac:dyDescent="0.3">
      <c r="B92" s="5" t="s">
        <v>97</v>
      </c>
      <c r="C92" s="7" t="s">
        <v>196</v>
      </c>
    </row>
    <row r="93" spans="2:3" x14ac:dyDescent="0.3">
      <c r="B93" s="6" t="s">
        <v>98</v>
      </c>
      <c r="C93" s="8" t="s">
        <v>197</v>
      </c>
    </row>
    <row r="94" spans="2:3" x14ac:dyDescent="0.3">
      <c r="B94" s="2" t="s">
        <v>99</v>
      </c>
      <c r="C94" s="4" t="s">
        <v>198</v>
      </c>
    </row>
    <row r="95" spans="2:3" x14ac:dyDescent="0.3">
      <c r="B95" s="2" t="s">
        <v>100</v>
      </c>
      <c r="C95" s="4" t="s">
        <v>199</v>
      </c>
    </row>
    <row r="96" spans="2:3" x14ac:dyDescent="0.3">
      <c r="B96" s="2" t="s">
        <v>101</v>
      </c>
      <c r="C96" s="4" t="s">
        <v>200</v>
      </c>
    </row>
    <row r="97" spans="2:3" x14ac:dyDescent="0.3">
      <c r="B97" s="6" t="s">
        <v>102</v>
      </c>
      <c r="C97" s="8" t="s">
        <v>201</v>
      </c>
    </row>
    <row r="98" spans="2:3" x14ac:dyDescent="0.3">
      <c r="B98" s="2" t="s">
        <v>103</v>
      </c>
      <c r="C98" s="4" t="s">
        <v>201</v>
      </c>
    </row>
    <row r="99" spans="2:3" x14ac:dyDescent="0.3">
      <c r="B99" s="6" t="s">
        <v>104</v>
      </c>
      <c r="C99" s="8" t="s">
        <v>202</v>
      </c>
    </row>
    <row r="100" spans="2:3" x14ac:dyDescent="0.3">
      <c r="B100" s="2" t="s">
        <v>105</v>
      </c>
      <c r="C100" s="4" t="s">
        <v>202</v>
      </c>
    </row>
    <row r="101" spans="2:3" x14ac:dyDescent="0.3">
      <c r="B101" s="6" t="s">
        <v>106</v>
      </c>
      <c r="C101" s="8" t="s">
        <v>203</v>
      </c>
    </row>
    <row r="102" spans="2:3" x14ac:dyDescent="0.3">
      <c r="B102" s="2" t="s">
        <v>107</v>
      </c>
      <c r="C102" s="4" t="s">
        <v>203</v>
      </c>
    </row>
    <row r="103" spans="2:3" x14ac:dyDescent="0.3">
      <c r="B103" s="6" t="s">
        <v>108</v>
      </c>
      <c r="C103" s="8" t="s">
        <v>204</v>
      </c>
    </row>
    <row r="104" spans="2:3" x14ac:dyDescent="0.3">
      <c r="B104" s="2" t="s">
        <v>109</v>
      </c>
      <c r="C104" s="4" t="s">
        <v>204</v>
      </c>
    </row>
    <row r="105" spans="2:3" x14ac:dyDescent="0.3">
      <c r="B105" s="3" t="s">
        <v>110</v>
      </c>
      <c r="C105" s="3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1745</v>
      </c>
      <c r="C2" s="421"/>
      <c r="D2" s="421"/>
      <c r="E2" s="421"/>
      <c r="F2" s="421"/>
      <c r="G2" s="421"/>
    </row>
    <row r="3" spans="2:7" x14ac:dyDescent="0.3">
      <c r="B3" s="422" t="s">
        <v>788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798</v>
      </c>
      <c r="G9" s="13" t="s">
        <v>1692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798</v>
      </c>
      <c r="G18" s="4" t="s">
        <v>1692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1607</v>
      </c>
      <c r="G21" s="13" t="s">
        <v>1693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1261</v>
      </c>
      <c r="G22" s="4" t="s">
        <v>1694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1276</v>
      </c>
      <c r="G23" s="4" t="s">
        <v>1695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1297</v>
      </c>
      <c r="G24" s="4" t="s">
        <v>1696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 t="s">
        <v>707</v>
      </c>
      <c r="G27" s="4" t="s">
        <v>707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 t="s">
        <v>1324</v>
      </c>
      <c r="G38" s="13" t="s">
        <v>1697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 t="s">
        <v>1324</v>
      </c>
      <c r="G46" s="13" t="s">
        <v>1697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 t="s">
        <v>1324</v>
      </c>
      <c r="G48" s="4" t="s">
        <v>1698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>
        <v>0</v>
      </c>
      <c r="G49" s="4" t="s">
        <v>1673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 t="s">
        <v>1691</v>
      </c>
      <c r="G50" s="13" t="s">
        <v>1699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2" spans="2:7" x14ac:dyDescent="0.3">
      <c r="B2" s="421" t="s">
        <v>1745</v>
      </c>
      <c r="C2" s="421"/>
      <c r="D2" s="421"/>
      <c r="E2" s="421"/>
      <c r="F2" s="421"/>
      <c r="G2" s="421"/>
    </row>
    <row r="3" spans="2:7" x14ac:dyDescent="0.3">
      <c r="B3" s="422" t="s">
        <v>789</v>
      </c>
      <c r="C3" s="422" t="s">
        <v>352</v>
      </c>
      <c r="D3" s="422" t="s">
        <v>352</v>
      </c>
      <c r="E3" s="422" t="s">
        <v>352</v>
      </c>
      <c r="F3" s="422" t="s">
        <v>352</v>
      </c>
      <c r="G3" s="422" t="s">
        <v>352</v>
      </c>
    </row>
    <row r="4" spans="2:7" x14ac:dyDescent="0.3">
      <c r="B4" s="423" t="s">
        <v>339</v>
      </c>
      <c r="C4" s="423" t="s">
        <v>339</v>
      </c>
      <c r="D4" s="423" t="s">
        <v>339</v>
      </c>
      <c r="E4" s="423" t="s">
        <v>339</v>
      </c>
      <c r="F4" s="423" t="s">
        <v>339</v>
      </c>
      <c r="G4" s="423" t="s">
        <v>339</v>
      </c>
    </row>
    <row r="5" spans="2:7" x14ac:dyDescent="0.3">
      <c r="B5" s="423" t="s">
        <v>340</v>
      </c>
      <c r="C5" s="423" t="s">
        <v>340</v>
      </c>
      <c r="D5" s="423" t="s">
        <v>340</v>
      </c>
      <c r="E5" s="423" t="s">
        <v>340</v>
      </c>
      <c r="F5" s="423" t="s">
        <v>340</v>
      </c>
      <c r="G5" s="423" t="s">
        <v>340</v>
      </c>
    </row>
    <row r="6" spans="2:7" x14ac:dyDescent="0.3">
      <c r="B6" s="424" t="s">
        <v>341</v>
      </c>
      <c r="C6" s="424" t="s">
        <v>341</v>
      </c>
      <c r="D6" s="424" t="s">
        <v>341</v>
      </c>
      <c r="E6" s="424" t="s">
        <v>341</v>
      </c>
      <c r="F6" s="424" t="s">
        <v>341</v>
      </c>
      <c r="G6" s="424" t="s">
        <v>341</v>
      </c>
    </row>
    <row r="7" spans="2:7" x14ac:dyDescent="0.3">
      <c r="B7" s="425" t="s">
        <v>342</v>
      </c>
      <c r="C7" s="425" t="s">
        <v>342</v>
      </c>
      <c r="D7" s="425" t="s">
        <v>342</v>
      </c>
      <c r="E7" s="425" t="s">
        <v>342</v>
      </c>
      <c r="F7" s="16">
        <v>2024</v>
      </c>
      <c r="G7" s="16">
        <v>2023</v>
      </c>
    </row>
    <row r="8" spans="2:7" x14ac:dyDescent="0.3">
      <c r="B8" s="426" t="s">
        <v>343</v>
      </c>
      <c r="C8" s="426" t="s">
        <v>343</v>
      </c>
      <c r="D8" s="426" t="s">
        <v>343</v>
      </c>
      <c r="E8" s="426" t="s">
        <v>343</v>
      </c>
      <c r="F8" s="13" t="s">
        <v>329</v>
      </c>
      <c r="G8" s="13" t="s">
        <v>329</v>
      </c>
    </row>
    <row r="9" spans="2:7" x14ac:dyDescent="0.3">
      <c r="B9" s="18" t="s">
        <v>329</v>
      </c>
      <c r="C9" s="429" t="s">
        <v>353</v>
      </c>
      <c r="D9" s="429" t="s">
        <v>353</v>
      </c>
      <c r="E9" s="429" t="s">
        <v>353</v>
      </c>
      <c r="F9" s="13" t="s">
        <v>799</v>
      </c>
      <c r="G9" s="13" t="s">
        <v>1700</v>
      </c>
    </row>
    <row r="10" spans="2:7" x14ac:dyDescent="0.3">
      <c r="B10" s="19" t="s">
        <v>329</v>
      </c>
      <c r="C10" s="20" t="s">
        <v>329</v>
      </c>
      <c r="D10" s="428" t="s">
        <v>355</v>
      </c>
      <c r="E10" s="428" t="s">
        <v>355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356</v>
      </c>
      <c r="E11" s="428" t="s">
        <v>356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357</v>
      </c>
      <c r="E12" s="428" t="s">
        <v>357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358</v>
      </c>
      <c r="E13" s="428" t="s">
        <v>358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359</v>
      </c>
      <c r="E14" s="428" t="s">
        <v>359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360</v>
      </c>
      <c r="E15" s="428" t="s">
        <v>360</v>
      </c>
      <c r="F15" s="4">
        <v>0</v>
      </c>
      <c r="G15" s="4">
        <v>0</v>
      </c>
    </row>
    <row r="16" spans="2:7" x14ac:dyDescent="0.3">
      <c r="B16" s="19" t="s">
        <v>329</v>
      </c>
      <c r="C16" s="20" t="s">
        <v>329</v>
      </c>
      <c r="D16" s="428" t="s">
        <v>361</v>
      </c>
      <c r="E16" s="428" t="s">
        <v>361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362</v>
      </c>
      <c r="E17" s="428" t="s">
        <v>362</v>
      </c>
      <c r="F17" s="4">
        <v>0</v>
      </c>
      <c r="G17" s="4">
        <v>0</v>
      </c>
    </row>
    <row r="18" spans="2:7" x14ac:dyDescent="0.3">
      <c r="B18" s="19" t="s">
        <v>329</v>
      </c>
      <c r="C18" s="20" t="s">
        <v>329</v>
      </c>
      <c r="D18" s="428" t="s">
        <v>363</v>
      </c>
      <c r="E18" s="428" t="s">
        <v>363</v>
      </c>
      <c r="F18" s="4" t="s">
        <v>799</v>
      </c>
      <c r="G18" s="4" t="s">
        <v>1700</v>
      </c>
    </row>
    <row r="19" spans="2:7" x14ac:dyDescent="0.3">
      <c r="B19" s="19" t="s">
        <v>329</v>
      </c>
      <c r="C19" s="20" t="s">
        <v>329</v>
      </c>
      <c r="D19" s="428" t="s">
        <v>364</v>
      </c>
      <c r="E19" s="428" t="s">
        <v>364</v>
      </c>
      <c r="F19" s="4">
        <v>0</v>
      </c>
      <c r="G19" s="4">
        <v>0</v>
      </c>
    </row>
    <row r="20" spans="2:7" x14ac:dyDescent="0.3">
      <c r="B20" s="427" t="s">
        <v>329</v>
      </c>
      <c r="C20" s="427" t="s">
        <v>329</v>
      </c>
      <c r="D20" s="427" t="s">
        <v>329</v>
      </c>
      <c r="E20" s="427" t="s">
        <v>329</v>
      </c>
      <c r="F20" s="4" t="s">
        <v>329</v>
      </c>
      <c r="G20" s="4" t="s">
        <v>329</v>
      </c>
    </row>
    <row r="21" spans="2:7" x14ac:dyDescent="0.3">
      <c r="B21" s="18" t="s">
        <v>329</v>
      </c>
      <c r="C21" s="429" t="s">
        <v>354</v>
      </c>
      <c r="D21" s="429" t="s">
        <v>354</v>
      </c>
      <c r="E21" s="429" t="s">
        <v>354</v>
      </c>
      <c r="F21" s="13" t="s">
        <v>799</v>
      </c>
      <c r="G21" s="13" t="s">
        <v>1700</v>
      </c>
    </row>
    <row r="22" spans="2:7" x14ac:dyDescent="0.3">
      <c r="B22" s="19" t="s">
        <v>329</v>
      </c>
      <c r="C22" s="20" t="s">
        <v>329</v>
      </c>
      <c r="D22" s="428" t="s">
        <v>365</v>
      </c>
      <c r="E22" s="428" t="s">
        <v>365</v>
      </c>
      <c r="F22" s="4" t="s">
        <v>1327</v>
      </c>
      <c r="G22" s="4" t="s">
        <v>1701</v>
      </c>
    </row>
    <row r="23" spans="2:7" x14ac:dyDescent="0.3">
      <c r="B23" s="19" t="s">
        <v>329</v>
      </c>
      <c r="C23" s="20" t="s">
        <v>329</v>
      </c>
      <c r="D23" s="428" t="s">
        <v>366</v>
      </c>
      <c r="E23" s="428" t="s">
        <v>366</v>
      </c>
      <c r="F23" s="4" t="s">
        <v>1342</v>
      </c>
      <c r="G23" s="4" t="s">
        <v>1702</v>
      </c>
    </row>
    <row r="24" spans="2:7" x14ac:dyDescent="0.3">
      <c r="B24" s="19" t="s">
        <v>329</v>
      </c>
      <c r="C24" s="20" t="s">
        <v>329</v>
      </c>
      <c r="D24" s="428" t="s">
        <v>367</v>
      </c>
      <c r="E24" s="428" t="s">
        <v>367</v>
      </c>
      <c r="F24" s="4" t="s">
        <v>1365</v>
      </c>
      <c r="G24" s="4" t="s">
        <v>1703</v>
      </c>
    </row>
    <row r="25" spans="2:7" x14ac:dyDescent="0.3">
      <c r="B25" s="19" t="s">
        <v>329</v>
      </c>
      <c r="C25" s="20" t="s">
        <v>329</v>
      </c>
      <c r="D25" s="428" t="s">
        <v>368</v>
      </c>
      <c r="E25" s="428" t="s">
        <v>368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369</v>
      </c>
      <c r="E26" s="428" t="s">
        <v>369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370</v>
      </c>
      <c r="E27" s="428" t="s">
        <v>370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371</v>
      </c>
      <c r="E28" s="428" t="s">
        <v>371</v>
      </c>
      <c r="F28" s="4" t="s">
        <v>1035</v>
      </c>
      <c r="G28" s="4" t="s">
        <v>1704</v>
      </c>
    </row>
    <row r="29" spans="2:7" x14ac:dyDescent="0.3">
      <c r="B29" s="19" t="s">
        <v>329</v>
      </c>
      <c r="C29" s="20" t="s">
        <v>329</v>
      </c>
      <c r="D29" s="428" t="s">
        <v>372</v>
      </c>
      <c r="E29" s="428" t="s">
        <v>372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373</v>
      </c>
      <c r="E30" s="428" t="s">
        <v>373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374</v>
      </c>
      <c r="E31" s="428" t="s">
        <v>374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375</v>
      </c>
      <c r="E32" s="428" t="s">
        <v>375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376</v>
      </c>
      <c r="E33" s="428" t="s">
        <v>376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377</v>
      </c>
      <c r="E34" s="428" t="s">
        <v>377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378</v>
      </c>
      <c r="E35" s="428" t="s">
        <v>378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379</v>
      </c>
      <c r="E36" s="428" t="s">
        <v>379</v>
      </c>
      <c r="F36" s="4">
        <v>0</v>
      </c>
      <c r="G36" s="4">
        <v>0</v>
      </c>
    </row>
    <row r="37" spans="2:7" x14ac:dyDescent="0.3">
      <c r="B37" s="19" t="s">
        <v>329</v>
      </c>
      <c r="C37" s="20" t="s">
        <v>329</v>
      </c>
      <c r="D37" s="428" t="s">
        <v>380</v>
      </c>
      <c r="E37" s="428" t="s">
        <v>380</v>
      </c>
      <c r="F37" s="4">
        <v>0</v>
      </c>
      <c r="G37" s="4">
        <v>0</v>
      </c>
    </row>
    <row r="38" spans="2:7" x14ac:dyDescent="0.3">
      <c r="B38" s="426" t="s">
        <v>344</v>
      </c>
      <c r="C38" s="426" t="s">
        <v>344</v>
      </c>
      <c r="D38" s="426" t="s">
        <v>344</v>
      </c>
      <c r="E38" s="426" t="s">
        <v>344</v>
      </c>
      <c r="F38" s="13">
        <v>0</v>
      </c>
      <c r="G38" s="13">
        <v>0</v>
      </c>
    </row>
    <row r="39" spans="2:7" x14ac:dyDescent="0.3">
      <c r="B39" s="427" t="s">
        <v>329</v>
      </c>
      <c r="C39" s="427" t="s">
        <v>329</v>
      </c>
      <c r="D39" s="427" t="s">
        <v>329</v>
      </c>
      <c r="E39" s="427" t="s">
        <v>329</v>
      </c>
      <c r="F39" s="4" t="s">
        <v>329</v>
      </c>
      <c r="G39" s="4" t="s">
        <v>329</v>
      </c>
    </row>
    <row r="40" spans="2:7" x14ac:dyDescent="0.3">
      <c r="B40" s="426" t="s">
        <v>345</v>
      </c>
      <c r="C40" s="426" t="s">
        <v>345</v>
      </c>
      <c r="D40" s="426" t="s">
        <v>345</v>
      </c>
      <c r="E40" s="426" t="s">
        <v>345</v>
      </c>
      <c r="F40" s="13" t="s">
        <v>329</v>
      </c>
      <c r="G40" s="13" t="s">
        <v>329</v>
      </c>
    </row>
    <row r="41" spans="2:7" x14ac:dyDescent="0.3">
      <c r="B41" s="18" t="s">
        <v>329</v>
      </c>
      <c r="C41" s="429" t="s">
        <v>353</v>
      </c>
      <c r="D41" s="429" t="s">
        <v>353</v>
      </c>
      <c r="E41" s="429" t="s">
        <v>353</v>
      </c>
      <c r="F41" s="13">
        <v>0</v>
      </c>
      <c r="G41" s="13">
        <v>0</v>
      </c>
    </row>
    <row r="42" spans="2:7" x14ac:dyDescent="0.3">
      <c r="B42" s="19" t="s">
        <v>329</v>
      </c>
      <c r="C42" s="20" t="s">
        <v>329</v>
      </c>
      <c r="D42" s="428" t="s">
        <v>381</v>
      </c>
      <c r="E42" s="428" t="s">
        <v>381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382</v>
      </c>
      <c r="E43" s="428" t="s">
        <v>382</v>
      </c>
      <c r="F43" s="4">
        <v>0</v>
      </c>
      <c r="G43" s="4">
        <v>0</v>
      </c>
    </row>
    <row r="44" spans="2:7" x14ac:dyDescent="0.3">
      <c r="B44" s="19" t="s">
        <v>329</v>
      </c>
      <c r="C44" s="20" t="s">
        <v>329</v>
      </c>
      <c r="D44" s="428" t="s">
        <v>383</v>
      </c>
      <c r="E44" s="428" t="s">
        <v>383</v>
      </c>
      <c r="F44" s="4">
        <v>0</v>
      </c>
      <c r="G44" s="4">
        <v>0</v>
      </c>
    </row>
    <row r="45" spans="2:7" x14ac:dyDescent="0.3">
      <c r="B45" s="427" t="s">
        <v>329</v>
      </c>
      <c r="C45" s="427" t="s">
        <v>329</v>
      </c>
      <c r="D45" s="427" t="s">
        <v>329</v>
      </c>
      <c r="E45" s="427" t="s">
        <v>329</v>
      </c>
      <c r="F45" s="4" t="s">
        <v>329</v>
      </c>
      <c r="G45" s="4" t="s">
        <v>329</v>
      </c>
    </row>
    <row r="46" spans="2:7" x14ac:dyDescent="0.3">
      <c r="B46" s="18" t="s">
        <v>329</v>
      </c>
      <c r="C46" s="429" t="s">
        <v>354</v>
      </c>
      <c r="D46" s="429" t="s">
        <v>354</v>
      </c>
      <c r="E46" s="429" t="s">
        <v>354</v>
      </c>
      <c r="F46" s="13">
        <v>0</v>
      </c>
      <c r="G46" s="13">
        <v>0</v>
      </c>
    </row>
    <row r="47" spans="2:7" x14ac:dyDescent="0.3">
      <c r="B47" s="19" t="s">
        <v>329</v>
      </c>
      <c r="C47" s="20" t="s">
        <v>329</v>
      </c>
      <c r="D47" s="428" t="s">
        <v>381</v>
      </c>
      <c r="E47" s="428" t="s">
        <v>381</v>
      </c>
      <c r="F47" s="4">
        <v>0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382</v>
      </c>
      <c r="E48" s="428" t="s">
        <v>382</v>
      </c>
      <c r="F48" s="4">
        <v>0</v>
      </c>
      <c r="G48" s="4">
        <v>0</v>
      </c>
    </row>
    <row r="49" spans="2:7" x14ac:dyDescent="0.3">
      <c r="B49" s="19" t="s">
        <v>329</v>
      </c>
      <c r="C49" s="20" t="s">
        <v>329</v>
      </c>
      <c r="D49" s="428" t="s">
        <v>384</v>
      </c>
      <c r="E49" s="428" t="s">
        <v>384</v>
      </c>
      <c r="F49" s="4">
        <v>0</v>
      </c>
      <c r="G49" s="4">
        <v>0</v>
      </c>
    </row>
    <row r="50" spans="2:7" x14ac:dyDescent="0.3">
      <c r="B50" s="426" t="s">
        <v>346</v>
      </c>
      <c r="C50" s="426" t="s">
        <v>346</v>
      </c>
      <c r="D50" s="426" t="s">
        <v>346</v>
      </c>
      <c r="E50" s="426" t="s">
        <v>346</v>
      </c>
      <c r="F50" s="13">
        <v>0</v>
      </c>
      <c r="G50" s="13">
        <v>0</v>
      </c>
    </row>
    <row r="51" spans="2:7" x14ac:dyDescent="0.3">
      <c r="B51" s="427" t="s">
        <v>329</v>
      </c>
      <c r="C51" s="427" t="s">
        <v>329</v>
      </c>
      <c r="D51" s="427" t="s">
        <v>329</v>
      </c>
      <c r="E51" s="427" t="s">
        <v>329</v>
      </c>
      <c r="F51" s="4" t="s">
        <v>329</v>
      </c>
      <c r="G51" s="4" t="s">
        <v>329</v>
      </c>
    </row>
    <row r="52" spans="2:7" x14ac:dyDescent="0.3">
      <c r="B52" s="426" t="s">
        <v>347</v>
      </c>
      <c r="C52" s="426" t="s">
        <v>347</v>
      </c>
      <c r="D52" s="426" t="s">
        <v>347</v>
      </c>
      <c r="E52" s="426" t="s">
        <v>347</v>
      </c>
      <c r="F52" s="13" t="s">
        <v>329</v>
      </c>
      <c r="G52" s="13" t="s">
        <v>329</v>
      </c>
    </row>
    <row r="53" spans="2:7" x14ac:dyDescent="0.3">
      <c r="B53" s="18" t="s">
        <v>329</v>
      </c>
      <c r="C53" s="429" t="s">
        <v>353</v>
      </c>
      <c r="D53" s="429" t="s">
        <v>353</v>
      </c>
      <c r="E53" s="429" t="s">
        <v>353</v>
      </c>
      <c r="F53" s="13">
        <v>0</v>
      </c>
      <c r="G53" s="13">
        <v>0</v>
      </c>
    </row>
    <row r="54" spans="2:7" x14ac:dyDescent="0.3">
      <c r="B54" s="19" t="s">
        <v>329</v>
      </c>
      <c r="C54" s="20" t="s">
        <v>329</v>
      </c>
      <c r="D54" s="428" t="s">
        <v>385</v>
      </c>
      <c r="E54" s="428" t="s">
        <v>385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389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20" t="s">
        <v>329</v>
      </c>
      <c r="E56" s="21" t="s">
        <v>390</v>
      </c>
      <c r="F56" s="4">
        <v>0</v>
      </c>
      <c r="G56" s="4">
        <v>0</v>
      </c>
    </row>
    <row r="57" spans="2:7" x14ac:dyDescent="0.3">
      <c r="B57" s="19" t="s">
        <v>329</v>
      </c>
      <c r="C57" s="20" t="s">
        <v>329</v>
      </c>
      <c r="D57" s="428" t="s">
        <v>386</v>
      </c>
      <c r="E57" s="428" t="s">
        <v>386</v>
      </c>
      <c r="F57" s="4">
        <v>0</v>
      </c>
      <c r="G57" s="4">
        <v>0</v>
      </c>
    </row>
    <row r="58" spans="2:7" x14ac:dyDescent="0.3">
      <c r="B58" s="427" t="s">
        <v>329</v>
      </c>
      <c r="C58" s="427" t="s">
        <v>329</v>
      </c>
      <c r="D58" s="427" t="s">
        <v>329</v>
      </c>
      <c r="E58" s="427" t="s">
        <v>329</v>
      </c>
      <c r="F58" s="4" t="s">
        <v>329</v>
      </c>
      <c r="G58" s="4" t="s">
        <v>329</v>
      </c>
    </row>
    <row r="59" spans="2:7" x14ac:dyDescent="0.3">
      <c r="B59" s="18" t="s">
        <v>329</v>
      </c>
      <c r="C59" s="429" t="s">
        <v>354</v>
      </c>
      <c r="D59" s="429" t="s">
        <v>354</v>
      </c>
      <c r="E59" s="429" t="s">
        <v>354</v>
      </c>
      <c r="F59" s="13">
        <v>0</v>
      </c>
      <c r="G59" s="13">
        <v>0</v>
      </c>
    </row>
    <row r="60" spans="2:7" x14ac:dyDescent="0.3">
      <c r="B60" s="19" t="s">
        <v>329</v>
      </c>
      <c r="C60" s="20" t="s">
        <v>329</v>
      </c>
      <c r="D60" s="428" t="s">
        <v>387</v>
      </c>
      <c r="E60" s="428" t="s">
        <v>387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389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20" t="s">
        <v>329</v>
      </c>
      <c r="E62" s="21" t="s">
        <v>390</v>
      </c>
      <c r="F62" s="4">
        <v>0</v>
      </c>
      <c r="G62" s="4">
        <v>0</v>
      </c>
    </row>
    <row r="63" spans="2:7" x14ac:dyDescent="0.3">
      <c r="B63" s="19" t="s">
        <v>329</v>
      </c>
      <c r="C63" s="20" t="s">
        <v>329</v>
      </c>
      <c r="D63" s="428" t="s">
        <v>388</v>
      </c>
      <c r="E63" s="428" t="s">
        <v>388</v>
      </c>
      <c r="F63" s="4">
        <v>0</v>
      </c>
      <c r="G63" s="4">
        <v>0</v>
      </c>
    </row>
    <row r="64" spans="2:7" x14ac:dyDescent="0.3">
      <c r="B64" s="426" t="s">
        <v>348</v>
      </c>
      <c r="C64" s="426" t="s">
        <v>348</v>
      </c>
      <c r="D64" s="426" t="s">
        <v>348</v>
      </c>
      <c r="E64" s="426" t="s">
        <v>348</v>
      </c>
      <c r="F64" s="13">
        <v>0</v>
      </c>
      <c r="G64" s="13">
        <v>0</v>
      </c>
    </row>
    <row r="65" spans="2:7" x14ac:dyDescent="0.3">
      <c r="B65" s="427" t="s">
        <v>329</v>
      </c>
      <c r="C65" s="427" t="s">
        <v>329</v>
      </c>
      <c r="D65" s="427" t="s">
        <v>329</v>
      </c>
      <c r="E65" s="427" t="s">
        <v>329</v>
      </c>
      <c r="F65" s="4" t="s">
        <v>329</v>
      </c>
      <c r="G65" s="4" t="s">
        <v>329</v>
      </c>
    </row>
    <row r="66" spans="2:7" x14ac:dyDescent="0.3">
      <c r="B66" s="426" t="s">
        <v>349</v>
      </c>
      <c r="C66" s="426" t="s">
        <v>349</v>
      </c>
      <c r="D66" s="426" t="s">
        <v>349</v>
      </c>
      <c r="E66" s="426" t="s">
        <v>349</v>
      </c>
      <c r="F66" s="13">
        <v>0</v>
      </c>
      <c r="G66" s="13">
        <v>0</v>
      </c>
    </row>
    <row r="67" spans="2:7" x14ac:dyDescent="0.3">
      <c r="B67" s="427" t="s">
        <v>329</v>
      </c>
      <c r="C67" s="427" t="s">
        <v>329</v>
      </c>
      <c r="D67" s="427" t="s">
        <v>329</v>
      </c>
      <c r="E67" s="427" t="s">
        <v>329</v>
      </c>
      <c r="F67" s="4" t="s">
        <v>329</v>
      </c>
      <c r="G67" s="4" t="s">
        <v>329</v>
      </c>
    </row>
    <row r="68" spans="2:7" x14ac:dyDescent="0.3">
      <c r="B68" s="426" t="s">
        <v>350</v>
      </c>
      <c r="C68" s="426" t="s">
        <v>350</v>
      </c>
      <c r="D68" s="426" t="s">
        <v>350</v>
      </c>
      <c r="E68" s="426" t="s">
        <v>350</v>
      </c>
      <c r="F68" s="13">
        <v>0</v>
      </c>
      <c r="G68" s="13">
        <v>0</v>
      </c>
    </row>
    <row r="69" spans="2:7" x14ac:dyDescent="0.3">
      <c r="B69" s="427" t="s">
        <v>329</v>
      </c>
      <c r="C69" s="427" t="s">
        <v>329</v>
      </c>
      <c r="D69" s="427" t="s">
        <v>329</v>
      </c>
      <c r="E69" s="427" t="s">
        <v>329</v>
      </c>
      <c r="F69" s="4" t="s">
        <v>329</v>
      </c>
      <c r="G69" s="4" t="s">
        <v>329</v>
      </c>
    </row>
    <row r="70" spans="2:7" x14ac:dyDescent="0.3">
      <c r="B70" s="426" t="s">
        <v>351</v>
      </c>
      <c r="C70" s="426" t="s">
        <v>351</v>
      </c>
      <c r="D70" s="426" t="s">
        <v>351</v>
      </c>
      <c r="E70" s="426" t="s">
        <v>351</v>
      </c>
      <c r="F70" s="13">
        <v>0</v>
      </c>
      <c r="G70" s="13">
        <v>0</v>
      </c>
    </row>
    <row r="71" spans="2:7" x14ac:dyDescent="0.3">
      <c r="B71" s="427" t="s">
        <v>329</v>
      </c>
      <c r="C71" s="427" t="s">
        <v>329</v>
      </c>
      <c r="D71" s="427" t="s">
        <v>329</v>
      </c>
      <c r="E71" s="427" t="s">
        <v>329</v>
      </c>
      <c r="F71" s="4" t="s">
        <v>329</v>
      </c>
      <c r="G71" s="4" t="s">
        <v>329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0"/>
  <sheetViews>
    <sheetView showGridLines="0" workbookViewId="0"/>
  </sheetViews>
  <sheetFormatPr baseColWidth="10" defaultRowHeight="14.4" x14ac:dyDescent="0.3"/>
  <cols>
    <col min="2" max="4" width="7.6640625" customWidth="1"/>
    <col min="5" max="5" width="105.6640625" customWidth="1"/>
    <col min="6" max="7" width="15.6640625" customWidth="1"/>
  </cols>
  <sheetData>
    <row r="1" spans="2:7" x14ac:dyDescent="0.3">
      <c r="B1" s="421" t="s">
        <v>1745</v>
      </c>
      <c r="C1" s="421"/>
      <c r="D1" s="421"/>
      <c r="E1" s="421"/>
      <c r="F1" s="421"/>
      <c r="G1" s="421"/>
    </row>
    <row r="2" spans="2:7" x14ac:dyDescent="0.3">
      <c r="B2" s="422" t="s">
        <v>790</v>
      </c>
      <c r="C2" s="422" t="s">
        <v>352</v>
      </c>
      <c r="D2" s="422" t="s">
        <v>352</v>
      </c>
      <c r="E2" s="422" t="s">
        <v>352</v>
      </c>
      <c r="F2" s="422" t="s">
        <v>352</v>
      </c>
      <c r="G2" s="422" t="s">
        <v>352</v>
      </c>
    </row>
    <row r="3" spans="2:7" x14ac:dyDescent="0.3">
      <c r="B3" s="423" t="s">
        <v>339</v>
      </c>
      <c r="C3" s="423" t="s">
        <v>339</v>
      </c>
      <c r="D3" s="423" t="s">
        <v>339</v>
      </c>
      <c r="E3" s="423" t="s">
        <v>339</v>
      </c>
      <c r="F3" s="423" t="s">
        <v>339</v>
      </c>
      <c r="G3" s="423" t="s">
        <v>339</v>
      </c>
    </row>
    <row r="4" spans="2:7" x14ac:dyDescent="0.3">
      <c r="B4" s="423" t="s">
        <v>340</v>
      </c>
      <c r="C4" s="423" t="s">
        <v>340</v>
      </c>
      <c r="D4" s="423" t="s">
        <v>340</v>
      </c>
      <c r="E4" s="423" t="s">
        <v>340</v>
      </c>
      <c r="F4" s="423" t="s">
        <v>340</v>
      </c>
      <c r="G4" s="423" t="s">
        <v>340</v>
      </c>
    </row>
    <row r="5" spans="2:7" x14ac:dyDescent="0.3">
      <c r="B5" s="424" t="s">
        <v>341</v>
      </c>
      <c r="C5" s="424" t="s">
        <v>341</v>
      </c>
      <c r="D5" s="424" t="s">
        <v>341</v>
      </c>
      <c r="E5" s="424" t="s">
        <v>341</v>
      </c>
      <c r="F5" s="424" t="s">
        <v>341</v>
      </c>
      <c r="G5" s="424" t="s">
        <v>341</v>
      </c>
    </row>
    <row r="6" spans="2:7" x14ac:dyDescent="0.3">
      <c r="B6" s="425" t="s">
        <v>342</v>
      </c>
      <c r="C6" s="425" t="s">
        <v>342</v>
      </c>
      <c r="D6" s="425" t="s">
        <v>342</v>
      </c>
      <c r="E6" s="425" t="s">
        <v>342</v>
      </c>
      <c r="F6" s="16">
        <v>2024</v>
      </c>
      <c r="G6" s="16">
        <v>2023</v>
      </c>
    </row>
    <row r="7" spans="2:7" x14ac:dyDescent="0.3">
      <c r="B7" s="426" t="s">
        <v>343</v>
      </c>
      <c r="C7" s="426" t="s">
        <v>343</v>
      </c>
      <c r="D7" s="426" t="s">
        <v>343</v>
      </c>
      <c r="E7" s="426" t="s">
        <v>343</v>
      </c>
      <c r="F7" s="13" t="s">
        <v>329</v>
      </c>
      <c r="G7" s="13" t="s">
        <v>329</v>
      </c>
    </row>
    <row r="8" spans="2:7" x14ac:dyDescent="0.3">
      <c r="B8" s="18" t="s">
        <v>329</v>
      </c>
      <c r="C8" s="429" t="s">
        <v>353</v>
      </c>
      <c r="D8" s="429" t="s">
        <v>353</v>
      </c>
      <c r="E8" s="429" t="s">
        <v>353</v>
      </c>
      <c r="F8" s="13" t="s">
        <v>800</v>
      </c>
      <c r="G8" s="13" t="s">
        <v>1707</v>
      </c>
    </row>
    <row r="9" spans="2:7" x14ac:dyDescent="0.3">
      <c r="B9" s="19" t="s">
        <v>329</v>
      </c>
      <c r="C9" s="20" t="s">
        <v>329</v>
      </c>
      <c r="D9" s="428" t="s">
        <v>355</v>
      </c>
      <c r="E9" s="428" t="s">
        <v>355</v>
      </c>
      <c r="F9" s="4">
        <v>0</v>
      </c>
      <c r="G9" s="4">
        <v>0</v>
      </c>
    </row>
    <row r="10" spans="2:7" x14ac:dyDescent="0.3">
      <c r="B10" s="19" t="s">
        <v>329</v>
      </c>
      <c r="C10" s="20" t="s">
        <v>329</v>
      </c>
      <c r="D10" s="428" t="s">
        <v>356</v>
      </c>
      <c r="E10" s="428" t="s">
        <v>356</v>
      </c>
      <c r="F10" s="4">
        <v>0</v>
      </c>
      <c r="G10" s="4">
        <v>0</v>
      </c>
    </row>
    <row r="11" spans="2:7" x14ac:dyDescent="0.3">
      <c r="B11" s="19" t="s">
        <v>329</v>
      </c>
      <c r="C11" s="20" t="s">
        <v>329</v>
      </c>
      <c r="D11" s="428" t="s">
        <v>357</v>
      </c>
      <c r="E11" s="428" t="s">
        <v>357</v>
      </c>
      <c r="F11" s="4">
        <v>0</v>
      </c>
      <c r="G11" s="4">
        <v>0</v>
      </c>
    </row>
    <row r="12" spans="2:7" x14ac:dyDescent="0.3">
      <c r="B12" s="19" t="s">
        <v>329</v>
      </c>
      <c r="C12" s="20" t="s">
        <v>329</v>
      </c>
      <c r="D12" s="428" t="s">
        <v>358</v>
      </c>
      <c r="E12" s="428" t="s">
        <v>358</v>
      </c>
      <c r="F12" s="4">
        <v>0</v>
      </c>
      <c r="G12" s="4">
        <v>0</v>
      </c>
    </row>
    <row r="13" spans="2:7" x14ac:dyDescent="0.3">
      <c r="B13" s="19" t="s">
        <v>329</v>
      </c>
      <c r="C13" s="20" t="s">
        <v>329</v>
      </c>
      <c r="D13" s="428" t="s">
        <v>359</v>
      </c>
      <c r="E13" s="428" t="s">
        <v>359</v>
      </c>
      <c r="F13" s="4">
        <v>0</v>
      </c>
      <c r="G13" s="4">
        <v>0</v>
      </c>
    </row>
    <row r="14" spans="2:7" x14ac:dyDescent="0.3">
      <c r="B14" s="19" t="s">
        <v>329</v>
      </c>
      <c r="C14" s="20" t="s">
        <v>329</v>
      </c>
      <c r="D14" s="428" t="s">
        <v>360</v>
      </c>
      <c r="E14" s="428" t="s">
        <v>360</v>
      </c>
      <c r="F14" s="4">
        <v>0</v>
      </c>
      <c r="G14" s="4">
        <v>0</v>
      </c>
    </row>
    <row r="15" spans="2:7" x14ac:dyDescent="0.3">
      <c r="B15" s="19" t="s">
        <v>329</v>
      </c>
      <c r="C15" s="20" t="s">
        <v>329</v>
      </c>
      <c r="D15" s="428" t="s">
        <v>361</v>
      </c>
      <c r="E15" s="428" t="s">
        <v>361</v>
      </c>
      <c r="F15" s="4" t="s">
        <v>1431</v>
      </c>
      <c r="G15" s="4" t="s">
        <v>1708</v>
      </c>
    </row>
    <row r="16" spans="2:7" x14ac:dyDescent="0.3">
      <c r="B16" s="19" t="s">
        <v>329</v>
      </c>
      <c r="C16" s="20" t="s">
        <v>329</v>
      </c>
      <c r="D16" s="428" t="s">
        <v>362</v>
      </c>
      <c r="E16" s="428" t="s">
        <v>362</v>
      </c>
      <c r="F16" s="4">
        <v>0</v>
      </c>
      <c r="G16" s="4">
        <v>0</v>
      </c>
    </row>
    <row r="17" spans="2:7" x14ac:dyDescent="0.3">
      <c r="B17" s="19" t="s">
        <v>329</v>
      </c>
      <c r="C17" s="20" t="s">
        <v>329</v>
      </c>
      <c r="D17" s="428" t="s">
        <v>363</v>
      </c>
      <c r="E17" s="428" t="s">
        <v>363</v>
      </c>
      <c r="F17" s="4" t="s">
        <v>1705</v>
      </c>
      <c r="G17" s="4" t="s">
        <v>1709</v>
      </c>
    </row>
    <row r="18" spans="2:7" x14ac:dyDescent="0.3">
      <c r="B18" s="19" t="s">
        <v>329</v>
      </c>
      <c r="C18" s="20" t="s">
        <v>329</v>
      </c>
      <c r="D18" s="428" t="s">
        <v>364</v>
      </c>
      <c r="E18" s="428" t="s">
        <v>364</v>
      </c>
      <c r="F18" s="4">
        <v>0</v>
      </c>
      <c r="G18" s="4">
        <v>0</v>
      </c>
    </row>
    <row r="19" spans="2:7" x14ac:dyDescent="0.3">
      <c r="B19" s="427" t="s">
        <v>329</v>
      </c>
      <c r="C19" s="427" t="s">
        <v>329</v>
      </c>
      <c r="D19" s="427" t="s">
        <v>329</v>
      </c>
      <c r="E19" s="427" t="s">
        <v>329</v>
      </c>
      <c r="F19" s="4" t="s">
        <v>329</v>
      </c>
      <c r="G19" s="4" t="s">
        <v>329</v>
      </c>
    </row>
    <row r="20" spans="2:7" x14ac:dyDescent="0.3">
      <c r="B20" s="18" t="s">
        <v>329</v>
      </c>
      <c r="C20" s="429" t="s">
        <v>354</v>
      </c>
      <c r="D20" s="429" t="s">
        <v>354</v>
      </c>
      <c r="E20" s="429" t="s">
        <v>354</v>
      </c>
      <c r="F20" s="13" t="s">
        <v>1608</v>
      </c>
      <c r="G20" s="13" t="s">
        <v>1707</v>
      </c>
    </row>
    <row r="21" spans="2:7" x14ac:dyDescent="0.3">
      <c r="B21" s="19" t="s">
        <v>329</v>
      </c>
      <c r="C21" s="20" t="s">
        <v>329</v>
      </c>
      <c r="D21" s="428" t="s">
        <v>365</v>
      </c>
      <c r="E21" s="428" t="s">
        <v>365</v>
      </c>
      <c r="F21" s="4" t="s">
        <v>1408</v>
      </c>
      <c r="G21" s="4" t="s">
        <v>1710</v>
      </c>
    </row>
    <row r="22" spans="2:7" x14ac:dyDescent="0.3">
      <c r="B22" s="19" t="s">
        <v>329</v>
      </c>
      <c r="C22" s="20" t="s">
        <v>329</v>
      </c>
      <c r="D22" s="428" t="s">
        <v>366</v>
      </c>
      <c r="E22" s="428" t="s">
        <v>366</v>
      </c>
      <c r="F22" s="4" t="s">
        <v>1418</v>
      </c>
      <c r="G22" s="4" t="s">
        <v>1711</v>
      </c>
    </row>
    <row r="23" spans="2:7" x14ac:dyDescent="0.3">
      <c r="B23" s="19" t="s">
        <v>329</v>
      </c>
      <c r="C23" s="20" t="s">
        <v>329</v>
      </c>
      <c r="D23" s="428" t="s">
        <v>367</v>
      </c>
      <c r="E23" s="428" t="s">
        <v>367</v>
      </c>
      <c r="F23" s="4" t="s">
        <v>1423</v>
      </c>
      <c r="G23" s="4" t="s">
        <v>1712</v>
      </c>
    </row>
    <row r="24" spans="2:7" x14ac:dyDescent="0.3">
      <c r="B24" s="19" t="s">
        <v>329</v>
      </c>
      <c r="C24" s="20" t="s">
        <v>329</v>
      </c>
      <c r="D24" s="428" t="s">
        <v>368</v>
      </c>
      <c r="E24" s="428" t="s">
        <v>368</v>
      </c>
      <c r="F24" s="4">
        <v>0</v>
      </c>
      <c r="G24" s="4">
        <v>0</v>
      </c>
    </row>
    <row r="25" spans="2:7" x14ac:dyDescent="0.3">
      <c r="B25" s="19" t="s">
        <v>329</v>
      </c>
      <c r="C25" s="20" t="s">
        <v>329</v>
      </c>
      <c r="D25" s="428" t="s">
        <v>369</v>
      </c>
      <c r="E25" s="428" t="s">
        <v>369</v>
      </c>
      <c r="F25" s="4">
        <v>0</v>
      </c>
      <c r="G25" s="4">
        <v>0</v>
      </c>
    </row>
    <row r="26" spans="2:7" x14ac:dyDescent="0.3">
      <c r="B26" s="19" t="s">
        <v>329</v>
      </c>
      <c r="C26" s="20" t="s">
        <v>329</v>
      </c>
      <c r="D26" s="428" t="s">
        <v>370</v>
      </c>
      <c r="E26" s="428" t="s">
        <v>370</v>
      </c>
      <c r="F26" s="4">
        <v>0</v>
      </c>
      <c r="G26" s="4">
        <v>0</v>
      </c>
    </row>
    <row r="27" spans="2:7" x14ac:dyDescent="0.3">
      <c r="B27" s="19" t="s">
        <v>329</v>
      </c>
      <c r="C27" s="20" t="s">
        <v>329</v>
      </c>
      <c r="D27" s="428" t="s">
        <v>371</v>
      </c>
      <c r="E27" s="428" t="s">
        <v>371</v>
      </c>
      <c r="F27" s="4">
        <v>0</v>
      </c>
      <c r="G27" s="4">
        <v>0</v>
      </c>
    </row>
    <row r="28" spans="2:7" x14ac:dyDescent="0.3">
      <c r="B28" s="19" t="s">
        <v>329</v>
      </c>
      <c r="C28" s="20" t="s">
        <v>329</v>
      </c>
      <c r="D28" s="428" t="s">
        <v>372</v>
      </c>
      <c r="E28" s="428" t="s">
        <v>372</v>
      </c>
      <c r="F28" s="4">
        <v>0</v>
      </c>
      <c r="G28" s="4">
        <v>0</v>
      </c>
    </row>
    <row r="29" spans="2:7" x14ac:dyDescent="0.3">
      <c r="B29" s="19" t="s">
        <v>329</v>
      </c>
      <c r="C29" s="20" t="s">
        <v>329</v>
      </c>
      <c r="D29" s="428" t="s">
        <v>373</v>
      </c>
      <c r="E29" s="428" t="s">
        <v>373</v>
      </c>
      <c r="F29" s="4">
        <v>0</v>
      </c>
      <c r="G29" s="4">
        <v>0</v>
      </c>
    </row>
    <row r="30" spans="2:7" x14ac:dyDescent="0.3">
      <c r="B30" s="19" t="s">
        <v>329</v>
      </c>
      <c r="C30" s="20" t="s">
        <v>329</v>
      </c>
      <c r="D30" s="428" t="s">
        <v>374</v>
      </c>
      <c r="E30" s="428" t="s">
        <v>374</v>
      </c>
      <c r="F30" s="4">
        <v>0</v>
      </c>
      <c r="G30" s="4">
        <v>0</v>
      </c>
    </row>
    <row r="31" spans="2:7" x14ac:dyDescent="0.3">
      <c r="B31" s="19" t="s">
        <v>329</v>
      </c>
      <c r="C31" s="20" t="s">
        <v>329</v>
      </c>
      <c r="D31" s="428" t="s">
        <v>375</v>
      </c>
      <c r="E31" s="428" t="s">
        <v>375</v>
      </c>
      <c r="F31" s="4">
        <v>0</v>
      </c>
      <c r="G31" s="4">
        <v>0</v>
      </c>
    </row>
    <row r="32" spans="2:7" x14ac:dyDescent="0.3">
      <c r="B32" s="19" t="s">
        <v>329</v>
      </c>
      <c r="C32" s="20" t="s">
        <v>329</v>
      </c>
      <c r="D32" s="428" t="s">
        <v>376</v>
      </c>
      <c r="E32" s="428" t="s">
        <v>376</v>
      </c>
      <c r="F32" s="4">
        <v>0</v>
      </c>
      <c r="G32" s="4">
        <v>0</v>
      </c>
    </row>
    <row r="33" spans="2:7" x14ac:dyDescent="0.3">
      <c r="B33" s="19" t="s">
        <v>329</v>
      </c>
      <c r="C33" s="20" t="s">
        <v>329</v>
      </c>
      <c r="D33" s="428" t="s">
        <v>377</v>
      </c>
      <c r="E33" s="428" t="s">
        <v>377</v>
      </c>
      <c r="F33" s="4">
        <v>0</v>
      </c>
      <c r="G33" s="4">
        <v>0</v>
      </c>
    </row>
    <row r="34" spans="2:7" x14ac:dyDescent="0.3">
      <c r="B34" s="19" t="s">
        <v>329</v>
      </c>
      <c r="C34" s="20" t="s">
        <v>329</v>
      </c>
      <c r="D34" s="428" t="s">
        <v>378</v>
      </c>
      <c r="E34" s="428" t="s">
        <v>378</v>
      </c>
      <c r="F34" s="4">
        <v>0</v>
      </c>
      <c r="G34" s="4">
        <v>0</v>
      </c>
    </row>
    <row r="35" spans="2:7" x14ac:dyDescent="0.3">
      <c r="B35" s="19" t="s">
        <v>329</v>
      </c>
      <c r="C35" s="20" t="s">
        <v>329</v>
      </c>
      <c r="D35" s="428" t="s">
        <v>379</v>
      </c>
      <c r="E35" s="428" t="s">
        <v>379</v>
      </c>
      <c r="F35" s="4">
        <v>0</v>
      </c>
      <c r="G35" s="4">
        <v>0</v>
      </c>
    </row>
    <row r="36" spans="2:7" x14ac:dyDescent="0.3">
      <c r="B36" s="19" t="s">
        <v>329</v>
      </c>
      <c r="C36" s="20" t="s">
        <v>329</v>
      </c>
      <c r="D36" s="428" t="s">
        <v>380</v>
      </c>
      <c r="E36" s="428" t="s">
        <v>380</v>
      </c>
      <c r="F36" s="4">
        <v>0</v>
      </c>
      <c r="G36" s="4">
        <v>0</v>
      </c>
    </row>
    <row r="37" spans="2:7" x14ac:dyDescent="0.3">
      <c r="B37" s="426" t="s">
        <v>344</v>
      </c>
      <c r="C37" s="426" t="s">
        <v>344</v>
      </c>
      <c r="D37" s="426" t="s">
        <v>344</v>
      </c>
      <c r="E37" s="426" t="s">
        <v>344</v>
      </c>
      <c r="F37" s="13" t="s">
        <v>1437</v>
      </c>
      <c r="G37" s="13">
        <v>0</v>
      </c>
    </row>
    <row r="38" spans="2:7" x14ac:dyDescent="0.3">
      <c r="B38" s="427" t="s">
        <v>329</v>
      </c>
      <c r="C38" s="427" t="s">
        <v>329</v>
      </c>
      <c r="D38" s="427" t="s">
        <v>329</v>
      </c>
      <c r="E38" s="427" t="s">
        <v>329</v>
      </c>
      <c r="F38" s="4" t="s">
        <v>329</v>
      </c>
      <c r="G38" s="4" t="s">
        <v>329</v>
      </c>
    </row>
    <row r="39" spans="2:7" x14ac:dyDescent="0.3">
      <c r="B39" s="426" t="s">
        <v>345</v>
      </c>
      <c r="C39" s="426" t="s">
        <v>345</v>
      </c>
      <c r="D39" s="426" t="s">
        <v>345</v>
      </c>
      <c r="E39" s="426" t="s">
        <v>345</v>
      </c>
      <c r="F39" s="13" t="s">
        <v>329</v>
      </c>
      <c r="G39" s="13" t="s">
        <v>329</v>
      </c>
    </row>
    <row r="40" spans="2:7" x14ac:dyDescent="0.3">
      <c r="B40" s="18" t="s">
        <v>329</v>
      </c>
      <c r="C40" s="429" t="s">
        <v>353</v>
      </c>
      <c r="D40" s="429" t="s">
        <v>353</v>
      </c>
      <c r="E40" s="429" t="s">
        <v>353</v>
      </c>
      <c r="F40" s="13">
        <v>0</v>
      </c>
      <c r="G40" s="13">
        <v>0</v>
      </c>
    </row>
    <row r="41" spans="2:7" x14ac:dyDescent="0.3">
      <c r="B41" s="19" t="s">
        <v>329</v>
      </c>
      <c r="C41" s="20" t="s">
        <v>329</v>
      </c>
      <c r="D41" s="428" t="s">
        <v>381</v>
      </c>
      <c r="E41" s="428" t="s">
        <v>381</v>
      </c>
      <c r="F41" s="4">
        <v>0</v>
      </c>
      <c r="G41" s="4">
        <v>0</v>
      </c>
    </row>
    <row r="42" spans="2:7" x14ac:dyDescent="0.3">
      <c r="B42" s="19" t="s">
        <v>329</v>
      </c>
      <c r="C42" s="20" t="s">
        <v>329</v>
      </c>
      <c r="D42" s="428" t="s">
        <v>382</v>
      </c>
      <c r="E42" s="428" t="s">
        <v>382</v>
      </c>
      <c r="F42" s="4">
        <v>0</v>
      </c>
      <c r="G42" s="4">
        <v>0</v>
      </c>
    </row>
    <row r="43" spans="2:7" x14ac:dyDescent="0.3">
      <c r="B43" s="19" t="s">
        <v>329</v>
      </c>
      <c r="C43" s="20" t="s">
        <v>329</v>
      </c>
      <c r="D43" s="428" t="s">
        <v>383</v>
      </c>
      <c r="E43" s="428" t="s">
        <v>383</v>
      </c>
      <c r="F43" s="4">
        <v>0</v>
      </c>
      <c r="G43" s="4">
        <v>0</v>
      </c>
    </row>
    <row r="44" spans="2:7" x14ac:dyDescent="0.3">
      <c r="B44" s="427" t="s">
        <v>329</v>
      </c>
      <c r="C44" s="427" t="s">
        <v>329</v>
      </c>
      <c r="D44" s="427" t="s">
        <v>329</v>
      </c>
      <c r="E44" s="427" t="s">
        <v>329</v>
      </c>
      <c r="F44" s="4" t="s">
        <v>329</v>
      </c>
      <c r="G44" s="4" t="s">
        <v>329</v>
      </c>
    </row>
    <row r="45" spans="2:7" x14ac:dyDescent="0.3">
      <c r="B45" s="18" t="s">
        <v>329</v>
      </c>
      <c r="C45" s="429" t="s">
        <v>354</v>
      </c>
      <c r="D45" s="429" t="s">
        <v>354</v>
      </c>
      <c r="E45" s="429" t="s">
        <v>354</v>
      </c>
      <c r="F45" s="13" t="s">
        <v>1437</v>
      </c>
      <c r="G45" s="13">
        <v>0</v>
      </c>
    </row>
    <row r="46" spans="2:7" x14ac:dyDescent="0.3">
      <c r="B46" s="19" t="s">
        <v>329</v>
      </c>
      <c r="C46" s="20" t="s">
        <v>329</v>
      </c>
      <c r="D46" s="428" t="s">
        <v>381</v>
      </c>
      <c r="E46" s="428" t="s">
        <v>381</v>
      </c>
      <c r="F46" s="4">
        <v>0</v>
      </c>
      <c r="G46" s="4">
        <v>0</v>
      </c>
    </row>
    <row r="47" spans="2:7" x14ac:dyDescent="0.3">
      <c r="B47" s="19" t="s">
        <v>329</v>
      </c>
      <c r="C47" s="20" t="s">
        <v>329</v>
      </c>
      <c r="D47" s="428" t="s">
        <v>382</v>
      </c>
      <c r="E47" s="428" t="s">
        <v>382</v>
      </c>
      <c r="F47" s="4" t="s">
        <v>1437</v>
      </c>
      <c r="G47" s="4">
        <v>0</v>
      </c>
    </row>
    <row r="48" spans="2:7" x14ac:dyDescent="0.3">
      <c r="B48" s="19" t="s">
        <v>329</v>
      </c>
      <c r="C48" s="20" t="s">
        <v>329</v>
      </c>
      <c r="D48" s="428" t="s">
        <v>384</v>
      </c>
      <c r="E48" s="428" t="s">
        <v>384</v>
      </c>
      <c r="F48" s="4">
        <v>0</v>
      </c>
      <c r="G48" s="4">
        <v>0</v>
      </c>
    </row>
    <row r="49" spans="2:7" x14ac:dyDescent="0.3">
      <c r="B49" s="426" t="s">
        <v>346</v>
      </c>
      <c r="C49" s="426" t="s">
        <v>346</v>
      </c>
      <c r="D49" s="426" t="s">
        <v>346</v>
      </c>
      <c r="E49" s="426" t="s">
        <v>346</v>
      </c>
      <c r="F49" s="13" t="s">
        <v>1706</v>
      </c>
      <c r="G49" s="13">
        <v>0</v>
      </c>
    </row>
    <row r="50" spans="2:7" x14ac:dyDescent="0.3">
      <c r="B50" s="427" t="s">
        <v>329</v>
      </c>
      <c r="C50" s="427" t="s">
        <v>329</v>
      </c>
      <c r="D50" s="427" t="s">
        <v>329</v>
      </c>
      <c r="E50" s="427" t="s">
        <v>329</v>
      </c>
      <c r="F50" s="4" t="s">
        <v>329</v>
      </c>
      <c r="G50" s="4" t="s">
        <v>329</v>
      </c>
    </row>
    <row r="51" spans="2:7" x14ac:dyDescent="0.3">
      <c r="B51" s="426" t="s">
        <v>347</v>
      </c>
      <c r="C51" s="426" t="s">
        <v>347</v>
      </c>
      <c r="D51" s="426" t="s">
        <v>347</v>
      </c>
      <c r="E51" s="426" t="s">
        <v>347</v>
      </c>
      <c r="F51" s="13" t="s">
        <v>329</v>
      </c>
      <c r="G51" s="13" t="s">
        <v>329</v>
      </c>
    </row>
    <row r="52" spans="2:7" x14ac:dyDescent="0.3">
      <c r="B52" s="18" t="s">
        <v>329</v>
      </c>
      <c r="C52" s="429" t="s">
        <v>353</v>
      </c>
      <c r="D52" s="429" t="s">
        <v>353</v>
      </c>
      <c r="E52" s="429" t="s">
        <v>353</v>
      </c>
      <c r="F52" s="13">
        <v>0</v>
      </c>
      <c r="G52" s="13">
        <v>0</v>
      </c>
    </row>
    <row r="53" spans="2:7" x14ac:dyDescent="0.3">
      <c r="B53" s="19" t="s">
        <v>329</v>
      </c>
      <c r="C53" s="20" t="s">
        <v>329</v>
      </c>
      <c r="D53" s="428" t="s">
        <v>385</v>
      </c>
      <c r="E53" s="428" t="s">
        <v>385</v>
      </c>
      <c r="F53" s="4">
        <v>0</v>
      </c>
      <c r="G53" s="4">
        <v>0</v>
      </c>
    </row>
    <row r="54" spans="2:7" x14ac:dyDescent="0.3">
      <c r="B54" s="19" t="s">
        <v>329</v>
      </c>
      <c r="C54" s="20" t="s">
        <v>329</v>
      </c>
      <c r="D54" s="20" t="s">
        <v>329</v>
      </c>
      <c r="E54" s="21" t="s">
        <v>389</v>
      </c>
      <c r="F54" s="4">
        <v>0</v>
      </c>
      <c r="G54" s="4">
        <v>0</v>
      </c>
    </row>
    <row r="55" spans="2:7" x14ac:dyDescent="0.3">
      <c r="B55" s="19" t="s">
        <v>329</v>
      </c>
      <c r="C55" s="20" t="s">
        <v>329</v>
      </c>
      <c r="D55" s="20" t="s">
        <v>329</v>
      </c>
      <c r="E55" s="21" t="s">
        <v>390</v>
      </c>
      <c r="F55" s="4">
        <v>0</v>
      </c>
      <c r="G55" s="4">
        <v>0</v>
      </c>
    </row>
    <row r="56" spans="2:7" x14ac:dyDescent="0.3">
      <c r="B56" s="19" t="s">
        <v>329</v>
      </c>
      <c r="C56" s="20" t="s">
        <v>329</v>
      </c>
      <c r="D56" s="428" t="s">
        <v>386</v>
      </c>
      <c r="E56" s="428" t="s">
        <v>386</v>
      </c>
      <c r="F56" s="4">
        <v>0</v>
      </c>
      <c r="G56" s="4">
        <v>0</v>
      </c>
    </row>
    <row r="57" spans="2:7" x14ac:dyDescent="0.3">
      <c r="B57" s="427" t="s">
        <v>329</v>
      </c>
      <c r="C57" s="427" t="s">
        <v>329</v>
      </c>
      <c r="D57" s="427" t="s">
        <v>329</v>
      </c>
      <c r="E57" s="427" t="s">
        <v>329</v>
      </c>
      <c r="F57" s="4" t="s">
        <v>329</v>
      </c>
      <c r="G57" s="4" t="s">
        <v>329</v>
      </c>
    </row>
    <row r="58" spans="2:7" x14ac:dyDescent="0.3">
      <c r="B58" s="18" t="s">
        <v>329</v>
      </c>
      <c r="C58" s="429" t="s">
        <v>354</v>
      </c>
      <c r="D58" s="429" t="s">
        <v>354</v>
      </c>
      <c r="E58" s="429" t="s">
        <v>354</v>
      </c>
      <c r="F58" s="13">
        <v>0</v>
      </c>
      <c r="G58" s="13">
        <v>0</v>
      </c>
    </row>
    <row r="59" spans="2:7" x14ac:dyDescent="0.3">
      <c r="B59" s="19" t="s">
        <v>329</v>
      </c>
      <c r="C59" s="20" t="s">
        <v>329</v>
      </c>
      <c r="D59" s="428" t="s">
        <v>387</v>
      </c>
      <c r="E59" s="428" t="s">
        <v>387</v>
      </c>
      <c r="F59" s="4">
        <v>0</v>
      </c>
      <c r="G59" s="4">
        <v>0</v>
      </c>
    </row>
    <row r="60" spans="2:7" x14ac:dyDescent="0.3">
      <c r="B60" s="19" t="s">
        <v>329</v>
      </c>
      <c r="C60" s="20" t="s">
        <v>329</v>
      </c>
      <c r="D60" s="20" t="s">
        <v>329</v>
      </c>
      <c r="E60" s="21" t="s">
        <v>389</v>
      </c>
      <c r="F60" s="4">
        <v>0</v>
      </c>
      <c r="G60" s="4">
        <v>0</v>
      </c>
    </row>
    <row r="61" spans="2:7" x14ac:dyDescent="0.3">
      <c r="B61" s="19" t="s">
        <v>329</v>
      </c>
      <c r="C61" s="20" t="s">
        <v>329</v>
      </c>
      <c r="D61" s="20" t="s">
        <v>329</v>
      </c>
      <c r="E61" s="21" t="s">
        <v>390</v>
      </c>
      <c r="F61" s="4">
        <v>0</v>
      </c>
      <c r="G61" s="4">
        <v>0</v>
      </c>
    </row>
    <row r="62" spans="2:7" x14ac:dyDescent="0.3">
      <c r="B62" s="19" t="s">
        <v>329</v>
      </c>
      <c r="C62" s="20" t="s">
        <v>329</v>
      </c>
      <c r="D62" s="428" t="s">
        <v>388</v>
      </c>
      <c r="E62" s="428" t="s">
        <v>388</v>
      </c>
      <c r="F62" s="4">
        <v>0</v>
      </c>
      <c r="G62" s="4">
        <v>0</v>
      </c>
    </row>
    <row r="63" spans="2:7" x14ac:dyDescent="0.3">
      <c r="B63" s="426" t="s">
        <v>348</v>
      </c>
      <c r="C63" s="426" t="s">
        <v>348</v>
      </c>
      <c r="D63" s="426" t="s">
        <v>348</v>
      </c>
      <c r="E63" s="426" t="s">
        <v>348</v>
      </c>
      <c r="F63" s="13">
        <v>0</v>
      </c>
      <c r="G63" s="13">
        <v>0</v>
      </c>
    </row>
    <row r="64" spans="2:7" x14ac:dyDescent="0.3">
      <c r="B64" s="427" t="s">
        <v>329</v>
      </c>
      <c r="C64" s="427" t="s">
        <v>329</v>
      </c>
      <c r="D64" s="427" t="s">
        <v>329</v>
      </c>
      <c r="E64" s="427" t="s">
        <v>329</v>
      </c>
      <c r="F64" s="4" t="s">
        <v>329</v>
      </c>
      <c r="G64" s="4" t="s">
        <v>329</v>
      </c>
    </row>
    <row r="65" spans="2:7" x14ac:dyDescent="0.3">
      <c r="B65" s="426" t="s">
        <v>349</v>
      </c>
      <c r="C65" s="426" t="s">
        <v>349</v>
      </c>
      <c r="D65" s="426" t="s">
        <v>349</v>
      </c>
      <c r="E65" s="426" t="s">
        <v>349</v>
      </c>
      <c r="F65" s="13">
        <v>0</v>
      </c>
      <c r="G65" s="13">
        <v>0</v>
      </c>
    </row>
    <row r="66" spans="2:7" x14ac:dyDescent="0.3">
      <c r="B66" s="427" t="s">
        <v>329</v>
      </c>
      <c r="C66" s="427" t="s">
        <v>329</v>
      </c>
      <c r="D66" s="427" t="s">
        <v>329</v>
      </c>
      <c r="E66" s="427" t="s">
        <v>329</v>
      </c>
      <c r="F66" s="4" t="s">
        <v>329</v>
      </c>
      <c r="G66" s="4" t="s">
        <v>329</v>
      </c>
    </row>
    <row r="67" spans="2:7" x14ac:dyDescent="0.3">
      <c r="B67" s="426" t="s">
        <v>350</v>
      </c>
      <c r="C67" s="426" t="s">
        <v>350</v>
      </c>
      <c r="D67" s="426" t="s">
        <v>350</v>
      </c>
      <c r="E67" s="426" t="s">
        <v>350</v>
      </c>
      <c r="F67" s="13">
        <v>0</v>
      </c>
      <c r="G67" s="13">
        <v>0</v>
      </c>
    </row>
    <row r="68" spans="2:7" x14ac:dyDescent="0.3">
      <c r="B68" s="427" t="s">
        <v>329</v>
      </c>
      <c r="C68" s="427" t="s">
        <v>329</v>
      </c>
      <c r="D68" s="427" t="s">
        <v>329</v>
      </c>
      <c r="E68" s="427" t="s">
        <v>329</v>
      </c>
      <c r="F68" s="4" t="s">
        <v>329</v>
      </c>
      <c r="G68" s="4" t="s">
        <v>329</v>
      </c>
    </row>
    <row r="69" spans="2:7" x14ac:dyDescent="0.3">
      <c r="B69" s="426" t="s">
        <v>351</v>
      </c>
      <c r="C69" s="426" t="s">
        <v>351</v>
      </c>
      <c r="D69" s="426" t="s">
        <v>351</v>
      </c>
      <c r="E69" s="426" t="s">
        <v>351</v>
      </c>
      <c r="F69" s="13">
        <v>0</v>
      </c>
      <c r="G69" s="13">
        <v>0</v>
      </c>
    </row>
    <row r="70" spans="2:7" x14ac:dyDescent="0.3">
      <c r="B70" s="427" t="s">
        <v>329</v>
      </c>
      <c r="C70" s="427" t="s">
        <v>329</v>
      </c>
      <c r="D70" s="427" t="s">
        <v>329</v>
      </c>
      <c r="E70" s="427" t="s">
        <v>329</v>
      </c>
      <c r="F70" s="4" t="s">
        <v>329</v>
      </c>
      <c r="G70" s="4" t="s">
        <v>329</v>
      </c>
    </row>
  </sheetData>
  <mergeCells count="66">
    <mergeCell ref="B1:G1"/>
    <mergeCell ref="D43:E43"/>
    <mergeCell ref="D46:E46"/>
    <mergeCell ref="D47:E47"/>
    <mergeCell ref="D48:E48"/>
    <mergeCell ref="D34:E34"/>
    <mergeCell ref="D35:E35"/>
    <mergeCell ref="D36:E36"/>
    <mergeCell ref="D41:E41"/>
    <mergeCell ref="D42:E42"/>
    <mergeCell ref="D29:E29"/>
    <mergeCell ref="D30:E30"/>
    <mergeCell ref="D31:E31"/>
    <mergeCell ref="D32:E32"/>
    <mergeCell ref="D33:E33"/>
    <mergeCell ref="B68:E68"/>
    <mergeCell ref="B69:E69"/>
    <mergeCell ref="B70:E70"/>
    <mergeCell ref="C58:E58"/>
    <mergeCell ref="B63:E63"/>
    <mergeCell ref="B64:E64"/>
    <mergeCell ref="B65:E65"/>
    <mergeCell ref="B66:E66"/>
    <mergeCell ref="B67:E67"/>
    <mergeCell ref="B57:E57"/>
    <mergeCell ref="D56:E56"/>
    <mergeCell ref="D59:E59"/>
    <mergeCell ref="D62:E62"/>
    <mergeCell ref="D53:E53"/>
    <mergeCell ref="C8:E8"/>
    <mergeCell ref="C20:E20"/>
    <mergeCell ref="C40:E40"/>
    <mergeCell ref="C45:E45"/>
    <mergeCell ref="C52:E52"/>
    <mergeCell ref="D9:E9"/>
    <mergeCell ref="D10:E10"/>
    <mergeCell ref="D11:E11"/>
    <mergeCell ref="D12:E12"/>
    <mergeCell ref="D13:E13"/>
    <mergeCell ref="D14:E14"/>
    <mergeCell ref="D15:E15"/>
    <mergeCell ref="B44:E44"/>
    <mergeCell ref="B49:E49"/>
    <mergeCell ref="B50:E50"/>
    <mergeCell ref="B51:E51"/>
    <mergeCell ref="B7:E7"/>
    <mergeCell ref="B19:E19"/>
    <mergeCell ref="B37:E37"/>
    <mergeCell ref="B38:E38"/>
    <mergeCell ref="B39:E39"/>
    <mergeCell ref="D16:E16"/>
    <mergeCell ref="D17:E17"/>
    <mergeCell ref="D18:E18"/>
    <mergeCell ref="D21:E21"/>
    <mergeCell ref="D22:E22"/>
    <mergeCell ref="D23:E23"/>
    <mergeCell ref="D24:E24"/>
    <mergeCell ref="D25:E25"/>
    <mergeCell ref="D26:E26"/>
    <mergeCell ref="D27:E27"/>
    <mergeCell ref="D28:E28"/>
    <mergeCell ref="B2:G2"/>
    <mergeCell ref="B3:G3"/>
    <mergeCell ref="B4:G4"/>
    <mergeCell ref="B5:G5"/>
    <mergeCell ref="B6:E6"/>
  </mergeCells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80" zoomScaleSheetLayoutView="80" workbookViewId="0"/>
  </sheetViews>
  <sheetFormatPr baseColWidth="10" defaultColWidth="11.5546875" defaultRowHeight="14.4" x14ac:dyDescent="0.3"/>
  <cols>
    <col min="1" max="1" width="11.5546875" style="26"/>
    <col min="2" max="2" width="86.44140625" style="26" customWidth="1"/>
    <col min="3" max="8" width="16.6640625" style="26" customWidth="1"/>
    <col min="9" max="16384" width="11.5546875" style="26"/>
  </cols>
  <sheetData>
    <row r="1" spans="1:8" x14ac:dyDescent="0.3">
      <c r="A1" s="25"/>
    </row>
    <row r="2" spans="1:8" ht="15.6" x14ac:dyDescent="0.3">
      <c r="B2" s="435" t="s">
        <v>2941</v>
      </c>
      <c r="C2" s="435"/>
      <c r="D2" s="435"/>
      <c r="E2" s="435"/>
      <c r="F2" s="435"/>
      <c r="G2" s="435"/>
      <c r="H2" s="435"/>
    </row>
    <row r="3" spans="1:8" ht="15.6" x14ac:dyDescent="0.3">
      <c r="B3" s="435" t="s">
        <v>1746</v>
      </c>
      <c r="C3" s="435"/>
      <c r="D3" s="435"/>
      <c r="E3" s="435"/>
      <c r="F3" s="435"/>
      <c r="G3" s="435"/>
      <c r="H3" s="435"/>
    </row>
    <row r="4" spans="1:8" ht="15.6" x14ac:dyDescent="0.3">
      <c r="B4" s="435" t="s">
        <v>1747</v>
      </c>
      <c r="C4" s="435"/>
      <c r="D4" s="435"/>
      <c r="E4" s="435"/>
      <c r="F4" s="435"/>
      <c r="G4" s="435"/>
      <c r="H4" s="435"/>
    </row>
    <row r="6" spans="1:8" x14ac:dyDescent="0.3">
      <c r="A6" s="430" t="s">
        <v>1748</v>
      </c>
      <c r="B6" s="430" t="s">
        <v>0</v>
      </c>
      <c r="C6" s="430" t="s">
        <v>1749</v>
      </c>
      <c r="D6" s="430"/>
      <c r="E6" s="430"/>
      <c r="F6" s="430"/>
      <c r="G6" s="430" t="s">
        <v>1750</v>
      </c>
      <c r="H6" s="430"/>
    </row>
    <row r="7" spans="1:8" ht="41.4" x14ac:dyDescent="0.3">
      <c r="A7" s="430"/>
      <c r="B7" s="430"/>
      <c r="C7" s="27" t="s">
        <v>1751</v>
      </c>
      <c r="D7" s="27" t="s">
        <v>1752</v>
      </c>
      <c r="E7" s="27" t="s">
        <v>1753</v>
      </c>
      <c r="F7" s="27" t="s">
        <v>1754</v>
      </c>
      <c r="G7" s="27" t="s">
        <v>1755</v>
      </c>
      <c r="H7" s="27" t="s">
        <v>1756</v>
      </c>
    </row>
    <row r="8" spans="1:8" ht="15" thickBot="1" x14ac:dyDescent="0.35">
      <c r="A8" s="28" t="s">
        <v>1757</v>
      </c>
      <c r="B8" s="29" t="s">
        <v>1</v>
      </c>
      <c r="C8" s="30" t="s">
        <v>1758</v>
      </c>
      <c r="D8" s="30" t="s">
        <v>1759</v>
      </c>
      <c r="E8" s="30" t="s">
        <v>1760</v>
      </c>
      <c r="F8" s="30" t="s">
        <v>1761</v>
      </c>
      <c r="G8" s="30" t="s">
        <v>1762</v>
      </c>
      <c r="H8" s="31" t="s">
        <v>1763</v>
      </c>
    </row>
    <row r="9" spans="1:8" x14ac:dyDescent="0.3">
      <c r="A9" s="32" t="s">
        <v>1764</v>
      </c>
      <c r="B9" s="33" t="s">
        <v>2</v>
      </c>
      <c r="C9" s="34" t="s">
        <v>1765</v>
      </c>
      <c r="D9" s="34" t="s">
        <v>1766</v>
      </c>
      <c r="E9" s="34" t="s">
        <v>1760</v>
      </c>
      <c r="F9" s="34" t="s">
        <v>1767</v>
      </c>
      <c r="G9" s="34" t="s">
        <v>1768</v>
      </c>
      <c r="H9" s="35" t="s">
        <v>1769</v>
      </c>
    </row>
    <row r="10" spans="1:8" ht="15" thickBot="1" x14ac:dyDescent="0.35">
      <c r="A10" s="431" t="s">
        <v>110</v>
      </c>
      <c r="B10" s="432"/>
      <c r="C10" s="36" t="s">
        <v>1770</v>
      </c>
      <c r="D10" s="36" t="s">
        <v>1771</v>
      </c>
      <c r="E10" s="36" t="s">
        <v>1760</v>
      </c>
      <c r="F10" s="36" t="s">
        <v>1772</v>
      </c>
      <c r="G10" s="36" t="s">
        <v>1773</v>
      </c>
      <c r="H10" s="37" t="s">
        <v>1774</v>
      </c>
    </row>
    <row r="11" spans="1:8" ht="15" thickTop="1" x14ac:dyDescent="0.3"/>
    <row r="13" spans="1:8" x14ac:dyDescent="0.3">
      <c r="A13" s="430" t="s">
        <v>1748</v>
      </c>
      <c r="B13" s="430" t="s">
        <v>418</v>
      </c>
      <c r="C13" s="430" t="s">
        <v>1749</v>
      </c>
      <c r="D13" s="430"/>
      <c r="E13" s="430"/>
      <c r="F13" s="430"/>
      <c r="G13" s="430" t="s">
        <v>1750</v>
      </c>
      <c r="H13" s="430"/>
    </row>
    <row r="14" spans="1:8" ht="41.4" x14ac:dyDescent="0.3">
      <c r="A14" s="430"/>
      <c r="B14" s="430"/>
      <c r="C14" s="27" t="s">
        <v>1751</v>
      </c>
      <c r="D14" s="27" t="s">
        <v>1752</v>
      </c>
      <c r="E14" s="27" t="s">
        <v>1753</v>
      </c>
      <c r="F14" s="27" t="s">
        <v>1754</v>
      </c>
      <c r="G14" s="27" t="s">
        <v>1755</v>
      </c>
      <c r="H14" s="27" t="s">
        <v>1756</v>
      </c>
    </row>
    <row r="15" spans="1:8" ht="15" thickBot="1" x14ac:dyDescent="0.35">
      <c r="A15" s="28" t="s">
        <v>1775</v>
      </c>
      <c r="B15" s="29" t="s">
        <v>419</v>
      </c>
      <c r="C15" s="38">
        <v>0</v>
      </c>
      <c r="D15" s="39">
        <v>1037</v>
      </c>
      <c r="E15" s="38">
        <v>0</v>
      </c>
      <c r="F15" s="39">
        <v>1037</v>
      </c>
      <c r="G15" s="38">
        <v>0</v>
      </c>
      <c r="H15" s="40">
        <v>0</v>
      </c>
    </row>
    <row r="16" spans="1:8" ht="15" thickBot="1" x14ac:dyDescent="0.35">
      <c r="A16" s="32" t="s">
        <v>1776</v>
      </c>
      <c r="B16" s="33" t="s">
        <v>1777</v>
      </c>
      <c r="C16" s="41">
        <v>27</v>
      </c>
      <c r="D16" s="41">
        <v>0</v>
      </c>
      <c r="E16" s="41">
        <v>0</v>
      </c>
      <c r="F16" s="41">
        <v>27</v>
      </c>
      <c r="G16" s="41">
        <v>18</v>
      </c>
      <c r="H16" s="42">
        <v>0</v>
      </c>
    </row>
    <row r="17" spans="1:10" x14ac:dyDescent="0.3">
      <c r="A17" s="32" t="s">
        <v>1778</v>
      </c>
      <c r="B17" s="33" t="s">
        <v>421</v>
      </c>
      <c r="C17" s="41">
        <v>312</v>
      </c>
      <c r="D17" s="41">
        <v>92</v>
      </c>
      <c r="E17" s="41">
        <v>0</v>
      </c>
      <c r="F17" s="41">
        <v>404</v>
      </c>
      <c r="G17" s="41">
        <v>0</v>
      </c>
      <c r="H17" s="42">
        <v>0</v>
      </c>
    </row>
    <row r="18" spans="1:10" ht="15" thickBot="1" x14ac:dyDescent="0.35">
      <c r="A18" s="431" t="s">
        <v>445</v>
      </c>
      <c r="B18" s="432"/>
      <c r="C18" s="36">
        <v>339</v>
      </c>
      <c r="D18" s="36">
        <v>1129</v>
      </c>
      <c r="E18" s="36">
        <v>0</v>
      </c>
      <c r="F18" s="36">
        <v>1468</v>
      </c>
      <c r="G18" s="36">
        <v>18</v>
      </c>
      <c r="H18" s="37">
        <v>0</v>
      </c>
    </row>
    <row r="19" spans="1:10" ht="15" thickTop="1" x14ac:dyDescent="0.3"/>
    <row r="21" spans="1:10" x14ac:dyDescent="0.3">
      <c r="A21" s="430" t="s">
        <v>1748</v>
      </c>
      <c r="B21" s="430" t="s">
        <v>783</v>
      </c>
      <c r="C21" s="430" t="s">
        <v>1749</v>
      </c>
      <c r="D21" s="430"/>
      <c r="E21" s="430"/>
      <c r="F21" s="430"/>
      <c r="G21" s="430" t="s">
        <v>1750</v>
      </c>
      <c r="H21" s="430"/>
    </row>
    <row r="22" spans="1:10" ht="41.4" x14ac:dyDescent="0.3">
      <c r="A22" s="430"/>
      <c r="B22" s="430"/>
      <c r="C22" s="27" t="s">
        <v>1751</v>
      </c>
      <c r="D22" s="27" t="s">
        <v>1752</v>
      </c>
      <c r="E22" s="27" t="s">
        <v>1753</v>
      </c>
      <c r="F22" s="27" t="s">
        <v>1754</v>
      </c>
      <c r="G22" s="27" t="s">
        <v>1755</v>
      </c>
      <c r="H22" s="27" t="s">
        <v>1756</v>
      </c>
    </row>
    <row r="23" spans="1:10" ht="15" thickBot="1" x14ac:dyDescent="0.35">
      <c r="A23" s="28" t="s">
        <v>1779</v>
      </c>
      <c r="B23" s="29" t="s">
        <v>784</v>
      </c>
      <c r="C23" s="38">
        <v>33</v>
      </c>
      <c r="D23" s="38">
        <v>0</v>
      </c>
      <c r="E23" s="38">
        <v>0</v>
      </c>
      <c r="F23" s="38">
        <v>33</v>
      </c>
      <c r="G23" s="38">
        <v>0</v>
      </c>
      <c r="H23" s="40">
        <v>0</v>
      </c>
      <c r="J23" s="43"/>
    </row>
    <row r="24" spans="1:10" ht="15" thickBot="1" x14ac:dyDescent="0.35">
      <c r="A24" s="32" t="s">
        <v>1780</v>
      </c>
      <c r="B24" s="33" t="s">
        <v>785</v>
      </c>
      <c r="C24" s="41">
        <v>162</v>
      </c>
      <c r="D24" s="41">
        <v>40</v>
      </c>
      <c r="E24" s="41">
        <v>0</v>
      </c>
      <c r="F24" s="41">
        <v>202</v>
      </c>
      <c r="G24" s="41">
        <v>0</v>
      </c>
      <c r="H24" s="42">
        <v>191</v>
      </c>
    </row>
    <row r="25" spans="1:10" ht="15" thickBot="1" x14ac:dyDescent="0.35">
      <c r="A25" s="32" t="s">
        <v>1781</v>
      </c>
      <c r="B25" s="33" t="s">
        <v>786</v>
      </c>
      <c r="C25" s="41">
        <v>122</v>
      </c>
      <c r="D25" s="41">
        <v>0</v>
      </c>
      <c r="E25" s="41">
        <v>3</v>
      </c>
      <c r="F25" s="41">
        <v>125</v>
      </c>
      <c r="G25" s="41">
        <v>2</v>
      </c>
      <c r="H25" s="42">
        <v>0</v>
      </c>
    </row>
    <row r="26" spans="1:10" ht="15" thickBot="1" x14ac:dyDescent="0.35">
      <c r="A26" s="32" t="s">
        <v>1782</v>
      </c>
      <c r="B26" s="33" t="str">
        <f>UPPER("Fiscalía Especializada en Combate a la Corrupción del Estado de Yucatán")</f>
        <v>FISCALÍA ESPECIALIZADA EN COMBATE A LA CORRUPCIÓN DEL ESTADO DE YUCATÁN</v>
      </c>
      <c r="C26" s="41">
        <v>40</v>
      </c>
      <c r="D26" s="41">
        <v>0</v>
      </c>
      <c r="E26" s="41">
        <v>0</v>
      </c>
      <c r="F26" s="41">
        <v>40</v>
      </c>
      <c r="G26" s="41">
        <v>0</v>
      </c>
      <c r="H26" s="42">
        <v>0</v>
      </c>
    </row>
    <row r="27" spans="1:10" ht="15" thickBot="1" x14ac:dyDescent="0.35">
      <c r="A27" s="32" t="s">
        <v>1783</v>
      </c>
      <c r="B27" s="33" t="s">
        <v>1784</v>
      </c>
      <c r="C27" s="44">
        <v>1185</v>
      </c>
      <c r="D27" s="41">
        <v>0</v>
      </c>
      <c r="E27" s="41">
        <v>0</v>
      </c>
      <c r="F27" s="44">
        <v>1185</v>
      </c>
      <c r="G27" s="41">
        <v>2</v>
      </c>
      <c r="H27" s="42">
        <v>0</v>
      </c>
    </row>
    <row r="28" spans="1:10" ht="15" thickBot="1" x14ac:dyDescent="0.35">
      <c r="A28" s="32" t="s">
        <v>1785</v>
      </c>
      <c r="B28" s="33" t="s">
        <v>789</v>
      </c>
      <c r="C28" s="41">
        <v>150</v>
      </c>
      <c r="D28" s="41">
        <v>0</v>
      </c>
      <c r="E28" s="41">
        <v>14</v>
      </c>
      <c r="F28" s="41">
        <v>164</v>
      </c>
      <c r="G28" s="41">
        <v>14</v>
      </c>
      <c r="H28" s="42">
        <v>2</v>
      </c>
    </row>
    <row r="29" spans="1:10" ht="28.2" thickBot="1" x14ac:dyDescent="0.35">
      <c r="A29" s="32" t="s">
        <v>1786</v>
      </c>
      <c r="B29" s="33" t="s">
        <v>790</v>
      </c>
      <c r="C29" s="41">
        <v>4</v>
      </c>
      <c r="D29" s="41">
        <v>60</v>
      </c>
      <c r="E29" s="41">
        <v>1</v>
      </c>
      <c r="F29" s="41">
        <v>65</v>
      </c>
      <c r="G29" s="41">
        <v>0</v>
      </c>
      <c r="H29" s="42">
        <v>0</v>
      </c>
    </row>
    <row r="30" spans="1:10" ht="15" thickBot="1" x14ac:dyDescent="0.35">
      <c r="A30" s="32" t="s">
        <v>1787</v>
      </c>
      <c r="B30" s="33" t="s">
        <v>792</v>
      </c>
      <c r="C30" s="41">
        <v>40</v>
      </c>
      <c r="D30" s="41">
        <v>0</v>
      </c>
      <c r="E30" s="41">
        <v>0</v>
      </c>
      <c r="F30" s="41">
        <v>40</v>
      </c>
      <c r="G30" s="41">
        <v>0</v>
      </c>
      <c r="H30" s="42">
        <v>0</v>
      </c>
    </row>
    <row r="31" spans="1:10" ht="15" thickBot="1" x14ac:dyDescent="0.35">
      <c r="A31" s="32" t="s">
        <v>1788</v>
      </c>
      <c r="B31" s="33" t="s">
        <v>791</v>
      </c>
      <c r="C31" s="41">
        <v>13</v>
      </c>
      <c r="D31" s="41">
        <v>34</v>
      </c>
      <c r="E31" s="41">
        <v>0</v>
      </c>
      <c r="F31" s="41">
        <v>47</v>
      </c>
      <c r="G31" s="41">
        <v>0</v>
      </c>
      <c r="H31" s="42">
        <v>0</v>
      </c>
    </row>
    <row r="32" spans="1:10" x14ac:dyDescent="0.3">
      <c r="A32" s="32" t="s">
        <v>1789</v>
      </c>
      <c r="B32" s="33" t="s">
        <v>793</v>
      </c>
      <c r="C32" s="41">
        <v>0</v>
      </c>
      <c r="D32" s="44">
        <v>2297</v>
      </c>
      <c r="E32" s="44">
        <v>1738</v>
      </c>
      <c r="F32" s="44">
        <v>4035</v>
      </c>
      <c r="G32" s="41">
        <v>0</v>
      </c>
      <c r="H32" s="42">
        <v>0</v>
      </c>
    </row>
    <row r="33" spans="1:8" ht="15" thickBot="1" x14ac:dyDescent="0.35">
      <c r="A33" s="431" t="s">
        <v>887</v>
      </c>
      <c r="B33" s="432"/>
      <c r="C33" s="36">
        <v>1749</v>
      </c>
      <c r="D33" s="36">
        <v>2431</v>
      </c>
      <c r="E33" s="36">
        <v>1756</v>
      </c>
      <c r="F33" s="36">
        <v>5936</v>
      </c>
      <c r="G33" s="36">
        <v>18</v>
      </c>
      <c r="H33" s="37">
        <v>193</v>
      </c>
    </row>
    <row r="34" spans="1:8" ht="15.6" thickTop="1" thickBot="1" x14ac:dyDescent="0.35"/>
    <row r="35" spans="1:8" ht="15.6" thickTop="1" thickBot="1" x14ac:dyDescent="0.35">
      <c r="A35" s="433" t="s">
        <v>1790</v>
      </c>
      <c r="B35" s="434"/>
      <c r="C35" s="45" t="s">
        <v>1791</v>
      </c>
      <c r="D35" s="45" t="s">
        <v>1792</v>
      </c>
      <c r="E35" s="45" t="s">
        <v>1793</v>
      </c>
      <c r="F35" s="45" t="s">
        <v>1794</v>
      </c>
      <c r="G35" s="45" t="s">
        <v>1795</v>
      </c>
      <c r="H35" s="46" t="s">
        <v>1796</v>
      </c>
    </row>
    <row r="36" spans="1:8" ht="15" thickTop="1" x14ac:dyDescent="0.3"/>
  </sheetData>
  <mergeCells count="19">
    <mergeCell ref="G13:H13"/>
    <mergeCell ref="A18:B18"/>
    <mergeCell ref="B2:H2"/>
    <mergeCell ref="B3:H3"/>
    <mergeCell ref="B4:H4"/>
    <mergeCell ref="A6:A7"/>
    <mergeCell ref="B6:B7"/>
    <mergeCell ref="C6:F6"/>
    <mergeCell ref="G6:H6"/>
    <mergeCell ref="A35:B35"/>
    <mergeCell ref="A10:B10"/>
    <mergeCell ref="A13:A14"/>
    <mergeCell ref="B13:B14"/>
    <mergeCell ref="C13:F13"/>
    <mergeCell ref="A21:A22"/>
    <mergeCell ref="B21:B22"/>
    <mergeCell ref="C21:F21"/>
    <mergeCell ref="G21:H21"/>
    <mergeCell ref="A33:B33"/>
  </mergeCells>
  <printOptions horizontalCentered="1"/>
  <pageMargins left="0.59055118110236227" right="0.59055118110236227" top="1.1811023622047245" bottom="0.78740157480314965" header="0.39370078740157483" footer="0.39370078740157483"/>
  <pageSetup scale="63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3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17.6640625" style="26" customWidth="1"/>
    <col min="2" max="2" width="52.6640625" style="26" customWidth="1"/>
    <col min="3" max="3" width="17.6640625" style="25" customWidth="1"/>
    <col min="4" max="5" width="17.6640625" style="26" customWidth="1"/>
    <col min="6" max="6" width="4.33203125" style="26" bestFit="1" customWidth="1"/>
    <col min="7" max="16384" width="11.44140625" style="26"/>
  </cols>
  <sheetData>
    <row r="2" spans="1:5" ht="15.6" x14ac:dyDescent="0.3">
      <c r="A2" s="442" t="s">
        <v>0</v>
      </c>
      <c r="B2" s="442"/>
      <c r="C2" s="442"/>
      <c r="D2" s="442"/>
      <c r="E2" s="442"/>
    </row>
    <row r="3" spans="1:5" x14ac:dyDescent="0.3">
      <c r="A3" s="442" t="s">
        <v>1</v>
      </c>
      <c r="B3" s="442" t="s">
        <v>1797</v>
      </c>
      <c r="C3" s="442" t="s">
        <v>1797</v>
      </c>
      <c r="D3" s="442" t="s">
        <v>1797</v>
      </c>
      <c r="E3" s="442" t="s">
        <v>1797</v>
      </c>
    </row>
    <row r="4" spans="1:5" x14ac:dyDescent="0.3">
      <c r="A4" s="442" t="s">
        <v>1746</v>
      </c>
      <c r="B4" s="442" t="s">
        <v>1798</v>
      </c>
      <c r="C4" s="442" t="s">
        <v>1798</v>
      </c>
      <c r="D4" s="442" t="s">
        <v>1798</v>
      </c>
      <c r="E4" s="442" t="s">
        <v>1798</v>
      </c>
    </row>
    <row r="5" spans="1:5" x14ac:dyDescent="0.3">
      <c r="A5" s="442" t="s">
        <v>1799</v>
      </c>
      <c r="B5" s="442" t="s">
        <v>1799</v>
      </c>
      <c r="C5" s="442" t="s">
        <v>1799</v>
      </c>
      <c r="D5" s="442" t="s">
        <v>1799</v>
      </c>
      <c r="E5" s="442" t="s">
        <v>1799</v>
      </c>
    </row>
    <row r="6" spans="1:5" x14ac:dyDescent="0.3">
      <c r="A6" s="443" t="s">
        <v>1800</v>
      </c>
      <c r="B6" s="443" t="s">
        <v>1800</v>
      </c>
      <c r="C6" s="443" t="s">
        <v>1800</v>
      </c>
      <c r="D6" s="443" t="s">
        <v>1800</v>
      </c>
      <c r="E6" s="443" t="s">
        <v>1800</v>
      </c>
    </row>
    <row r="7" spans="1:5" x14ac:dyDescent="0.3">
      <c r="A7" s="47" t="s">
        <v>329</v>
      </c>
      <c r="B7" s="47" t="s">
        <v>329</v>
      </c>
      <c r="C7" s="48" t="s">
        <v>329</v>
      </c>
      <c r="D7" s="47" t="s">
        <v>329</v>
      </c>
      <c r="E7" s="47" t="s">
        <v>329</v>
      </c>
    </row>
    <row r="8" spans="1:5" s="49" customFormat="1" ht="13.8" x14ac:dyDescent="0.3">
      <c r="A8" s="444" t="s">
        <v>1801</v>
      </c>
      <c r="B8" s="444" t="s">
        <v>1802</v>
      </c>
      <c r="C8" s="444" t="s">
        <v>1803</v>
      </c>
      <c r="D8" s="445" t="s">
        <v>1804</v>
      </c>
      <c r="E8" s="445" t="s">
        <v>1804</v>
      </c>
    </row>
    <row r="9" spans="1:5" s="49" customFormat="1" ht="13.8" x14ac:dyDescent="0.3">
      <c r="A9" s="444" t="s">
        <v>1801</v>
      </c>
      <c r="B9" s="444" t="s">
        <v>1802</v>
      </c>
      <c r="C9" s="444" t="s">
        <v>1803</v>
      </c>
      <c r="D9" s="50" t="s">
        <v>1805</v>
      </c>
      <c r="E9" s="50" t="s">
        <v>1806</v>
      </c>
    </row>
    <row r="10" spans="1:5" s="49" customFormat="1" ht="13.8" x14ac:dyDescent="0.3">
      <c r="A10" s="51" t="s">
        <v>329</v>
      </c>
      <c r="B10" s="51" t="s">
        <v>329</v>
      </c>
      <c r="C10" s="52" t="s">
        <v>329</v>
      </c>
      <c r="D10" s="53" t="s">
        <v>329</v>
      </c>
      <c r="E10" s="53" t="s">
        <v>329</v>
      </c>
    </row>
    <row r="11" spans="1:5" s="49" customFormat="1" ht="13.8" x14ac:dyDescent="0.3">
      <c r="A11" s="436" t="s">
        <v>1807</v>
      </c>
      <c r="B11" s="436" t="s">
        <v>1807</v>
      </c>
      <c r="C11" s="54" t="s">
        <v>329</v>
      </c>
      <c r="D11" s="55" t="s">
        <v>329</v>
      </c>
      <c r="E11" s="55" t="s">
        <v>329</v>
      </c>
    </row>
    <row r="12" spans="1:5" s="49" customFormat="1" ht="13.8" x14ac:dyDescent="0.3">
      <c r="A12" s="56">
        <v>1</v>
      </c>
      <c r="B12" s="56" t="s">
        <v>1808</v>
      </c>
      <c r="C12" s="57">
        <v>1</v>
      </c>
      <c r="D12" s="58">
        <v>103950</v>
      </c>
      <c r="E12" s="58">
        <v>103950</v>
      </c>
    </row>
    <row r="13" spans="1:5" s="49" customFormat="1" ht="13.8" x14ac:dyDescent="0.3">
      <c r="A13" s="56">
        <v>2</v>
      </c>
      <c r="B13" s="56" t="s">
        <v>1809</v>
      </c>
      <c r="C13" s="57">
        <v>2</v>
      </c>
      <c r="D13" s="58">
        <v>59100</v>
      </c>
      <c r="E13" s="58">
        <v>59100</v>
      </c>
    </row>
    <row r="14" spans="1:5" s="49" customFormat="1" ht="13.8" x14ac:dyDescent="0.3">
      <c r="A14" s="56">
        <v>3</v>
      </c>
      <c r="B14" s="56" t="s">
        <v>1810</v>
      </c>
      <c r="C14" s="57">
        <v>1</v>
      </c>
      <c r="D14" s="58">
        <v>59100</v>
      </c>
      <c r="E14" s="58">
        <v>59100</v>
      </c>
    </row>
    <row r="15" spans="1:5" s="49" customFormat="1" ht="13.8" x14ac:dyDescent="0.3">
      <c r="A15" s="56">
        <v>4</v>
      </c>
      <c r="B15" s="56" t="s">
        <v>1811</v>
      </c>
      <c r="C15" s="57">
        <v>9</v>
      </c>
      <c r="D15" s="58">
        <v>42580.800000000003</v>
      </c>
      <c r="E15" s="58">
        <v>42580.800000000003</v>
      </c>
    </row>
    <row r="16" spans="1:5" s="49" customFormat="1" ht="13.8" x14ac:dyDescent="0.3">
      <c r="A16" s="56">
        <v>5</v>
      </c>
      <c r="B16" s="56" t="s">
        <v>1812</v>
      </c>
      <c r="C16" s="57">
        <v>9</v>
      </c>
      <c r="D16" s="58">
        <v>31230.3</v>
      </c>
      <c r="E16" s="58">
        <v>31230.3</v>
      </c>
    </row>
    <row r="17" spans="1:5" s="49" customFormat="1" ht="13.8" x14ac:dyDescent="0.3">
      <c r="A17" s="56">
        <v>6</v>
      </c>
      <c r="B17" s="56" t="s">
        <v>1813</v>
      </c>
      <c r="C17" s="57">
        <v>8</v>
      </c>
      <c r="D17" s="58">
        <v>27101.1</v>
      </c>
      <c r="E17" s="58">
        <v>27101.1</v>
      </c>
    </row>
    <row r="18" spans="1:5" s="49" customFormat="1" ht="13.8" x14ac:dyDescent="0.3">
      <c r="A18" s="56">
        <v>7</v>
      </c>
      <c r="B18" s="56" t="s">
        <v>1814</v>
      </c>
      <c r="C18" s="57">
        <v>21</v>
      </c>
      <c r="D18" s="58">
        <v>24697.200000000001</v>
      </c>
      <c r="E18" s="58">
        <v>24697.200000000001</v>
      </c>
    </row>
    <row r="19" spans="1:5" s="49" customFormat="1" ht="13.8" x14ac:dyDescent="0.3">
      <c r="A19" s="56">
        <v>8</v>
      </c>
      <c r="B19" s="56" t="s">
        <v>1815</v>
      </c>
      <c r="C19" s="57">
        <v>28</v>
      </c>
      <c r="D19" s="58">
        <v>20704.5</v>
      </c>
      <c r="E19" s="58">
        <v>20704.5</v>
      </c>
    </row>
    <row r="20" spans="1:5" s="49" customFormat="1" ht="13.8" x14ac:dyDescent="0.3">
      <c r="A20" s="56">
        <v>9</v>
      </c>
      <c r="B20" s="56" t="s">
        <v>1816</v>
      </c>
      <c r="C20" s="57">
        <v>4</v>
      </c>
      <c r="D20" s="58">
        <v>18426.900000000001</v>
      </c>
      <c r="E20" s="58">
        <v>18426.900000000001</v>
      </c>
    </row>
    <row r="21" spans="1:5" s="49" customFormat="1" ht="13.8" x14ac:dyDescent="0.3">
      <c r="A21" s="56">
        <v>10</v>
      </c>
      <c r="B21" s="56" t="s">
        <v>1817</v>
      </c>
      <c r="C21" s="57">
        <v>5</v>
      </c>
      <c r="D21" s="58">
        <v>18028.2</v>
      </c>
      <c r="E21" s="58">
        <v>18028.2</v>
      </c>
    </row>
    <row r="22" spans="1:5" s="49" customFormat="1" ht="13.8" x14ac:dyDescent="0.3">
      <c r="A22" s="56">
        <v>11</v>
      </c>
      <c r="B22" s="56" t="s">
        <v>1818</v>
      </c>
      <c r="C22" s="57">
        <v>23</v>
      </c>
      <c r="D22" s="58">
        <v>15550.8</v>
      </c>
      <c r="E22" s="58">
        <v>15550.8</v>
      </c>
    </row>
    <row r="23" spans="1:5" s="49" customFormat="1" ht="13.8" x14ac:dyDescent="0.3">
      <c r="A23" s="56">
        <v>12</v>
      </c>
      <c r="B23" s="56" t="s">
        <v>1819</v>
      </c>
      <c r="C23" s="57">
        <v>10</v>
      </c>
      <c r="D23" s="58">
        <v>14147.4</v>
      </c>
      <c r="E23" s="58">
        <v>14147.4</v>
      </c>
    </row>
    <row r="24" spans="1:5" s="49" customFormat="1" ht="13.8" x14ac:dyDescent="0.3">
      <c r="A24" s="56">
        <v>13</v>
      </c>
      <c r="B24" s="56" t="s">
        <v>1820</v>
      </c>
      <c r="C24" s="57">
        <v>6</v>
      </c>
      <c r="D24" s="58">
        <v>12726.3</v>
      </c>
      <c r="E24" s="58">
        <v>12726.3</v>
      </c>
    </row>
    <row r="25" spans="1:5" s="49" customFormat="1" ht="13.8" x14ac:dyDescent="0.3">
      <c r="A25" s="56">
        <v>14</v>
      </c>
      <c r="B25" s="56" t="s">
        <v>1821</v>
      </c>
      <c r="C25" s="57">
        <v>2</v>
      </c>
      <c r="D25" s="58">
        <v>12478.2</v>
      </c>
      <c r="E25" s="58">
        <v>12478.2</v>
      </c>
    </row>
    <row r="26" spans="1:5" s="49" customFormat="1" ht="13.8" x14ac:dyDescent="0.3">
      <c r="A26" s="56">
        <v>15</v>
      </c>
      <c r="B26" s="56" t="s">
        <v>1822</v>
      </c>
      <c r="C26" s="57">
        <v>3</v>
      </c>
      <c r="D26" s="58">
        <v>11658.9</v>
      </c>
      <c r="E26" s="58">
        <v>11658.9</v>
      </c>
    </row>
    <row r="27" spans="1:5" s="49" customFormat="1" ht="13.8" x14ac:dyDescent="0.3">
      <c r="A27" s="56">
        <v>16</v>
      </c>
      <c r="B27" s="56" t="s">
        <v>1823</v>
      </c>
      <c r="C27" s="57">
        <v>2</v>
      </c>
      <c r="D27" s="58">
        <v>10600.5</v>
      </c>
      <c r="E27" s="58">
        <v>10600.5</v>
      </c>
    </row>
    <row r="28" spans="1:5" s="49" customFormat="1" ht="13.8" x14ac:dyDescent="0.3">
      <c r="A28" s="56">
        <v>17</v>
      </c>
      <c r="B28" s="56" t="s">
        <v>1824</v>
      </c>
      <c r="C28" s="57">
        <v>7</v>
      </c>
      <c r="D28" s="58">
        <v>10551.3</v>
      </c>
      <c r="E28" s="58">
        <v>10551.3</v>
      </c>
    </row>
    <row r="29" spans="1:5" s="49" customFormat="1" ht="13.8" x14ac:dyDescent="0.3">
      <c r="A29" s="56">
        <v>18</v>
      </c>
      <c r="B29" s="56" t="s">
        <v>1825</v>
      </c>
      <c r="C29" s="57">
        <v>2</v>
      </c>
      <c r="D29" s="58">
        <v>10097.1</v>
      </c>
      <c r="E29" s="58">
        <v>10097.1</v>
      </c>
    </row>
    <row r="30" spans="1:5" s="49" customFormat="1" ht="13.8" x14ac:dyDescent="0.3">
      <c r="A30" s="56">
        <v>19</v>
      </c>
      <c r="B30" s="56" t="s">
        <v>1826</v>
      </c>
      <c r="C30" s="57">
        <v>3</v>
      </c>
      <c r="D30" s="58">
        <v>9298.2000000000007</v>
      </c>
      <c r="E30" s="58">
        <v>9298.2000000000007</v>
      </c>
    </row>
    <row r="31" spans="1:5" s="49" customFormat="1" ht="13.8" x14ac:dyDescent="0.3">
      <c r="A31" s="56">
        <v>20</v>
      </c>
      <c r="B31" s="56" t="s">
        <v>1827</v>
      </c>
      <c r="C31" s="57">
        <v>1</v>
      </c>
      <c r="D31" s="58">
        <v>8578.2000000000007</v>
      </c>
      <c r="E31" s="58">
        <v>8578.2000000000007</v>
      </c>
    </row>
    <row r="32" spans="1:5" s="49" customFormat="1" ht="13.8" x14ac:dyDescent="0.3">
      <c r="A32" s="56">
        <v>21</v>
      </c>
      <c r="B32" s="56" t="s">
        <v>1828</v>
      </c>
      <c r="C32" s="57">
        <v>2</v>
      </c>
      <c r="D32" s="58">
        <v>8103.6</v>
      </c>
      <c r="E32" s="58">
        <v>8103.6</v>
      </c>
    </row>
    <row r="33" spans="1:8" s="49" customFormat="1" ht="13.8" x14ac:dyDescent="0.3">
      <c r="A33" s="56">
        <v>22</v>
      </c>
      <c r="B33" s="56" t="s">
        <v>1829</v>
      </c>
      <c r="C33" s="57">
        <v>1</v>
      </c>
      <c r="D33" s="58">
        <v>7595.7</v>
      </c>
      <c r="E33" s="58">
        <v>7595.7</v>
      </c>
    </row>
    <row r="34" spans="1:8" s="49" customFormat="1" x14ac:dyDescent="0.3">
      <c r="A34" s="55" t="s">
        <v>329</v>
      </c>
      <c r="B34" s="59" t="s">
        <v>1830</v>
      </c>
      <c r="C34" s="60">
        <f>SUM(C12:C33)</f>
        <v>150</v>
      </c>
      <c r="D34" s="61" t="s">
        <v>329</v>
      </c>
      <c r="E34" s="61" t="s">
        <v>329</v>
      </c>
      <c r="H34" s="26"/>
    </row>
    <row r="35" spans="1:8" s="65" customFormat="1" ht="13.8" x14ac:dyDescent="0.3">
      <c r="A35" s="62"/>
      <c r="B35" s="62"/>
      <c r="C35" s="63"/>
      <c r="D35" s="64"/>
      <c r="E35" s="64"/>
    </row>
    <row r="36" spans="1:8" s="49" customFormat="1" ht="13.8" x14ac:dyDescent="0.3">
      <c r="A36" s="53" t="s">
        <v>329</v>
      </c>
      <c r="B36" s="53" t="s">
        <v>329</v>
      </c>
      <c r="C36" s="66" t="s">
        <v>329</v>
      </c>
      <c r="D36" s="67" t="s">
        <v>329</v>
      </c>
      <c r="E36" s="67" t="s">
        <v>329</v>
      </c>
    </row>
    <row r="37" spans="1:8" s="49" customFormat="1" ht="13.8" x14ac:dyDescent="0.3">
      <c r="A37" s="437" t="s">
        <v>1831</v>
      </c>
      <c r="B37" s="437" t="s">
        <v>1831</v>
      </c>
      <c r="C37" s="68"/>
      <c r="D37" s="69" t="s">
        <v>329</v>
      </c>
      <c r="E37" s="69" t="s">
        <v>329</v>
      </c>
    </row>
    <row r="38" spans="1:8" s="49" customFormat="1" ht="13.8" x14ac:dyDescent="0.3">
      <c r="A38" s="56">
        <v>23</v>
      </c>
      <c r="B38" s="56" t="s">
        <v>1817</v>
      </c>
      <c r="C38" s="57">
        <v>2</v>
      </c>
      <c r="D38" s="58">
        <v>21495.9</v>
      </c>
      <c r="E38" s="58">
        <v>21495.9</v>
      </c>
    </row>
    <row r="39" spans="1:8" s="49" customFormat="1" ht="13.8" x14ac:dyDescent="0.3">
      <c r="A39" s="56">
        <v>24</v>
      </c>
      <c r="B39" s="56" t="s">
        <v>1818</v>
      </c>
      <c r="C39" s="57">
        <v>1</v>
      </c>
      <c r="D39" s="58">
        <v>18541.8</v>
      </c>
      <c r="E39" s="58">
        <v>18541.8</v>
      </c>
    </row>
    <row r="40" spans="1:8" s="49" customFormat="1" ht="13.8" x14ac:dyDescent="0.3">
      <c r="A40" s="56">
        <v>25</v>
      </c>
      <c r="B40" s="56" t="s">
        <v>1819</v>
      </c>
      <c r="C40" s="57">
        <v>1</v>
      </c>
      <c r="D40" s="58">
        <v>16868.7</v>
      </c>
      <c r="E40" s="58">
        <v>16868.7</v>
      </c>
    </row>
    <row r="41" spans="1:8" s="49" customFormat="1" ht="13.8" x14ac:dyDescent="0.3">
      <c r="A41" s="56">
        <v>26</v>
      </c>
      <c r="B41" s="56" t="s">
        <v>1820</v>
      </c>
      <c r="C41" s="57">
        <v>2</v>
      </c>
      <c r="D41" s="58">
        <v>15173.7</v>
      </c>
      <c r="E41" s="58">
        <v>15173.7</v>
      </c>
    </row>
    <row r="42" spans="1:8" s="49" customFormat="1" ht="13.8" x14ac:dyDescent="0.3">
      <c r="A42" s="56">
        <v>27</v>
      </c>
      <c r="B42" s="56" t="s">
        <v>1821</v>
      </c>
      <c r="C42" s="57">
        <v>1</v>
      </c>
      <c r="D42" s="58">
        <v>14878.5</v>
      </c>
      <c r="E42" s="58">
        <v>14878.5</v>
      </c>
    </row>
    <row r="43" spans="1:8" s="49" customFormat="1" ht="13.8" x14ac:dyDescent="0.3">
      <c r="A43" s="56">
        <v>28</v>
      </c>
      <c r="B43" s="56" t="s">
        <v>1823</v>
      </c>
      <c r="C43" s="57">
        <v>1</v>
      </c>
      <c r="D43" s="58">
        <v>12639.3</v>
      </c>
      <c r="E43" s="58">
        <v>12639.3</v>
      </c>
    </row>
    <row r="44" spans="1:8" s="49" customFormat="1" ht="13.8" x14ac:dyDescent="0.3">
      <c r="A44" s="56">
        <v>29</v>
      </c>
      <c r="B44" s="56" t="s">
        <v>1824</v>
      </c>
      <c r="C44" s="57">
        <v>1</v>
      </c>
      <c r="D44" s="58">
        <v>12580.8</v>
      </c>
      <c r="E44" s="58">
        <v>12580.8</v>
      </c>
    </row>
    <row r="45" spans="1:8" s="49" customFormat="1" ht="13.8" x14ac:dyDescent="0.3">
      <c r="A45" s="56">
        <v>30</v>
      </c>
      <c r="B45" s="56" t="s">
        <v>1825</v>
      </c>
      <c r="C45" s="57">
        <v>1</v>
      </c>
      <c r="D45" s="58">
        <v>12039.6</v>
      </c>
      <c r="E45" s="58">
        <v>12039.6</v>
      </c>
    </row>
    <row r="46" spans="1:8" s="49" customFormat="1" ht="13.8" x14ac:dyDescent="0.3">
      <c r="A46" s="56">
        <v>31</v>
      </c>
      <c r="B46" s="56" t="s">
        <v>1832</v>
      </c>
      <c r="C46" s="57">
        <v>2</v>
      </c>
      <c r="D46" s="58">
        <v>11379</v>
      </c>
      <c r="E46" s="58">
        <v>11379</v>
      </c>
    </row>
    <row r="47" spans="1:8" s="49" customFormat="1" ht="13.8" x14ac:dyDescent="0.3">
      <c r="A47" s="56">
        <v>32</v>
      </c>
      <c r="B47" s="56" t="s">
        <v>1833</v>
      </c>
      <c r="C47" s="57">
        <v>1</v>
      </c>
      <c r="D47" s="58">
        <v>10539</v>
      </c>
      <c r="E47" s="58">
        <v>10539</v>
      </c>
    </row>
    <row r="48" spans="1:8" s="49" customFormat="1" ht="13.8" x14ac:dyDescent="0.3">
      <c r="A48" s="56">
        <v>33</v>
      </c>
      <c r="B48" s="56" t="s">
        <v>1827</v>
      </c>
      <c r="C48" s="57">
        <v>1</v>
      </c>
      <c r="D48" s="58">
        <v>10227.9</v>
      </c>
      <c r="E48" s="58">
        <v>10227.9</v>
      </c>
    </row>
    <row r="49" spans="1:5" s="49" customFormat="1" ht="13.8" x14ac:dyDescent="0.3">
      <c r="A49" s="56">
        <v>34</v>
      </c>
      <c r="B49" s="56" t="s">
        <v>1834</v>
      </c>
      <c r="C49" s="57">
        <v>1</v>
      </c>
      <c r="D49" s="58">
        <v>10112.1</v>
      </c>
      <c r="E49" s="58">
        <v>10112.1</v>
      </c>
    </row>
    <row r="50" spans="1:5" s="49" customFormat="1" ht="13.8" x14ac:dyDescent="0.3">
      <c r="A50" s="56">
        <v>35</v>
      </c>
      <c r="B50" s="56" t="s">
        <v>1828</v>
      </c>
      <c r="C50" s="57">
        <v>1</v>
      </c>
      <c r="D50" s="58">
        <v>9662.4</v>
      </c>
      <c r="E50" s="58">
        <v>9662.4</v>
      </c>
    </row>
    <row r="51" spans="1:5" s="49" customFormat="1" ht="13.8" x14ac:dyDescent="0.3">
      <c r="A51" s="56">
        <v>36</v>
      </c>
      <c r="B51" s="56" t="s">
        <v>1835</v>
      </c>
      <c r="C51" s="57">
        <v>4</v>
      </c>
      <c r="D51" s="58">
        <v>9391.5</v>
      </c>
      <c r="E51" s="58">
        <v>9391.5</v>
      </c>
    </row>
    <row r="52" spans="1:5" s="49" customFormat="1" ht="13.8" x14ac:dyDescent="0.3">
      <c r="A52" s="56">
        <v>37</v>
      </c>
      <c r="B52" s="56" t="s">
        <v>1836</v>
      </c>
      <c r="C52" s="57">
        <v>3</v>
      </c>
      <c r="D52" s="58">
        <v>9057</v>
      </c>
      <c r="E52" s="58">
        <v>9057</v>
      </c>
    </row>
    <row r="53" spans="1:5" s="49" customFormat="1" ht="13.8" x14ac:dyDescent="0.3">
      <c r="A53" s="56">
        <v>38</v>
      </c>
      <c r="B53" s="56" t="s">
        <v>1837</v>
      </c>
      <c r="C53" s="57">
        <v>1</v>
      </c>
      <c r="D53" s="58">
        <v>8695.5</v>
      </c>
      <c r="E53" s="58">
        <v>8695.5</v>
      </c>
    </row>
    <row r="54" spans="1:5" s="49" customFormat="1" ht="13.8" x14ac:dyDescent="0.3">
      <c r="A54" s="56">
        <v>39</v>
      </c>
      <c r="B54" s="56" t="s">
        <v>1838</v>
      </c>
      <c r="C54" s="57">
        <v>2</v>
      </c>
      <c r="D54" s="58">
        <v>8695.5</v>
      </c>
      <c r="E54" s="58">
        <v>8695.5</v>
      </c>
    </row>
    <row r="55" spans="1:5" s="49" customFormat="1" ht="13.8" x14ac:dyDescent="0.3">
      <c r="A55" s="55" t="s">
        <v>329</v>
      </c>
      <c r="B55" s="59" t="s">
        <v>1839</v>
      </c>
      <c r="C55" s="60">
        <f>SUM(C38:C54)</f>
        <v>26</v>
      </c>
      <c r="D55" s="61" t="s">
        <v>329</v>
      </c>
      <c r="E55" s="61" t="s">
        <v>329</v>
      </c>
    </row>
    <row r="56" spans="1:5" s="49" customFormat="1" ht="13.8" x14ac:dyDescent="0.3">
      <c r="A56" s="70" t="s">
        <v>329</v>
      </c>
      <c r="D56" s="71" t="s">
        <v>329</v>
      </c>
      <c r="E56" s="71" t="s">
        <v>329</v>
      </c>
    </row>
    <row r="57" spans="1:5" s="49" customFormat="1" ht="13.8" x14ac:dyDescent="0.3">
      <c r="A57" s="53" t="s">
        <v>329</v>
      </c>
      <c r="B57" s="53" t="s">
        <v>329</v>
      </c>
      <c r="C57" s="66" t="s">
        <v>329</v>
      </c>
      <c r="D57" s="67" t="s">
        <v>329</v>
      </c>
      <c r="E57" s="67" t="s">
        <v>329</v>
      </c>
    </row>
    <row r="58" spans="1:5" s="49" customFormat="1" ht="13.8" x14ac:dyDescent="0.3">
      <c r="A58" s="437" t="s">
        <v>1840</v>
      </c>
      <c r="B58" s="438" t="s">
        <v>1831</v>
      </c>
      <c r="C58" s="68" t="s">
        <v>329</v>
      </c>
      <c r="D58" s="69" t="s">
        <v>329</v>
      </c>
      <c r="E58" s="69" t="s">
        <v>329</v>
      </c>
    </row>
    <row r="59" spans="1:5" s="49" customFormat="1" ht="13.8" x14ac:dyDescent="0.3">
      <c r="A59" s="72" t="s">
        <v>1841</v>
      </c>
      <c r="B59" s="56" t="s">
        <v>1841</v>
      </c>
      <c r="C59" s="57">
        <v>0</v>
      </c>
      <c r="D59" s="58">
        <v>0</v>
      </c>
      <c r="E59" s="58">
        <v>0</v>
      </c>
    </row>
    <row r="60" spans="1:5" s="49" customFormat="1" ht="13.8" x14ac:dyDescent="0.3">
      <c r="A60" s="55" t="s">
        <v>329</v>
      </c>
      <c r="B60" s="59" t="s">
        <v>1842</v>
      </c>
      <c r="C60" s="60">
        <f>SUM(C59:C59)</f>
        <v>0</v>
      </c>
      <c r="D60" s="61" t="s">
        <v>329</v>
      </c>
      <c r="E60" s="61" t="s">
        <v>329</v>
      </c>
    </row>
    <row r="61" spans="1:5" s="49" customFormat="1" ht="13.8" x14ac:dyDescent="0.3">
      <c r="A61" s="53"/>
      <c r="B61" s="51"/>
      <c r="C61" s="66"/>
      <c r="D61" s="67"/>
      <c r="E61" s="67"/>
    </row>
    <row r="62" spans="1:5" s="49" customFormat="1" ht="13.8" x14ac:dyDescent="0.3">
      <c r="A62" s="53"/>
      <c r="B62" s="73" t="s">
        <v>1754</v>
      </c>
      <c r="C62" s="74">
        <f>SUM(C55,C34,C60)</f>
        <v>176</v>
      </c>
      <c r="D62" s="67"/>
      <c r="E62" s="67"/>
    </row>
    <row r="63" spans="1:5" s="49" customFormat="1" ht="13.8" x14ac:dyDescent="0.3">
      <c r="A63" s="53"/>
      <c r="B63" s="53"/>
      <c r="C63" s="66"/>
      <c r="D63" s="67"/>
      <c r="E63" s="67"/>
    </row>
    <row r="64" spans="1:5" s="49" customFormat="1" ht="13.8" x14ac:dyDescent="0.3">
      <c r="A64" s="439" t="s">
        <v>1750</v>
      </c>
      <c r="B64" s="439"/>
      <c r="C64" s="68" t="s">
        <v>329</v>
      </c>
      <c r="D64" s="69" t="s">
        <v>329</v>
      </c>
      <c r="E64" s="69" t="s">
        <v>329</v>
      </c>
    </row>
    <row r="65" spans="1:16" s="49" customFormat="1" ht="13.8" x14ac:dyDescent="0.3">
      <c r="A65" s="437" t="s">
        <v>1843</v>
      </c>
      <c r="B65" s="437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</row>
    <row r="66" spans="1:16" s="49" customFormat="1" ht="13.8" x14ac:dyDescent="0.3">
      <c r="A66" s="56">
        <v>40</v>
      </c>
      <c r="B66" s="56" t="s">
        <v>1844</v>
      </c>
      <c r="C66" s="57">
        <v>1</v>
      </c>
      <c r="D66" s="58">
        <v>14023</v>
      </c>
      <c r="E66" s="58">
        <v>14023</v>
      </c>
    </row>
    <row r="67" spans="1:16" s="49" customFormat="1" ht="13.8" x14ac:dyDescent="0.3">
      <c r="A67" s="56">
        <v>41</v>
      </c>
      <c r="B67" s="56" t="s">
        <v>1845</v>
      </c>
      <c r="C67" s="57">
        <v>2</v>
      </c>
      <c r="D67" s="58">
        <v>4915</v>
      </c>
      <c r="E67" s="58">
        <v>4915</v>
      </c>
    </row>
    <row r="68" spans="1:16" s="49" customFormat="1" ht="13.8" x14ac:dyDescent="0.3">
      <c r="A68" s="56">
        <v>42</v>
      </c>
      <c r="B68" s="56" t="s">
        <v>1846</v>
      </c>
      <c r="C68" s="57">
        <v>2</v>
      </c>
      <c r="D68" s="58">
        <v>3058</v>
      </c>
      <c r="E68" s="58">
        <v>3058</v>
      </c>
    </row>
    <row r="69" spans="1:16" s="49" customFormat="1" ht="13.8" x14ac:dyDescent="0.3">
      <c r="A69" s="55" t="s">
        <v>329</v>
      </c>
      <c r="B69" s="59" t="s">
        <v>1847</v>
      </c>
      <c r="C69" s="60">
        <f>SUM(C66:C68)</f>
        <v>5</v>
      </c>
      <c r="D69" s="61" t="s">
        <v>329</v>
      </c>
      <c r="E69" s="61" t="s">
        <v>329</v>
      </c>
    </row>
    <row r="70" spans="1:16" s="49" customFormat="1" ht="13.8" x14ac:dyDescent="0.3">
      <c r="A70" s="53" t="s">
        <v>329</v>
      </c>
      <c r="B70" s="53" t="s">
        <v>329</v>
      </c>
      <c r="C70" s="76"/>
      <c r="D70" s="77"/>
      <c r="E70" s="77"/>
    </row>
    <row r="71" spans="1:16" s="49" customFormat="1" ht="13.8" x14ac:dyDescent="0.3">
      <c r="A71" s="440" t="s">
        <v>1848</v>
      </c>
      <c r="B71" s="441"/>
      <c r="C71" s="76"/>
      <c r="D71" s="77"/>
      <c r="E71" s="77"/>
    </row>
    <row r="72" spans="1:16" s="49" customFormat="1" ht="13.8" x14ac:dyDescent="0.3">
      <c r="A72" s="78">
        <v>43</v>
      </c>
      <c r="B72" s="78" t="s">
        <v>1815</v>
      </c>
      <c r="C72" s="79">
        <v>3</v>
      </c>
      <c r="D72" s="80">
        <v>18898.440000000002</v>
      </c>
      <c r="E72" s="80">
        <v>18898.440000000002</v>
      </c>
    </row>
    <row r="73" spans="1:16" s="49" customFormat="1" ht="13.8" x14ac:dyDescent="0.3">
      <c r="A73" s="78">
        <v>44</v>
      </c>
      <c r="B73" s="78" t="s">
        <v>1849</v>
      </c>
      <c r="C73" s="79">
        <v>1</v>
      </c>
      <c r="D73" s="80">
        <v>16995</v>
      </c>
      <c r="E73" s="80">
        <v>16995</v>
      </c>
    </row>
    <row r="74" spans="1:16" s="49" customFormat="1" ht="13.8" x14ac:dyDescent="0.3">
      <c r="A74" s="78">
        <v>45</v>
      </c>
      <c r="B74" s="78" t="s">
        <v>1844</v>
      </c>
      <c r="C74" s="79">
        <v>8</v>
      </c>
      <c r="D74" s="80">
        <v>12243.198</v>
      </c>
      <c r="E74" s="80">
        <v>12243.198</v>
      </c>
    </row>
    <row r="75" spans="1:16" s="49" customFormat="1" ht="13.8" x14ac:dyDescent="0.3">
      <c r="A75" s="78">
        <v>46</v>
      </c>
      <c r="B75" s="78" t="s">
        <v>1818</v>
      </c>
      <c r="C75" s="79">
        <v>6</v>
      </c>
      <c r="D75" s="80">
        <v>10593.138000000001</v>
      </c>
      <c r="E75" s="80">
        <v>10593.138000000001</v>
      </c>
    </row>
    <row r="76" spans="1:16" s="49" customFormat="1" ht="13.8" x14ac:dyDescent="0.3">
      <c r="A76" s="78">
        <v>47</v>
      </c>
      <c r="B76" s="78" t="s">
        <v>1850</v>
      </c>
      <c r="C76" s="79">
        <v>1</v>
      </c>
      <c r="D76" s="80">
        <v>9450.146999999999</v>
      </c>
      <c r="E76" s="80">
        <v>9450.146999999999</v>
      </c>
    </row>
    <row r="77" spans="1:16" s="49" customFormat="1" ht="13.8" x14ac:dyDescent="0.3">
      <c r="A77" s="78">
        <v>48</v>
      </c>
      <c r="B77" s="78" t="s">
        <v>1822</v>
      </c>
      <c r="C77" s="79">
        <v>10</v>
      </c>
      <c r="D77" s="80">
        <v>8363.7000000000007</v>
      </c>
      <c r="E77" s="80">
        <v>8363.7000000000007</v>
      </c>
    </row>
    <row r="78" spans="1:16" s="49" customFormat="1" ht="13.8" x14ac:dyDescent="0.3">
      <c r="A78" s="78">
        <v>49</v>
      </c>
      <c r="B78" s="78" t="s">
        <v>1825</v>
      </c>
      <c r="C78" s="79">
        <v>7</v>
      </c>
      <c r="D78" s="80">
        <v>7087.5330000000004</v>
      </c>
      <c r="E78" s="80">
        <v>7087.5330000000004</v>
      </c>
    </row>
    <row r="79" spans="1:16" s="49" customFormat="1" ht="13.8" x14ac:dyDescent="0.3">
      <c r="A79" s="78">
        <v>50</v>
      </c>
      <c r="B79" s="78" t="s">
        <v>1851</v>
      </c>
      <c r="C79" s="79">
        <v>9</v>
      </c>
      <c r="D79" s="80">
        <v>6186.9</v>
      </c>
      <c r="E79" s="80">
        <v>6186.9</v>
      </c>
    </row>
    <row r="80" spans="1:16" s="49" customFormat="1" ht="13.8" x14ac:dyDescent="0.3">
      <c r="A80" s="78">
        <v>51</v>
      </c>
      <c r="B80" s="78" t="s">
        <v>1845</v>
      </c>
      <c r="C80" s="79">
        <v>1</v>
      </c>
      <c r="D80" s="80">
        <v>5633.9970000000003</v>
      </c>
      <c r="E80" s="80">
        <v>5633.9970000000003</v>
      </c>
    </row>
    <row r="81" spans="1:5" s="49" customFormat="1" ht="13.8" x14ac:dyDescent="0.3">
      <c r="A81" s="78">
        <v>52</v>
      </c>
      <c r="B81" s="81" t="s">
        <v>1852</v>
      </c>
      <c r="C81" s="79">
        <v>1</v>
      </c>
      <c r="D81" s="80">
        <v>4725</v>
      </c>
      <c r="E81" s="80">
        <v>4725</v>
      </c>
    </row>
    <row r="82" spans="1:5" s="49" customFormat="1" ht="13.8" x14ac:dyDescent="0.3">
      <c r="A82" s="82" t="s">
        <v>329</v>
      </c>
      <c r="B82" s="59" t="s">
        <v>1853</v>
      </c>
      <c r="C82" s="83">
        <f>SUM(C72:C81)</f>
        <v>47</v>
      </c>
      <c r="D82" s="84" t="s">
        <v>329</v>
      </c>
      <c r="E82" s="85" t="s">
        <v>329</v>
      </c>
    </row>
    <row r="83" spans="1:5" s="49" customFormat="1" ht="13.8" x14ac:dyDescent="0.3">
      <c r="C83" s="76"/>
    </row>
  </sheetData>
  <mergeCells count="15">
    <mergeCell ref="A71:B7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37:B37"/>
    <mergeCell ref="A58:B58"/>
    <mergeCell ref="A64:B64"/>
    <mergeCell ref="A65:B65"/>
  </mergeCells>
  <printOptions horizontalCentered="1"/>
  <pageMargins left="0.59055118110236227" right="0.59055118110236227" top="1.1811023622047245" bottom="0.78740157480314965" header="0.39370078740157483" footer="0.39370078740157483"/>
  <pageSetup scale="83" fitToHeight="0" orientation="landscape" r:id="rId1"/>
  <rowBreaks count="2" manualBreakCount="2">
    <brk id="34" max="16383" man="1"/>
    <brk id="69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3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5.5546875" style="86" bestFit="1" customWidth="1"/>
    <col min="2" max="2" width="31.44140625" style="86" bestFit="1" customWidth="1"/>
    <col min="3" max="3" width="11.33203125" style="86" bestFit="1" customWidth="1"/>
    <col min="4" max="4" width="11.6640625" style="86" customWidth="1"/>
    <col min="5" max="5" width="13.33203125" style="86" bestFit="1" customWidth="1"/>
    <col min="6" max="6" width="10" style="86" bestFit="1" customWidth="1"/>
    <col min="7" max="7" width="15.44140625" style="86" bestFit="1" customWidth="1"/>
    <col min="8" max="8" width="15.5546875" style="86" bestFit="1" customWidth="1"/>
    <col min="9" max="9" width="11.109375" style="86" bestFit="1" customWidth="1"/>
    <col min="10" max="10" width="9.33203125" style="86" customWidth="1"/>
    <col min="11" max="11" width="9.6640625" style="86" bestFit="1" customWidth="1"/>
    <col min="12" max="16384" width="11.44140625" style="86"/>
  </cols>
  <sheetData>
    <row r="2" spans="1:11" x14ac:dyDescent="0.3">
      <c r="A2" s="448" t="s">
        <v>0</v>
      </c>
      <c r="B2" s="448" t="s">
        <v>1854</v>
      </c>
      <c r="C2" s="448" t="s">
        <v>1854</v>
      </c>
      <c r="D2" s="448" t="s">
        <v>1854</v>
      </c>
      <c r="E2" s="448" t="s">
        <v>1854</v>
      </c>
      <c r="F2" s="448" t="s">
        <v>1854</v>
      </c>
      <c r="G2" s="448" t="s">
        <v>1854</v>
      </c>
      <c r="H2" s="448" t="s">
        <v>1854</v>
      </c>
      <c r="I2" s="448" t="s">
        <v>1854</v>
      </c>
      <c r="J2" s="448" t="s">
        <v>1854</v>
      </c>
      <c r="K2" s="448" t="s">
        <v>1854</v>
      </c>
    </row>
    <row r="3" spans="1:11" x14ac:dyDescent="0.3">
      <c r="A3" s="448" t="s">
        <v>1</v>
      </c>
      <c r="B3" s="448" t="s">
        <v>1854</v>
      </c>
      <c r="C3" s="448" t="s">
        <v>1854</v>
      </c>
      <c r="D3" s="448" t="s">
        <v>1854</v>
      </c>
      <c r="E3" s="448" t="s">
        <v>1854</v>
      </c>
      <c r="F3" s="448" t="s">
        <v>1854</v>
      </c>
      <c r="G3" s="448" t="s">
        <v>1854</v>
      </c>
      <c r="H3" s="448" t="s">
        <v>1854</v>
      </c>
      <c r="I3" s="448" t="s">
        <v>1854</v>
      </c>
      <c r="J3" s="448" t="s">
        <v>1854</v>
      </c>
      <c r="K3" s="448" t="s">
        <v>1854</v>
      </c>
    </row>
    <row r="4" spans="1:11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  <c r="F4" s="448" t="s">
        <v>1798</v>
      </c>
      <c r="G4" s="448" t="s">
        <v>1798</v>
      </c>
      <c r="H4" s="448" t="s">
        <v>1798</v>
      </c>
      <c r="I4" s="448" t="s">
        <v>1798</v>
      </c>
      <c r="J4" s="448" t="s">
        <v>1798</v>
      </c>
      <c r="K4" s="448" t="s">
        <v>1798</v>
      </c>
    </row>
    <row r="5" spans="1:11" x14ac:dyDescent="0.3">
      <c r="A5" s="448" t="s">
        <v>1855</v>
      </c>
      <c r="B5" s="448" t="s">
        <v>1855</v>
      </c>
      <c r="C5" s="448" t="s">
        <v>1855</v>
      </c>
      <c r="D5" s="448" t="s">
        <v>1855</v>
      </c>
      <c r="E5" s="448" t="s">
        <v>1855</v>
      </c>
      <c r="F5" s="448" t="s">
        <v>1855</v>
      </c>
      <c r="G5" s="448" t="s">
        <v>1855</v>
      </c>
      <c r="H5" s="448" t="s">
        <v>1855</v>
      </c>
      <c r="I5" s="448" t="s">
        <v>1855</v>
      </c>
      <c r="J5" s="448" t="s">
        <v>1855</v>
      </c>
      <c r="K5" s="448" t="s">
        <v>1855</v>
      </c>
    </row>
    <row r="6" spans="1:11" ht="15.6" x14ac:dyDescent="0.3">
      <c r="A6" s="449" t="s">
        <v>1800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</row>
    <row r="7" spans="1:11" ht="15.6" x14ac:dyDescent="0.3">
      <c r="A7" s="446" t="s">
        <v>1856</v>
      </c>
      <c r="B7" s="446"/>
      <c r="C7" s="446"/>
      <c r="D7" s="87" t="s">
        <v>329</v>
      </c>
      <c r="E7" s="87" t="s">
        <v>329</v>
      </c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</row>
    <row r="8" spans="1:11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 t="s">
        <v>1859</v>
      </c>
      <c r="K8" s="444" t="s">
        <v>1859</v>
      </c>
    </row>
    <row r="9" spans="1:11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1" x14ac:dyDescent="0.3">
      <c r="A10" s="89">
        <v>1</v>
      </c>
      <c r="B10" s="89" t="s">
        <v>1808</v>
      </c>
      <c r="C10" s="90">
        <v>103950</v>
      </c>
      <c r="D10" s="90">
        <v>30000</v>
      </c>
      <c r="E10" s="90">
        <v>0</v>
      </c>
      <c r="F10" s="90">
        <f>SUM(C10:E10)</f>
        <v>133950</v>
      </c>
      <c r="G10" s="90">
        <f>F10*80%</f>
        <v>107160</v>
      </c>
      <c r="H10" s="90">
        <f>(F10/30)*5</f>
        <v>22325</v>
      </c>
      <c r="I10" s="90">
        <f>(F10/30)*40</f>
        <v>178600</v>
      </c>
      <c r="J10" s="90">
        <v>9596</v>
      </c>
      <c r="K10" s="90">
        <f>SUM(G10:J10)</f>
        <v>317681</v>
      </c>
    </row>
    <row r="11" spans="1:11" x14ac:dyDescent="0.3">
      <c r="A11" s="89">
        <v>2</v>
      </c>
      <c r="B11" s="89" t="s">
        <v>1809</v>
      </c>
      <c r="C11" s="90">
        <v>59100</v>
      </c>
      <c r="D11" s="90">
        <v>11350</v>
      </c>
      <c r="E11" s="90">
        <v>0</v>
      </c>
      <c r="F11" s="90">
        <f t="shared" ref="F11:F15" si="0">SUM(C11:E11)</f>
        <v>70450</v>
      </c>
      <c r="G11" s="90">
        <f t="shared" ref="G11:G15" si="1">F11*80%</f>
        <v>56360</v>
      </c>
      <c r="H11" s="90">
        <f t="shared" ref="H11:H15" si="2">(F11/30)*5</f>
        <v>11741.666666666668</v>
      </c>
      <c r="I11" s="90">
        <f t="shared" ref="I11:I15" si="3">(F11/30)*40</f>
        <v>93933.333333333343</v>
      </c>
      <c r="J11" s="90">
        <v>9596</v>
      </c>
      <c r="K11" s="90">
        <f t="shared" ref="K11:K15" si="4">SUM(G11:J11)</f>
        <v>171631</v>
      </c>
    </row>
    <row r="12" spans="1:11" x14ac:dyDescent="0.3">
      <c r="A12" s="89">
        <v>3</v>
      </c>
      <c r="B12" s="89" t="s">
        <v>1810</v>
      </c>
      <c r="C12" s="90">
        <v>59100</v>
      </c>
      <c r="D12" s="90">
        <v>6080</v>
      </c>
      <c r="E12" s="90">
        <v>0</v>
      </c>
      <c r="F12" s="90">
        <f t="shared" si="0"/>
        <v>65180</v>
      </c>
      <c r="G12" s="90">
        <f t="shared" si="1"/>
        <v>52144</v>
      </c>
      <c r="H12" s="90">
        <f t="shared" si="2"/>
        <v>10863.333333333332</v>
      </c>
      <c r="I12" s="90">
        <f t="shared" si="3"/>
        <v>86906.666666666657</v>
      </c>
      <c r="J12" s="90">
        <v>9596</v>
      </c>
      <c r="K12" s="90">
        <f t="shared" si="4"/>
        <v>159510</v>
      </c>
    </row>
    <row r="13" spans="1:11" x14ac:dyDescent="0.3">
      <c r="A13" s="89">
        <v>4</v>
      </c>
      <c r="B13" s="89" t="s">
        <v>1811</v>
      </c>
      <c r="C13" s="90">
        <v>42580.800000000003</v>
      </c>
      <c r="D13" s="90">
        <v>9200</v>
      </c>
      <c r="E13" s="90">
        <v>0</v>
      </c>
      <c r="F13" s="90">
        <f t="shared" si="0"/>
        <v>51780.800000000003</v>
      </c>
      <c r="G13" s="90">
        <f t="shared" si="1"/>
        <v>41424.640000000007</v>
      </c>
      <c r="H13" s="90">
        <f t="shared" si="2"/>
        <v>8630.133333333335</v>
      </c>
      <c r="I13" s="90">
        <f t="shared" si="3"/>
        <v>69041.06666666668</v>
      </c>
      <c r="J13" s="90">
        <v>9596</v>
      </c>
      <c r="K13" s="90">
        <f t="shared" si="4"/>
        <v>128691.84000000003</v>
      </c>
    </row>
    <row r="14" spans="1:11" x14ac:dyDescent="0.3">
      <c r="A14" s="89">
        <v>5</v>
      </c>
      <c r="B14" s="89" t="s">
        <v>1812</v>
      </c>
      <c r="C14" s="90">
        <v>31230.3</v>
      </c>
      <c r="D14" s="90">
        <v>5000</v>
      </c>
      <c r="E14" s="90">
        <v>0</v>
      </c>
      <c r="F14" s="90">
        <f t="shared" si="0"/>
        <v>36230.300000000003</v>
      </c>
      <c r="G14" s="90">
        <f t="shared" si="1"/>
        <v>28984.240000000005</v>
      </c>
      <c r="H14" s="90">
        <f t="shared" si="2"/>
        <v>6038.3833333333332</v>
      </c>
      <c r="I14" s="90">
        <f t="shared" si="3"/>
        <v>48307.066666666666</v>
      </c>
      <c r="J14" s="90">
        <v>9596</v>
      </c>
      <c r="K14" s="90">
        <f t="shared" si="4"/>
        <v>92925.69</v>
      </c>
    </row>
    <row r="15" spans="1:11" x14ac:dyDescent="0.3">
      <c r="A15" s="89">
        <v>6</v>
      </c>
      <c r="B15" s="89" t="s">
        <v>1813</v>
      </c>
      <c r="C15" s="90">
        <v>27101.1</v>
      </c>
      <c r="D15" s="90">
        <v>2500</v>
      </c>
      <c r="E15" s="90">
        <v>0</v>
      </c>
      <c r="F15" s="90">
        <f t="shared" si="0"/>
        <v>29601.1</v>
      </c>
      <c r="G15" s="90">
        <f t="shared" si="1"/>
        <v>23680.880000000001</v>
      </c>
      <c r="H15" s="90">
        <f t="shared" si="2"/>
        <v>4933.5166666666664</v>
      </c>
      <c r="I15" s="90">
        <f t="shared" si="3"/>
        <v>39468.133333333331</v>
      </c>
      <c r="J15" s="90">
        <v>9596</v>
      </c>
      <c r="K15" s="90">
        <f t="shared" si="4"/>
        <v>77678.53</v>
      </c>
    </row>
    <row r="16" spans="1:11" x14ac:dyDescent="0.3">
      <c r="A16" s="91" t="s">
        <v>329</v>
      </c>
      <c r="B16" s="91" t="s">
        <v>329</v>
      </c>
      <c r="C16" s="92" t="s">
        <v>329</v>
      </c>
      <c r="D16" s="92" t="s">
        <v>329</v>
      </c>
      <c r="E16" s="92" t="s">
        <v>329</v>
      </c>
      <c r="F16" s="92" t="s">
        <v>329</v>
      </c>
      <c r="G16" s="92" t="s">
        <v>329</v>
      </c>
      <c r="H16" s="92" t="s">
        <v>329</v>
      </c>
      <c r="I16" s="92" t="s">
        <v>329</v>
      </c>
      <c r="J16" s="92" t="s">
        <v>329</v>
      </c>
      <c r="K16" s="92" t="s">
        <v>329</v>
      </c>
    </row>
    <row r="17" spans="1:11" x14ac:dyDescent="0.3">
      <c r="A17" s="91" t="s">
        <v>329</v>
      </c>
      <c r="B17" s="91" t="s">
        <v>329</v>
      </c>
      <c r="C17" s="92" t="s">
        <v>329</v>
      </c>
      <c r="D17" s="92" t="s">
        <v>329</v>
      </c>
      <c r="E17" s="92" t="s">
        <v>329</v>
      </c>
      <c r="F17" s="92" t="s">
        <v>329</v>
      </c>
      <c r="G17" s="92" t="s">
        <v>329</v>
      </c>
      <c r="H17" s="92" t="s">
        <v>329</v>
      </c>
      <c r="I17" s="92" t="s">
        <v>329</v>
      </c>
      <c r="J17" s="92" t="s">
        <v>329</v>
      </c>
      <c r="K17" s="92" t="s">
        <v>329</v>
      </c>
    </row>
    <row r="18" spans="1:11" ht="15.6" x14ac:dyDescent="0.3">
      <c r="A18" s="446" t="s">
        <v>1869</v>
      </c>
      <c r="B18" s="446"/>
      <c r="C18" s="446"/>
      <c r="D18" s="93" t="s">
        <v>329</v>
      </c>
      <c r="E18" s="93" t="s">
        <v>329</v>
      </c>
      <c r="F18" s="93" t="s">
        <v>329</v>
      </c>
      <c r="G18" s="93" t="s">
        <v>329</v>
      </c>
      <c r="H18" s="93" t="s">
        <v>329</v>
      </c>
      <c r="I18" s="93" t="s">
        <v>329</v>
      </c>
      <c r="J18" s="93" t="s">
        <v>329</v>
      </c>
      <c r="K18" s="93" t="s">
        <v>329</v>
      </c>
    </row>
    <row r="19" spans="1:11" x14ac:dyDescent="0.3">
      <c r="A19" s="444" t="s">
        <v>1857</v>
      </c>
      <c r="B19" s="444" t="s">
        <v>1802</v>
      </c>
      <c r="C19" s="447" t="s">
        <v>1858</v>
      </c>
      <c r="D19" s="447" t="s">
        <v>1858</v>
      </c>
      <c r="E19" s="447" t="s">
        <v>1858</v>
      </c>
      <c r="F19" s="447" t="s">
        <v>1858</v>
      </c>
      <c r="G19" s="447" t="s">
        <v>1859</v>
      </c>
      <c r="H19" s="447" t="s">
        <v>1859</v>
      </c>
      <c r="I19" s="447" t="s">
        <v>1859</v>
      </c>
      <c r="J19" s="447" t="s">
        <v>1859</v>
      </c>
      <c r="K19" s="447" t="s">
        <v>1859</v>
      </c>
    </row>
    <row r="20" spans="1:11" x14ac:dyDescent="0.3">
      <c r="A20" s="444" t="s">
        <v>1857</v>
      </c>
      <c r="B20" s="444" t="s">
        <v>1860</v>
      </c>
      <c r="C20" s="94" t="s">
        <v>1861</v>
      </c>
      <c r="D20" s="94" t="s">
        <v>1862</v>
      </c>
      <c r="E20" s="94" t="s">
        <v>1863</v>
      </c>
      <c r="F20" s="94" t="s">
        <v>1864</v>
      </c>
      <c r="G20" s="94" t="s">
        <v>1865</v>
      </c>
      <c r="H20" s="94" t="s">
        <v>1866</v>
      </c>
      <c r="I20" s="94" t="s">
        <v>1867</v>
      </c>
      <c r="J20" s="94" t="s">
        <v>1868</v>
      </c>
      <c r="K20" s="94" t="s">
        <v>1864</v>
      </c>
    </row>
    <row r="21" spans="1:11" x14ac:dyDescent="0.3">
      <c r="A21" s="89">
        <v>7</v>
      </c>
      <c r="B21" s="89" t="s">
        <v>1814</v>
      </c>
      <c r="C21" s="90">
        <v>24697.200000000001</v>
      </c>
      <c r="D21" s="90">
        <v>3696</v>
      </c>
      <c r="E21" s="90">
        <v>0</v>
      </c>
      <c r="F21" s="90">
        <f>SUM(C21:E21)</f>
        <v>28393.200000000001</v>
      </c>
      <c r="G21" s="90">
        <f>F21*80%</f>
        <v>22714.560000000001</v>
      </c>
      <c r="H21" s="90">
        <f>(F21/30)*5</f>
        <v>4732.2000000000007</v>
      </c>
      <c r="I21" s="90">
        <f>(F21/30)*40</f>
        <v>37857.600000000006</v>
      </c>
      <c r="J21" s="90">
        <v>9596</v>
      </c>
      <c r="K21" s="90">
        <f>SUM(G21:J21)</f>
        <v>74900.360000000015</v>
      </c>
    </row>
    <row r="22" spans="1:11" x14ac:dyDescent="0.3">
      <c r="A22" s="89">
        <v>8</v>
      </c>
      <c r="B22" s="89" t="s">
        <v>1815</v>
      </c>
      <c r="C22" s="90">
        <v>20704.5</v>
      </c>
      <c r="D22" s="90">
        <v>2920</v>
      </c>
      <c r="E22" s="90">
        <v>0</v>
      </c>
      <c r="F22" s="90">
        <f t="shared" ref="F22:F53" si="5">SUM(C22:E22)</f>
        <v>23624.5</v>
      </c>
      <c r="G22" s="90">
        <f t="shared" ref="G22:G53" si="6">F22*80%</f>
        <v>18899.600000000002</v>
      </c>
      <c r="H22" s="90">
        <f t="shared" ref="H22:H53" si="7">(F22/30)*5</f>
        <v>3937.416666666667</v>
      </c>
      <c r="I22" s="90">
        <f t="shared" ref="I22:I53" si="8">(F22/30)*40</f>
        <v>31499.333333333336</v>
      </c>
      <c r="J22" s="90">
        <v>9596</v>
      </c>
      <c r="K22" s="90">
        <f>SUM(G22:J22)</f>
        <v>63932.350000000006</v>
      </c>
    </row>
    <row r="23" spans="1:11" x14ac:dyDescent="0.3">
      <c r="A23" s="89">
        <v>9</v>
      </c>
      <c r="B23" s="89" t="s">
        <v>1816</v>
      </c>
      <c r="C23" s="90">
        <v>18426.900000000001</v>
      </c>
      <c r="D23" s="90">
        <v>2920</v>
      </c>
      <c r="E23" s="90">
        <v>0</v>
      </c>
      <c r="F23" s="90">
        <f t="shared" si="5"/>
        <v>21346.9</v>
      </c>
      <c r="G23" s="90">
        <f t="shared" si="6"/>
        <v>17077.52</v>
      </c>
      <c r="H23" s="90">
        <f t="shared" si="7"/>
        <v>3557.8166666666671</v>
      </c>
      <c r="I23" s="90">
        <f t="shared" si="8"/>
        <v>28462.533333333336</v>
      </c>
      <c r="J23" s="90">
        <v>9596</v>
      </c>
      <c r="K23" s="90">
        <f>SUM(G23:J23)</f>
        <v>58693.87</v>
      </c>
    </row>
    <row r="24" spans="1:11" x14ac:dyDescent="0.3">
      <c r="A24" s="89">
        <v>10</v>
      </c>
      <c r="B24" s="89" t="s">
        <v>1817</v>
      </c>
      <c r="C24" s="90">
        <v>18028.2</v>
      </c>
      <c r="D24" s="90">
        <v>1420</v>
      </c>
      <c r="E24" s="90">
        <v>0</v>
      </c>
      <c r="F24" s="90">
        <f t="shared" si="5"/>
        <v>19448.2</v>
      </c>
      <c r="G24" s="90">
        <f t="shared" si="6"/>
        <v>15558.560000000001</v>
      </c>
      <c r="H24" s="90">
        <f t="shared" si="7"/>
        <v>3241.3666666666668</v>
      </c>
      <c r="I24" s="90">
        <f t="shared" si="8"/>
        <v>25930.933333333334</v>
      </c>
      <c r="J24" s="90">
        <v>9596</v>
      </c>
      <c r="K24" s="90">
        <f t="shared" ref="K24:K53" si="9">SUM(G24:J24)</f>
        <v>54326.86</v>
      </c>
    </row>
    <row r="25" spans="1:11" x14ac:dyDescent="0.3">
      <c r="A25" s="89">
        <v>11</v>
      </c>
      <c r="B25" s="89" t="s">
        <v>1818</v>
      </c>
      <c r="C25" s="90">
        <v>15550.8</v>
      </c>
      <c r="D25" s="90">
        <v>3420</v>
      </c>
      <c r="E25" s="90">
        <v>0</v>
      </c>
      <c r="F25" s="90">
        <f t="shared" si="5"/>
        <v>18970.8</v>
      </c>
      <c r="G25" s="90">
        <f t="shared" si="6"/>
        <v>15176.64</v>
      </c>
      <c r="H25" s="90">
        <f t="shared" si="7"/>
        <v>3161.8</v>
      </c>
      <c r="I25" s="90">
        <f t="shared" si="8"/>
        <v>25294.400000000001</v>
      </c>
      <c r="J25" s="90">
        <v>9596</v>
      </c>
      <c r="K25" s="90">
        <f t="shared" si="9"/>
        <v>53228.84</v>
      </c>
    </row>
    <row r="26" spans="1:11" x14ac:dyDescent="0.3">
      <c r="A26" s="89">
        <v>12</v>
      </c>
      <c r="B26" s="89" t="s">
        <v>1819</v>
      </c>
      <c r="C26" s="90">
        <v>14147.4</v>
      </c>
      <c r="D26" s="90">
        <v>1420</v>
      </c>
      <c r="E26" s="90">
        <v>0</v>
      </c>
      <c r="F26" s="90">
        <f t="shared" si="5"/>
        <v>15567.4</v>
      </c>
      <c r="G26" s="90">
        <f t="shared" si="6"/>
        <v>12453.92</v>
      </c>
      <c r="H26" s="90">
        <f t="shared" si="7"/>
        <v>2594.5666666666666</v>
      </c>
      <c r="I26" s="90">
        <f t="shared" si="8"/>
        <v>20756.533333333333</v>
      </c>
      <c r="J26" s="90">
        <v>9596</v>
      </c>
      <c r="K26" s="90">
        <f t="shared" si="9"/>
        <v>45401.020000000004</v>
      </c>
    </row>
    <row r="27" spans="1:11" x14ac:dyDescent="0.3">
      <c r="A27" s="89">
        <v>13</v>
      </c>
      <c r="B27" s="89" t="s">
        <v>1820</v>
      </c>
      <c r="C27" s="90">
        <v>12726.3</v>
      </c>
      <c r="D27" s="90">
        <v>1420</v>
      </c>
      <c r="E27" s="90">
        <v>0</v>
      </c>
      <c r="F27" s="90">
        <f t="shared" si="5"/>
        <v>14146.3</v>
      </c>
      <c r="G27" s="90">
        <f t="shared" si="6"/>
        <v>11317.04</v>
      </c>
      <c r="H27" s="90">
        <f t="shared" si="7"/>
        <v>2357.7166666666662</v>
      </c>
      <c r="I27" s="90">
        <f t="shared" si="8"/>
        <v>18861.73333333333</v>
      </c>
      <c r="J27" s="90">
        <v>9596</v>
      </c>
      <c r="K27" s="90">
        <f t="shared" si="9"/>
        <v>42132.49</v>
      </c>
    </row>
    <row r="28" spans="1:11" x14ac:dyDescent="0.3">
      <c r="A28" s="89">
        <v>14</v>
      </c>
      <c r="B28" s="89" t="s">
        <v>1821</v>
      </c>
      <c r="C28" s="90">
        <v>12478.2</v>
      </c>
      <c r="D28" s="90">
        <v>1420</v>
      </c>
      <c r="E28" s="90">
        <v>0</v>
      </c>
      <c r="F28" s="90">
        <f t="shared" si="5"/>
        <v>13898.2</v>
      </c>
      <c r="G28" s="90">
        <f t="shared" si="6"/>
        <v>11118.560000000001</v>
      </c>
      <c r="H28" s="90">
        <f t="shared" si="7"/>
        <v>2316.3666666666668</v>
      </c>
      <c r="I28" s="90">
        <f t="shared" si="8"/>
        <v>18530.933333333334</v>
      </c>
      <c r="J28" s="90">
        <v>9596</v>
      </c>
      <c r="K28" s="90">
        <f t="shared" si="9"/>
        <v>41561.86</v>
      </c>
    </row>
    <row r="29" spans="1:11" x14ac:dyDescent="0.3">
      <c r="A29" s="89">
        <v>15</v>
      </c>
      <c r="B29" s="89" t="s">
        <v>1822</v>
      </c>
      <c r="C29" s="90">
        <v>11658.9</v>
      </c>
      <c r="D29" s="90">
        <v>1420</v>
      </c>
      <c r="E29" s="90">
        <v>0</v>
      </c>
      <c r="F29" s="90">
        <f t="shared" si="5"/>
        <v>13078.9</v>
      </c>
      <c r="G29" s="90">
        <f t="shared" si="6"/>
        <v>10463.120000000001</v>
      </c>
      <c r="H29" s="90">
        <f t="shared" si="7"/>
        <v>2179.8166666666666</v>
      </c>
      <c r="I29" s="90">
        <f t="shared" si="8"/>
        <v>17438.533333333333</v>
      </c>
      <c r="J29" s="90">
        <v>9596</v>
      </c>
      <c r="K29" s="90">
        <f t="shared" si="9"/>
        <v>39677.47</v>
      </c>
    </row>
    <row r="30" spans="1:11" x14ac:dyDescent="0.3">
      <c r="A30" s="89">
        <v>16</v>
      </c>
      <c r="B30" s="89" t="s">
        <v>1823</v>
      </c>
      <c r="C30" s="90">
        <v>10600.5</v>
      </c>
      <c r="D30" s="90">
        <v>2420</v>
      </c>
      <c r="E30" s="90">
        <v>0</v>
      </c>
      <c r="F30" s="90">
        <f t="shared" si="5"/>
        <v>13020.5</v>
      </c>
      <c r="G30" s="90">
        <f t="shared" si="6"/>
        <v>10416.400000000001</v>
      </c>
      <c r="H30" s="90">
        <f t="shared" si="7"/>
        <v>2170.083333333333</v>
      </c>
      <c r="I30" s="90">
        <f t="shared" si="8"/>
        <v>17360.666666666664</v>
      </c>
      <c r="J30" s="90">
        <v>9596</v>
      </c>
      <c r="K30" s="90">
        <f t="shared" si="9"/>
        <v>39543.149999999994</v>
      </c>
    </row>
    <row r="31" spans="1:11" x14ac:dyDescent="0.3">
      <c r="A31" s="89">
        <v>17</v>
      </c>
      <c r="B31" s="89" t="s">
        <v>1824</v>
      </c>
      <c r="C31" s="90">
        <v>10551.3</v>
      </c>
      <c r="D31" s="90">
        <v>1420</v>
      </c>
      <c r="E31" s="90">
        <v>0</v>
      </c>
      <c r="F31" s="90">
        <f t="shared" si="5"/>
        <v>11971.3</v>
      </c>
      <c r="G31" s="90">
        <f t="shared" si="6"/>
        <v>9577.0399999999991</v>
      </c>
      <c r="H31" s="90">
        <f t="shared" si="7"/>
        <v>1995.2166666666665</v>
      </c>
      <c r="I31" s="90">
        <f t="shared" si="8"/>
        <v>15961.733333333332</v>
      </c>
      <c r="J31" s="90">
        <v>9596</v>
      </c>
      <c r="K31" s="90">
        <f t="shared" si="9"/>
        <v>37129.99</v>
      </c>
    </row>
    <row r="32" spans="1:11" x14ac:dyDescent="0.3">
      <c r="A32" s="89">
        <v>18</v>
      </c>
      <c r="B32" s="89" t="s">
        <v>1825</v>
      </c>
      <c r="C32" s="90">
        <v>10097.1</v>
      </c>
      <c r="D32" s="90">
        <v>2420</v>
      </c>
      <c r="E32" s="90">
        <v>0</v>
      </c>
      <c r="F32" s="90">
        <f t="shared" si="5"/>
        <v>12517.1</v>
      </c>
      <c r="G32" s="90">
        <f t="shared" si="6"/>
        <v>10013.68</v>
      </c>
      <c r="H32" s="90">
        <f t="shared" si="7"/>
        <v>2086.1833333333334</v>
      </c>
      <c r="I32" s="90">
        <f t="shared" si="8"/>
        <v>16689.466666666667</v>
      </c>
      <c r="J32" s="90">
        <v>9596</v>
      </c>
      <c r="K32" s="90">
        <f t="shared" si="9"/>
        <v>38385.33</v>
      </c>
    </row>
    <row r="33" spans="1:11" x14ac:dyDescent="0.3">
      <c r="A33" s="89">
        <v>19</v>
      </c>
      <c r="B33" s="89" t="s">
        <v>1826</v>
      </c>
      <c r="C33" s="90">
        <v>9298.2000000000007</v>
      </c>
      <c r="D33" s="90">
        <v>1420</v>
      </c>
      <c r="E33" s="90">
        <v>0</v>
      </c>
      <c r="F33" s="90">
        <f t="shared" si="5"/>
        <v>10718.2</v>
      </c>
      <c r="G33" s="90">
        <f t="shared" si="6"/>
        <v>8574.5600000000013</v>
      </c>
      <c r="H33" s="90">
        <f t="shared" si="7"/>
        <v>1786.3666666666668</v>
      </c>
      <c r="I33" s="90">
        <f t="shared" si="8"/>
        <v>14290.933333333334</v>
      </c>
      <c r="J33" s="90">
        <v>9596</v>
      </c>
      <c r="K33" s="90">
        <f t="shared" si="9"/>
        <v>34247.86</v>
      </c>
    </row>
    <row r="34" spans="1:11" x14ac:dyDescent="0.3">
      <c r="A34" s="89">
        <v>20</v>
      </c>
      <c r="B34" s="89" t="s">
        <v>1827</v>
      </c>
      <c r="C34" s="90">
        <v>8578.2000000000007</v>
      </c>
      <c r="D34" s="90">
        <v>2000</v>
      </c>
      <c r="E34" s="90">
        <v>0</v>
      </c>
      <c r="F34" s="90">
        <f t="shared" si="5"/>
        <v>10578.2</v>
      </c>
      <c r="G34" s="90">
        <f t="shared" si="6"/>
        <v>8462.5600000000013</v>
      </c>
      <c r="H34" s="90">
        <f t="shared" si="7"/>
        <v>1763.0333333333333</v>
      </c>
      <c r="I34" s="90">
        <f t="shared" si="8"/>
        <v>14104.266666666666</v>
      </c>
      <c r="J34" s="90">
        <v>9596</v>
      </c>
      <c r="K34" s="90">
        <f t="shared" si="9"/>
        <v>33925.86</v>
      </c>
    </row>
    <row r="35" spans="1:11" x14ac:dyDescent="0.3">
      <c r="A35" s="89">
        <v>21</v>
      </c>
      <c r="B35" s="89" t="s">
        <v>1828</v>
      </c>
      <c r="C35" s="90">
        <v>8103.6</v>
      </c>
      <c r="D35" s="90">
        <v>1420</v>
      </c>
      <c r="E35" s="90">
        <v>0</v>
      </c>
      <c r="F35" s="90">
        <f t="shared" si="5"/>
        <v>9523.6</v>
      </c>
      <c r="G35" s="90">
        <f t="shared" si="6"/>
        <v>7618.880000000001</v>
      </c>
      <c r="H35" s="90">
        <f t="shared" si="7"/>
        <v>1587.2666666666667</v>
      </c>
      <c r="I35" s="90">
        <f t="shared" si="8"/>
        <v>12698.133333333333</v>
      </c>
      <c r="J35" s="90">
        <v>9596</v>
      </c>
      <c r="K35" s="90">
        <f t="shared" si="9"/>
        <v>31500.28</v>
      </c>
    </row>
    <row r="36" spans="1:11" x14ac:dyDescent="0.3">
      <c r="A36" s="89">
        <v>22</v>
      </c>
      <c r="B36" s="89" t="s">
        <v>1829</v>
      </c>
      <c r="C36" s="90">
        <v>7595.7</v>
      </c>
      <c r="D36" s="90">
        <v>2000</v>
      </c>
      <c r="E36" s="90">
        <v>0</v>
      </c>
      <c r="F36" s="90">
        <f t="shared" si="5"/>
        <v>9595.7000000000007</v>
      </c>
      <c r="G36" s="90">
        <f t="shared" si="6"/>
        <v>7676.5600000000013</v>
      </c>
      <c r="H36" s="90">
        <f t="shared" si="7"/>
        <v>1599.2833333333333</v>
      </c>
      <c r="I36" s="90">
        <f t="shared" si="8"/>
        <v>12794.266666666666</v>
      </c>
      <c r="J36" s="90">
        <v>9596</v>
      </c>
      <c r="K36" s="90">
        <f t="shared" si="9"/>
        <v>31666.11</v>
      </c>
    </row>
    <row r="37" spans="1:11" x14ac:dyDescent="0.3">
      <c r="A37" s="89">
        <v>23</v>
      </c>
      <c r="B37" s="89" t="s">
        <v>1817</v>
      </c>
      <c r="C37" s="90">
        <v>21495.9</v>
      </c>
      <c r="D37" s="90">
        <v>3734</v>
      </c>
      <c r="E37" s="90">
        <v>1415.62</v>
      </c>
      <c r="F37" s="90">
        <f t="shared" si="5"/>
        <v>26645.52</v>
      </c>
      <c r="G37" s="90">
        <f t="shared" si="6"/>
        <v>21316.416000000001</v>
      </c>
      <c r="H37" s="90">
        <f t="shared" si="7"/>
        <v>4440.92</v>
      </c>
      <c r="I37" s="90">
        <f t="shared" si="8"/>
        <v>35527.360000000001</v>
      </c>
      <c r="J37" s="90">
        <v>9596</v>
      </c>
      <c r="K37" s="90">
        <f t="shared" si="9"/>
        <v>70880.695999999996</v>
      </c>
    </row>
    <row r="38" spans="1:11" x14ac:dyDescent="0.3">
      <c r="A38" s="89">
        <v>24</v>
      </c>
      <c r="B38" s="89" t="s">
        <v>1818</v>
      </c>
      <c r="C38" s="90">
        <v>18541.8</v>
      </c>
      <c r="D38" s="90">
        <v>3734</v>
      </c>
      <c r="E38" s="90">
        <v>654.02</v>
      </c>
      <c r="F38" s="90">
        <f t="shared" si="5"/>
        <v>22929.82</v>
      </c>
      <c r="G38" s="90">
        <f t="shared" si="6"/>
        <v>18343.856</v>
      </c>
      <c r="H38" s="90">
        <f t="shared" si="7"/>
        <v>3821.6366666666663</v>
      </c>
      <c r="I38" s="90">
        <f t="shared" si="8"/>
        <v>30573.093333333331</v>
      </c>
      <c r="J38" s="90">
        <v>9596</v>
      </c>
      <c r="K38" s="90">
        <f t="shared" si="9"/>
        <v>62334.585999999996</v>
      </c>
    </row>
    <row r="39" spans="1:11" x14ac:dyDescent="0.3">
      <c r="A39" s="89">
        <v>25</v>
      </c>
      <c r="B39" s="89" t="s">
        <v>1819</v>
      </c>
      <c r="C39" s="90">
        <v>16868.7</v>
      </c>
      <c r="D39" s="90">
        <v>3734</v>
      </c>
      <c r="E39" s="90">
        <v>0</v>
      </c>
      <c r="F39" s="90">
        <f t="shared" si="5"/>
        <v>20602.7</v>
      </c>
      <c r="G39" s="90">
        <f t="shared" si="6"/>
        <v>16482.16</v>
      </c>
      <c r="H39" s="90">
        <f t="shared" si="7"/>
        <v>3433.7833333333333</v>
      </c>
      <c r="I39" s="90">
        <f t="shared" si="8"/>
        <v>27470.266666666666</v>
      </c>
      <c r="J39" s="90">
        <v>9596</v>
      </c>
      <c r="K39" s="90">
        <f t="shared" si="9"/>
        <v>56982.21</v>
      </c>
    </row>
    <row r="40" spans="1:11" x14ac:dyDescent="0.3">
      <c r="A40" s="89">
        <v>26</v>
      </c>
      <c r="B40" s="89" t="s">
        <v>1820</v>
      </c>
      <c r="C40" s="90">
        <v>15173.7</v>
      </c>
      <c r="D40" s="90">
        <v>3734</v>
      </c>
      <c r="E40" s="90">
        <v>1132.5</v>
      </c>
      <c r="F40" s="90">
        <f t="shared" si="5"/>
        <v>20040.2</v>
      </c>
      <c r="G40" s="90">
        <f t="shared" si="6"/>
        <v>16032.160000000002</v>
      </c>
      <c r="H40" s="90">
        <f t="shared" si="7"/>
        <v>3340.0333333333333</v>
      </c>
      <c r="I40" s="90">
        <f t="shared" si="8"/>
        <v>26720.266666666666</v>
      </c>
      <c r="J40" s="90">
        <v>9596</v>
      </c>
      <c r="K40" s="90">
        <f t="shared" si="9"/>
        <v>55688.460000000006</v>
      </c>
    </row>
    <row r="41" spans="1:11" x14ac:dyDescent="0.3">
      <c r="A41" s="89">
        <v>27</v>
      </c>
      <c r="B41" s="89" t="s">
        <v>1821</v>
      </c>
      <c r="C41" s="90">
        <v>14878.5</v>
      </c>
      <c r="D41" s="90">
        <v>3734</v>
      </c>
      <c r="E41" s="90">
        <v>671.5</v>
      </c>
      <c r="F41" s="90">
        <f t="shared" si="5"/>
        <v>19284</v>
      </c>
      <c r="G41" s="90">
        <f t="shared" si="6"/>
        <v>15427.2</v>
      </c>
      <c r="H41" s="90">
        <f t="shared" si="7"/>
        <v>3214</v>
      </c>
      <c r="I41" s="90">
        <f t="shared" si="8"/>
        <v>25712</v>
      </c>
      <c r="J41" s="90">
        <v>9596</v>
      </c>
      <c r="K41" s="90">
        <f t="shared" si="9"/>
        <v>53949.2</v>
      </c>
    </row>
    <row r="42" spans="1:11" x14ac:dyDescent="0.3">
      <c r="A42" s="89">
        <v>28</v>
      </c>
      <c r="B42" s="89" t="s">
        <v>1823</v>
      </c>
      <c r="C42" s="90">
        <v>12639.3</v>
      </c>
      <c r="D42" s="90">
        <v>3734</v>
      </c>
      <c r="E42" s="90">
        <v>657.88</v>
      </c>
      <c r="F42" s="90">
        <f t="shared" si="5"/>
        <v>17031.18</v>
      </c>
      <c r="G42" s="90">
        <f t="shared" si="6"/>
        <v>13624.944000000001</v>
      </c>
      <c r="H42" s="90">
        <f t="shared" si="7"/>
        <v>2838.53</v>
      </c>
      <c r="I42" s="90">
        <f t="shared" si="8"/>
        <v>22708.240000000002</v>
      </c>
      <c r="J42" s="90">
        <v>9596</v>
      </c>
      <c r="K42" s="90">
        <f t="shared" si="9"/>
        <v>48767.714000000007</v>
      </c>
    </row>
    <row r="43" spans="1:11" x14ac:dyDescent="0.3">
      <c r="A43" s="89">
        <v>29</v>
      </c>
      <c r="B43" s="89" t="s">
        <v>1824</v>
      </c>
      <c r="C43" s="90">
        <v>12580.8</v>
      </c>
      <c r="D43" s="90">
        <v>3734</v>
      </c>
      <c r="E43" s="90">
        <v>0</v>
      </c>
      <c r="F43" s="90">
        <f t="shared" si="5"/>
        <v>16314.8</v>
      </c>
      <c r="G43" s="90">
        <f t="shared" si="6"/>
        <v>13051.84</v>
      </c>
      <c r="H43" s="90">
        <f t="shared" si="7"/>
        <v>2719.1333333333332</v>
      </c>
      <c r="I43" s="90">
        <f t="shared" si="8"/>
        <v>21753.066666666666</v>
      </c>
      <c r="J43" s="90">
        <v>9596</v>
      </c>
      <c r="K43" s="90">
        <f t="shared" si="9"/>
        <v>47120.04</v>
      </c>
    </row>
    <row r="44" spans="1:11" x14ac:dyDescent="0.3">
      <c r="A44" s="89">
        <v>30</v>
      </c>
      <c r="B44" s="89" t="s">
        <v>1825</v>
      </c>
      <c r="C44" s="90">
        <v>12039.6</v>
      </c>
      <c r="D44" s="90">
        <v>3734</v>
      </c>
      <c r="E44" s="90">
        <v>0</v>
      </c>
      <c r="F44" s="90">
        <f t="shared" si="5"/>
        <v>15773.6</v>
      </c>
      <c r="G44" s="90">
        <f t="shared" si="6"/>
        <v>12618.880000000001</v>
      </c>
      <c r="H44" s="90">
        <f t="shared" si="7"/>
        <v>2628.9333333333334</v>
      </c>
      <c r="I44" s="90">
        <f t="shared" si="8"/>
        <v>21031.466666666667</v>
      </c>
      <c r="J44" s="90">
        <v>9596</v>
      </c>
      <c r="K44" s="90">
        <f t="shared" si="9"/>
        <v>45875.28</v>
      </c>
    </row>
    <row r="45" spans="1:11" x14ac:dyDescent="0.3">
      <c r="A45" s="89">
        <v>31</v>
      </c>
      <c r="B45" s="89" t="s">
        <v>1832</v>
      </c>
      <c r="C45" s="90">
        <v>11379</v>
      </c>
      <c r="D45" s="90">
        <v>3734</v>
      </c>
      <c r="E45" s="90">
        <v>626.38</v>
      </c>
      <c r="F45" s="90">
        <f t="shared" si="5"/>
        <v>15739.38</v>
      </c>
      <c r="G45" s="90">
        <f t="shared" si="6"/>
        <v>12591.504000000001</v>
      </c>
      <c r="H45" s="90">
        <f t="shared" si="7"/>
        <v>2623.2299999999996</v>
      </c>
      <c r="I45" s="90">
        <f t="shared" si="8"/>
        <v>20985.839999999997</v>
      </c>
      <c r="J45" s="90">
        <v>9596</v>
      </c>
      <c r="K45" s="90">
        <f t="shared" si="9"/>
        <v>45796.573999999993</v>
      </c>
    </row>
    <row r="46" spans="1:11" x14ac:dyDescent="0.3">
      <c r="A46" s="89">
        <v>32</v>
      </c>
      <c r="B46" s="89" t="s">
        <v>1833</v>
      </c>
      <c r="C46" s="90">
        <v>10539</v>
      </c>
      <c r="D46" s="90">
        <v>3734</v>
      </c>
      <c r="E46" s="90">
        <v>0</v>
      </c>
      <c r="F46" s="90">
        <f t="shared" si="5"/>
        <v>14273</v>
      </c>
      <c r="G46" s="90">
        <f t="shared" si="6"/>
        <v>11418.400000000001</v>
      </c>
      <c r="H46" s="90">
        <f t="shared" si="7"/>
        <v>2378.833333333333</v>
      </c>
      <c r="I46" s="90">
        <f t="shared" si="8"/>
        <v>19030.666666666664</v>
      </c>
      <c r="J46" s="90">
        <v>9596</v>
      </c>
      <c r="K46" s="90">
        <f t="shared" si="9"/>
        <v>42423.899999999994</v>
      </c>
    </row>
    <row r="47" spans="1:11" x14ac:dyDescent="0.3">
      <c r="A47" s="89">
        <v>33</v>
      </c>
      <c r="B47" s="89" t="s">
        <v>1827</v>
      </c>
      <c r="C47" s="90">
        <v>10227.9</v>
      </c>
      <c r="D47" s="90">
        <v>3734</v>
      </c>
      <c r="E47" s="90">
        <v>1232.72</v>
      </c>
      <c r="F47" s="90">
        <f t="shared" si="5"/>
        <v>15194.619999999999</v>
      </c>
      <c r="G47" s="90">
        <f t="shared" si="6"/>
        <v>12155.696</v>
      </c>
      <c r="H47" s="90">
        <f t="shared" si="7"/>
        <v>2532.4366666666665</v>
      </c>
      <c r="I47" s="90">
        <f t="shared" si="8"/>
        <v>20259.493333333332</v>
      </c>
      <c r="J47" s="90">
        <v>9596</v>
      </c>
      <c r="K47" s="90">
        <f t="shared" si="9"/>
        <v>44543.625999999997</v>
      </c>
    </row>
    <row r="48" spans="1:11" x14ac:dyDescent="0.3">
      <c r="A48" s="89">
        <v>34</v>
      </c>
      <c r="B48" s="89" t="s">
        <v>1834</v>
      </c>
      <c r="C48" s="90">
        <v>10112.1</v>
      </c>
      <c r="D48" s="90">
        <v>3734</v>
      </c>
      <c r="E48" s="90">
        <v>624.22</v>
      </c>
      <c r="F48" s="90">
        <f t="shared" si="5"/>
        <v>14470.32</v>
      </c>
      <c r="G48" s="90">
        <f t="shared" si="6"/>
        <v>11576.256000000001</v>
      </c>
      <c r="H48" s="90">
        <f t="shared" si="7"/>
        <v>2411.7199999999998</v>
      </c>
      <c r="I48" s="90">
        <f t="shared" si="8"/>
        <v>19293.759999999998</v>
      </c>
      <c r="J48" s="90">
        <v>9596</v>
      </c>
      <c r="K48" s="90">
        <f t="shared" si="9"/>
        <v>42877.735999999997</v>
      </c>
    </row>
    <row r="49" spans="1:11" x14ac:dyDescent="0.3">
      <c r="A49" s="89">
        <v>35</v>
      </c>
      <c r="B49" s="89" t="s">
        <v>1828</v>
      </c>
      <c r="C49" s="90">
        <v>9662.4</v>
      </c>
      <c r="D49" s="90">
        <v>3734</v>
      </c>
      <c r="E49" s="90">
        <v>0</v>
      </c>
      <c r="F49" s="90">
        <f t="shared" si="5"/>
        <v>13396.4</v>
      </c>
      <c r="G49" s="90">
        <f t="shared" si="6"/>
        <v>10717.12</v>
      </c>
      <c r="H49" s="90">
        <f t="shared" si="7"/>
        <v>2232.7333333333336</v>
      </c>
      <c r="I49" s="90">
        <f t="shared" si="8"/>
        <v>17861.866666666669</v>
      </c>
      <c r="J49" s="90">
        <v>9596</v>
      </c>
      <c r="K49" s="90">
        <f t="shared" si="9"/>
        <v>40407.72</v>
      </c>
    </row>
    <row r="50" spans="1:11" x14ac:dyDescent="0.3">
      <c r="A50" s="89">
        <v>36</v>
      </c>
      <c r="B50" s="89" t="s">
        <v>1835</v>
      </c>
      <c r="C50" s="90">
        <v>9391.5</v>
      </c>
      <c r="D50" s="90">
        <v>3734</v>
      </c>
      <c r="E50" s="90">
        <v>2910.36</v>
      </c>
      <c r="F50" s="90">
        <f t="shared" si="5"/>
        <v>16035.86</v>
      </c>
      <c r="G50" s="90">
        <f t="shared" si="6"/>
        <v>12828.688000000002</v>
      </c>
      <c r="H50" s="90">
        <f t="shared" si="7"/>
        <v>2672.6433333333334</v>
      </c>
      <c r="I50" s="90">
        <f t="shared" si="8"/>
        <v>21381.146666666667</v>
      </c>
      <c r="J50" s="90">
        <v>9596</v>
      </c>
      <c r="K50" s="90">
        <f t="shared" si="9"/>
        <v>46478.478000000003</v>
      </c>
    </row>
    <row r="51" spans="1:11" x14ac:dyDescent="0.3">
      <c r="A51" s="89">
        <v>37</v>
      </c>
      <c r="B51" s="89" t="s">
        <v>1836</v>
      </c>
      <c r="C51" s="90">
        <v>9057</v>
      </c>
      <c r="D51" s="90">
        <v>3734</v>
      </c>
      <c r="E51" s="90">
        <v>616.38</v>
      </c>
      <c r="F51" s="90">
        <f t="shared" si="5"/>
        <v>13407.38</v>
      </c>
      <c r="G51" s="90">
        <f t="shared" si="6"/>
        <v>10725.904</v>
      </c>
      <c r="H51" s="90">
        <f t="shared" si="7"/>
        <v>2234.5633333333335</v>
      </c>
      <c r="I51" s="90">
        <f t="shared" si="8"/>
        <v>17876.506666666668</v>
      </c>
      <c r="J51" s="90">
        <v>9596</v>
      </c>
      <c r="K51" s="90">
        <f t="shared" si="9"/>
        <v>40432.974000000002</v>
      </c>
    </row>
    <row r="52" spans="1:11" x14ac:dyDescent="0.3">
      <c r="A52" s="89">
        <v>38</v>
      </c>
      <c r="B52" s="89" t="s">
        <v>1837</v>
      </c>
      <c r="C52" s="90">
        <v>8695.5</v>
      </c>
      <c r="D52" s="90">
        <v>3734</v>
      </c>
      <c r="E52" s="90">
        <v>0</v>
      </c>
      <c r="F52" s="90">
        <f t="shared" si="5"/>
        <v>12429.5</v>
      </c>
      <c r="G52" s="90">
        <f t="shared" si="6"/>
        <v>9943.6</v>
      </c>
      <c r="H52" s="90">
        <f t="shared" si="7"/>
        <v>2071.5833333333335</v>
      </c>
      <c r="I52" s="90">
        <f t="shared" si="8"/>
        <v>16572.666666666668</v>
      </c>
      <c r="J52" s="90">
        <v>9596</v>
      </c>
      <c r="K52" s="90">
        <f t="shared" si="9"/>
        <v>38183.850000000006</v>
      </c>
    </row>
    <row r="53" spans="1:11" x14ac:dyDescent="0.3">
      <c r="A53" s="89">
        <v>39</v>
      </c>
      <c r="B53" s="89" t="s">
        <v>1838</v>
      </c>
      <c r="C53" s="90">
        <v>8695.5</v>
      </c>
      <c r="D53" s="90">
        <v>3734</v>
      </c>
      <c r="E53" s="90">
        <v>0</v>
      </c>
      <c r="F53" s="90">
        <f t="shared" si="5"/>
        <v>12429.5</v>
      </c>
      <c r="G53" s="90">
        <f t="shared" si="6"/>
        <v>9943.6</v>
      </c>
      <c r="H53" s="90">
        <f t="shared" si="7"/>
        <v>2071.5833333333335</v>
      </c>
      <c r="I53" s="90">
        <f t="shared" si="8"/>
        <v>16572.666666666668</v>
      </c>
      <c r="J53" s="90">
        <v>9596</v>
      </c>
      <c r="K53" s="90">
        <f t="shared" si="9"/>
        <v>38183.850000000006</v>
      </c>
    </row>
  </sheetData>
  <mergeCells count="15">
    <mergeCell ref="A19:A20"/>
    <mergeCell ref="B19:B20"/>
    <mergeCell ref="C19:F19"/>
    <mergeCell ref="G19:K19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18:C18"/>
  </mergeCells>
  <pageMargins left="0.7" right="0.7" top="0.75" bottom="0.75" header="0.3" footer="0.3"/>
  <pageSetup scale="84" fitToHeight="0" orientation="landscape" r:id="rId1"/>
  <rowBreaks count="1" manualBreakCount="1">
    <brk id="40" max="10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3"/>
  <sheetViews>
    <sheetView showGridLines="0" zoomScaleNormal="100" zoomScaleSheetLayoutView="110" workbookViewId="0"/>
  </sheetViews>
  <sheetFormatPr baseColWidth="10" defaultColWidth="11.44140625" defaultRowHeight="14.4" x14ac:dyDescent="0.3"/>
  <cols>
    <col min="1" max="1" width="17.6640625" style="86" customWidth="1"/>
    <col min="2" max="2" width="50.6640625" style="86" customWidth="1"/>
    <col min="3" max="3" width="17.6640625" style="146" customWidth="1"/>
    <col min="4" max="5" width="17.6640625" style="86" customWidth="1"/>
    <col min="6" max="6" width="4.33203125" style="86" bestFit="1" customWidth="1"/>
    <col min="7" max="16384" width="11.44140625" style="86"/>
  </cols>
  <sheetData>
    <row r="2" spans="1:7" ht="15" customHeight="1" x14ac:dyDescent="0.3">
      <c r="A2" s="455" t="s">
        <v>0</v>
      </c>
      <c r="B2" s="455" t="s">
        <v>1854</v>
      </c>
      <c r="C2" s="455" t="s">
        <v>1854</v>
      </c>
      <c r="D2" s="455" t="s">
        <v>1854</v>
      </c>
      <c r="E2" s="455" t="s">
        <v>1854</v>
      </c>
    </row>
    <row r="3" spans="1:7" ht="15" customHeight="1" x14ac:dyDescent="0.3">
      <c r="A3" s="455" t="s">
        <v>2</v>
      </c>
      <c r="B3" s="455" t="s">
        <v>1797</v>
      </c>
      <c r="C3" s="455" t="s">
        <v>1797</v>
      </c>
      <c r="D3" s="455" t="s">
        <v>1797</v>
      </c>
      <c r="E3" s="455" t="s">
        <v>1797</v>
      </c>
    </row>
    <row r="4" spans="1:7" ht="15" customHeight="1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</row>
    <row r="5" spans="1:7" ht="15" customHeight="1" x14ac:dyDescent="0.3">
      <c r="A5" s="455" t="s">
        <v>1799</v>
      </c>
      <c r="B5" s="455" t="s">
        <v>1799</v>
      </c>
      <c r="C5" s="455" t="s">
        <v>1799</v>
      </c>
      <c r="D5" s="455" t="s">
        <v>1799</v>
      </c>
      <c r="E5" s="455" t="s">
        <v>1799</v>
      </c>
    </row>
    <row r="6" spans="1:7" ht="15" customHeight="1" x14ac:dyDescent="0.3">
      <c r="A6" s="456" t="s">
        <v>1800</v>
      </c>
      <c r="B6" s="456" t="s">
        <v>1800</v>
      </c>
      <c r="C6" s="456" t="s">
        <v>1800</v>
      </c>
      <c r="D6" s="456" t="s">
        <v>1800</v>
      </c>
      <c r="E6" s="456" t="s">
        <v>1800</v>
      </c>
    </row>
    <row r="7" spans="1:7" ht="15" customHeight="1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7" s="97" customFormat="1" ht="15" customHeight="1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7" s="97" customFormat="1" ht="15" customHeight="1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7" s="97" customFormat="1" ht="15" customHeight="1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</row>
    <row r="11" spans="1:7" s="97" customFormat="1" ht="15" customHeight="1" x14ac:dyDescent="0.3">
      <c r="A11" s="450" t="s">
        <v>1807</v>
      </c>
      <c r="B11" s="450" t="s">
        <v>1807</v>
      </c>
      <c r="C11" s="100" t="s">
        <v>329</v>
      </c>
      <c r="D11" s="101" t="s">
        <v>329</v>
      </c>
      <c r="E11" s="101" t="s">
        <v>329</v>
      </c>
    </row>
    <row r="12" spans="1:7" s="97" customFormat="1" ht="15" customHeight="1" x14ac:dyDescent="0.3">
      <c r="A12" s="89" t="s">
        <v>1870</v>
      </c>
      <c r="B12" s="89" t="s">
        <v>1871</v>
      </c>
      <c r="C12" s="102">
        <v>1</v>
      </c>
      <c r="D12" s="103">
        <v>54294</v>
      </c>
      <c r="E12" s="103">
        <v>54294</v>
      </c>
      <c r="G12" s="104"/>
    </row>
    <row r="13" spans="1:7" s="97" customFormat="1" ht="15" customHeight="1" x14ac:dyDescent="0.3">
      <c r="A13" s="89" t="s">
        <v>1872</v>
      </c>
      <c r="B13" s="89" t="s">
        <v>1873</v>
      </c>
      <c r="C13" s="102">
        <v>1</v>
      </c>
      <c r="D13" s="103">
        <v>54294</v>
      </c>
      <c r="E13" s="103">
        <v>54294</v>
      </c>
      <c r="G13" s="104"/>
    </row>
    <row r="14" spans="1:7" s="97" customFormat="1" ht="15" customHeight="1" x14ac:dyDescent="0.3">
      <c r="A14" s="89" t="s">
        <v>1874</v>
      </c>
      <c r="B14" s="89" t="s">
        <v>1875</v>
      </c>
      <c r="C14" s="102">
        <v>1</v>
      </c>
      <c r="D14" s="103">
        <v>54294</v>
      </c>
      <c r="E14" s="103">
        <v>54294</v>
      </c>
      <c r="G14" s="104"/>
    </row>
    <row r="15" spans="1:7" s="97" customFormat="1" ht="15" customHeight="1" x14ac:dyDescent="0.3">
      <c r="A15" s="89" t="s">
        <v>1876</v>
      </c>
      <c r="B15" s="89" t="s">
        <v>1877</v>
      </c>
      <c r="C15" s="102">
        <v>1</v>
      </c>
      <c r="D15" s="103">
        <v>72785</v>
      </c>
      <c r="E15" s="103">
        <v>72785</v>
      </c>
      <c r="G15" s="104"/>
    </row>
    <row r="16" spans="1:7" s="97" customFormat="1" ht="15" customHeight="1" x14ac:dyDescent="0.3">
      <c r="A16" s="89" t="s">
        <v>1878</v>
      </c>
      <c r="B16" s="89" t="s">
        <v>1879</v>
      </c>
      <c r="C16" s="102">
        <v>2</v>
      </c>
      <c r="D16" s="103">
        <v>35028</v>
      </c>
      <c r="E16" s="103">
        <v>35028</v>
      </c>
      <c r="G16" s="104"/>
    </row>
    <row r="17" spans="1:7" s="97" customFormat="1" ht="15" customHeight="1" x14ac:dyDescent="0.3">
      <c r="A17" s="89" t="s">
        <v>1880</v>
      </c>
      <c r="B17" s="89" t="s">
        <v>1812</v>
      </c>
      <c r="C17" s="102">
        <v>4</v>
      </c>
      <c r="D17" s="103">
        <v>29221</v>
      </c>
      <c r="E17" s="103">
        <v>29221</v>
      </c>
      <c r="G17" s="104"/>
    </row>
    <row r="18" spans="1:7" s="97" customFormat="1" ht="15" customHeight="1" x14ac:dyDescent="0.3">
      <c r="A18" s="105" t="s">
        <v>1881</v>
      </c>
      <c r="B18" s="89" t="s">
        <v>1882</v>
      </c>
      <c r="C18" s="102">
        <v>1</v>
      </c>
      <c r="D18" s="103">
        <v>26169</v>
      </c>
      <c r="E18" s="103">
        <v>26169</v>
      </c>
      <c r="G18" s="104"/>
    </row>
    <row r="19" spans="1:7" s="97" customFormat="1" ht="15" customHeight="1" x14ac:dyDescent="0.3">
      <c r="A19" s="89" t="s">
        <v>1883</v>
      </c>
      <c r="B19" s="89" t="s">
        <v>1813</v>
      </c>
      <c r="C19" s="102">
        <v>2</v>
      </c>
      <c r="D19" s="103">
        <v>25437</v>
      </c>
      <c r="E19" s="103">
        <v>25437</v>
      </c>
      <c r="G19" s="104"/>
    </row>
    <row r="20" spans="1:7" s="97" customFormat="1" ht="15" customHeight="1" x14ac:dyDescent="0.3">
      <c r="A20" s="89" t="s">
        <v>1884</v>
      </c>
      <c r="B20" s="89" t="s">
        <v>1885</v>
      </c>
      <c r="C20" s="102">
        <v>2</v>
      </c>
      <c r="D20" s="103">
        <v>24782</v>
      </c>
      <c r="E20" s="103">
        <v>24782</v>
      </c>
      <c r="G20" s="104"/>
    </row>
    <row r="21" spans="1:7" s="97" customFormat="1" ht="15" customHeight="1" x14ac:dyDescent="0.3">
      <c r="A21" s="89" t="s">
        <v>1886</v>
      </c>
      <c r="B21" s="89" t="s">
        <v>1887</v>
      </c>
      <c r="C21" s="102">
        <v>2</v>
      </c>
      <c r="D21" s="103">
        <v>20570</v>
      </c>
      <c r="E21" s="103">
        <v>20570</v>
      </c>
      <c r="G21" s="104"/>
    </row>
    <row r="22" spans="1:7" s="97" customFormat="1" ht="15" customHeight="1" x14ac:dyDescent="0.3">
      <c r="A22" s="89" t="s">
        <v>1888</v>
      </c>
      <c r="B22" s="89" t="s">
        <v>1889</v>
      </c>
      <c r="C22" s="102">
        <v>1</v>
      </c>
      <c r="D22" s="103">
        <v>20122</v>
      </c>
      <c r="E22" s="103">
        <v>20122</v>
      </c>
      <c r="G22" s="104"/>
    </row>
    <row r="23" spans="1:7" s="97" customFormat="1" ht="15" customHeight="1" x14ac:dyDescent="0.3">
      <c r="A23" s="89" t="s">
        <v>1890</v>
      </c>
      <c r="B23" s="89" t="s">
        <v>1891</v>
      </c>
      <c r="C23" s="102">
        <v>1</v>
      </c>
      <c r="D23" s="103">
        <v>17725</v>
      </c>
      <c r="E23" s="103">
        <v>17725</v>
      </c>
      <c r="G23" s="104"/>
    </row>
    <row r="24" spans="1:7" s="97" customFormat="1" ht="15" customHeight="1" x14ac:dyDescent="0.3">
      <c r="A24" s="89" t="s">
        <v>1892</v>
      </c>
      <c r="B24" s="89" t="s">
        <v>1893</v>
      </c>
      <c r="C24" s="102">
        <v>1</v>
      </c>
      <c r="D24" s="103">
        <v>33133</v>
      </c>
      <c r="E24" s="103">
        <v>33133</v>
      </c>
      <c r="G24" s="104"/>
    </row>
    <row r="25" spans="1:7" s="97" customFormat="1" ht="15" customHeight="1" x14ac:dyDescent="0.3">
      <c r="A25" s="89" t="s">
        <v>1894</v>
      </c>
      <c r="B25" s="89" t="s">
        <v>1895</v>
      </c>
      <c r="C25" s="102">
        <v>1</v>
      </c>
      <c r="D25" s="103">
        <v>28332</v>
      </c>
      <c r="E25" s="103">
        <v>28332</v>
      </c>
      <c r="G25" s="104"/>
    </row>
    <row r="26" spans="1:7" s="97" customFormat="1" ht="15" customHeight="1" x14ac:dyDescent="0.3">
      <c r="A26" s="89" t="s">
        <v>1896</v>
      </c>
      <c r="B26" s="89" t="s">
        <v>1897</v>
      </c>
      <c r="C26" s="102">
        <v>2</v>
      </c>
      <c r="D26" s="103">
        <v>18860</v>
      </c>
      <c r="E26" s="103">
        <v>18860</v>
      </c>
      <c r="G26" s="104"/>
    </row>
    <row r="27" spans="1:7" s="97" customFormat="1" ht="15" customHeight="1" x14ac:dyDescent="0.3">
      <c r="A27" s="89" t="s">
        <v>1898</v>
      </c>
      <c r="B27" s="89" t="s">
        <v>1899</v>
      </c>
      <c r="C27" s="102">
        <v>7</v>
      </c>
      <c r="D27" s="103">
        <v>44551</v>
      </c>
      <c r="E27" s="103">
        <v>44551</v>
      </c>
      <c r="G27" s="104"/>
    </row>
    <row r="28" spans="1:7" s="97" customFormat="1" ht="15" customHeight="1" x14ac:dyDescent="0.3">
      <c r="A28" s="89" t="s">
        <v>1900</v>
      </c>
      <c r="B28" s="89" t="s">
        <v>1901</v>
      </c>
      <c r="C28" s="102">
        <v>1</v>
      </c>
      <c r="D28" s="103">
        <v>27174</v>
      </c>
      <c r="E28" s="103">
        <v>27174</v>
      </c>
      <c r="G28" s="104"/>
    </row>
    <row r="29" spans="1:7" s="97" customFormat="1" ht="15" customHeight="1" x14ac:dyDescent="0.3">
      <c r="A29" s="89" t="s">
        <v>1902</v>
      </c>
      <c r="B29" s="89" t="s">
        <v>1903</v>
      </c>
      <c r="C29" s="102">
        <v>3</v>
      </c>
      <c r="D29" s="103">
        <v>21107</v>
      </c>
      <c r="E29" s="103">
        <v>21107</v>
      </c>
      <c r="G29" s="104"/>
    </row>
    <row r="30" spans="1:7" s="97" customFormat="1" ht="15" customHeight="1" x14ac:dyDescent="0.3">
      <c r="A30" s="89" t="s">
        <v>1904</v>
      </c>
      <c r="B30" s="89" t="s">
        <v>1905</v>
      </c>
      <c r="C30" s="102">
        <v>2</v>
      </c>
      <c r="D30" s="103">
        <v>18860</v>
      </c>
      <c r="E30" s="103">
        <v>18860</v>
      </c>
      <c r="G30" s="104"/>
    </row>
    <row r="31" spans="1:7" s="97" customFormat="1" ht="15" customHeight="1" x14ac:dyDescent="0.3">
      <c r="A31" s="89" t="s">
        <v>1906</v>
      </c>
      <c r="B31" s="89" t="s">
        <v>1907</v>
      </c>
      <c r="C31" s="102">
        <v>2</v>
      </c>
      <c r="D31" s="103">
        <v>16336</v>
      </c>
      <c r="E31" s="103">
        <v>16336</v>
      </c>
      <c r="G31" s="104"/>
    </row>
    <row r="32" spans="1:7" s="97" customFormat="1" ht="15" customHeight="1" x14ac:dyDescent="0.3">
      <c r="A32" s="89" t="s">
        <v>1908</v>
      </c>
      <c r="B32" s="89" t="s">
        <v>1909</v>
      </c>
      <c r="C32" s="102">
        <v>3</v>
      </c>
      <c r="D32" s="103">
        <v>13561</v>
      </c>
      <c r="E32" s="103">
        <v>13561</v>
      </c>
      <c r="G32" s="104"/>
    </row>
    <row r="33" spans="1:7" s="97" customFormat="1" ht="15" customHeight="1" x14ac:dyDescent="0.3">
      <c r="A33" s="89" t="s">
        <v>1910</v>
      </c>
      <c r="B33" s="89" t="s">
        <v>1911</v>
      </c>
      <c r="C33" s="102">
        <v>1</v>
      </c>
      <c r="D33" s="103">
        <v>12616</v>
      </c>
      <c r="E33" s="103">
        <v>12616</v>
      </c>
      <c r="G33" s="104"/>
    </row>
    <row r="34" spans="1:7" s="97" customFormat="1" ht="15" customHeight="1" x14ac:dyDescent="0.3">
      <c r="A34" s="89" t="s">
        <v>1912</v>
      </c>
      <c r="B34" s="89" t="s">
        <v>1913</v>
      </c>
      <c r="C34" s="102">
        <v>1</v>
      </c>
      <c r="D34" s="103">
        <v>10878</v>
      </c>
      <c r="E34" s="103">
        <v>10878</v>
      </c>
      <c r="G34" s="104"/>
    </row>
    <row r="35" spans="1:7" s="97" customFormat="1" ht="15" customHeight="1" x14ac:dyDescent="0.3">
      <c r="A35" s="89" t="s">
        <v>1914</v>
      </c>
      <c r="B35" s="89" t="s">
        <v>1915</v>
      </c>
      <c r="C35" s="102">
        <v>1</v>
      </c>
      <c r="D35" s="103">
        <v>33222</v>
      </c>
      <c r="E35" s="103">
        <v>33222</v>
      </c>
      <c r="G35" s="104"/>
    </row>
    <row r="36" spans="1:7" s="97" customFormat="1" ht="15" customHeight="1" x14ac:dyDescent="0.3">
      <c r="A36" s="89" t="s">
        <v>1916</v>
      </c>
      <c r="B36" s="89" t="s">
        <v>1917</v>
      </c>
      <c r="C36" s="102">
        <v>1</v>
      </c>
      <c r="D36" s="103">
        <v>23445</v>
      </c>
      <c r="E36" s="103">
        <v>23445</v>
      </c>
      <c r="G36" s="104"/>
    </row>
    <row r="37" spans="1:7" s="97" customFormat="1" ht="15" customHeight="1" x14ac:dyDescent="0.3">
      <c r="A37" s="89" t="s">
        <v>1918</v>
      </c>
      <c r="B37" s="89" t="s">
        <v>1919</v>
      </c>
      <c r="C37" s="102">
        <v>1</v>
      </c>
      <c r="D37" s="103">
        <v>28690</v>
      </c>
      <c r="E37" s="103">
        <v>28690</v>
      </c>
      <c r="G37" s="104"/>
    </row>
    <row r="38" spans="1:7" s="97" customFormat="1" ht="15" customHeight="1" x14ac:dyDescent="0.3">
      <c r="A38" s="89" t="s">
        <v>1920</v>
      </c>
      <c r="B38" s="89" t="s">
        <v>1921</v>
      </c>
      <c r="C38" s="102">
        <v>24</v>
      </c>
      <c r="D38" s="103">
        <v>28690</v>
      </c>
      <c r="E38" s="103">
        <v>28690</v>
      </c>
      <c r="G38" s="104"/>
    </row>
    <row r="39" spans="1:7" s="97" customFormat="1" ht="15" customHeight="1" x14ac:dyDescent="0.3">
      <c r="A39" s="89" t="s">
        <v>1922</v>
      </c>
      <c r="B39" s="89" t="s">
        <v>1819</v>
      </c>
      <c r="C39" s="102">
        <v>1</v>
      </c>
      <c r="D39" s="103">
        <v>21642</v>
      </c>
      <c r="E39" s="103">
        <v>21642</v>
      </c>
      <c r="G39" s="104"/>
    </row>
    <row r="40" spans="1:7" s="97" customFormat="1" ht="15" customHeight="1" x14ac:dyDescent="0.3">
      <c r="A40" s="89" t="s">
        <v>1923</v>
      </c>
      <c r="B40" s="89" t="s">
        <v>1824</v>
      </c>
      <c r="C40" s="102">
        <v>3</v>
      </c>
      <c r="D40" s="103">
        <v>18611</v>
      </c>
      <c r="E40" s="103">
        <v>18611</v>
      </c>
      <c r="G40" s="104"/>
    </row>
    <row r="41" spans="1:7" s="97" customFormat="1" ht="15" customHeight="1" x14ac:dyDescent="0.3">
      <c r="A41" s="89" t="s">
        <v>1924</v>
      </c>
      <c r="B41" s="89" t="s">
        <v>1832</v>
      </c>
      <c r="C41" s="102">
        <v>1</v>
      </c>
      <c r="D41" s="103">
        <v>18065</v>
      </c>
      <c r="E41" s="103">
        <v>18065</v>
      </c>
      <c r="G41" s="104"/>
    </row>
    <row r="42" spans="1:7" s="97" customFormat="1" ht="15" customHeight="1" x14ac:dyDescent="0.3">
      <c r="A42" s="89" t="s">
        <v>1925</v>
      </c>
      <c r="B42" s="89" t="s">
        <v>1835</v>
      </c>
      <c r="C42" s="102">
        <v>2</v>
      </c>
      <c r="D42" s="103">
        <v>17205</v>
      </c>
      <c r="E42" s="103">
        <v>17205</v>
      </c>
      <c r="G42" s="104"/>
    </row>
    <row r="43" spans="1:7" s="97" customFormat="1" ht="15" customHeight="1" x14ac:dyDescent="0.3">
      <c r="A43" s="89" t="s">
        <v>1926</v>
      </c>
      <c r="B43" s="89" t="s">
        <v>1927</v>
      </c>
      <c r="C43" s="102">
        <v>1</v>
      </c>
      <c r="D43" s="103">
        <v>16336</v>
      </c>
      <c r="E43" s="103">
        <v>16336</v>
      </c>
      <c r="G43" s="104"/>
    </row>
    <row r="44" spans="1:7" s="97" customFormat="1" ht="15" customHeight="1" x14ac:dyDescent="0.3">
      <c r="A44" s="89" t="s">
        <v>1928</v>
      </c>
      <c r="B44" s="89" t="s">
        <v>1929</v>
      </c>
      <c r="C44" s="102">
        <v>2</v>
      </c>
      <c r="D44" s="103">
        <v>14660</v>
      </c>
      <c r="E44" s="103">
        <v>14660</v>
      </c>
      <c r="G44" s="104"/>
    </row>
    <row r="45" spans="1:7" s="97" customFormat="1" ht="15" customHeight="1" x14ac:dyDescent="0.3">
      <c r="A45" s="89" t="s">
        <v>1930</v>
      </c>
      <c r="B45" s="89" t="s">
        <v>1931</v>
      </c>
      <c r="C45" s="102">
        <v>1</v>
      </c>
      <c r="D45" s="103">
        <v>13963</v>
      </c>
      <c r="E45" s="103">
        <v>13963</v>
      </c>
      <c r="G45" s="104"/>
    </row>
    <row r="46" spans="1:7" s="97" customFormat="1" ht="15" customHeight="1" x14ac:dyDescent="0.3">
      <c r="A46" s="89" t="s">
        <v>1932</v>
      </c>
      <c r="B46" s="89" t="s">
        <v>1933</v>
      </c>
      <c r="C46" s="102">
        <v>1</v>
      </c>
      <c r="D46" s="103">
        <v>13838</v>
      </c>
      <c r="E46" s="103">
        <v>13838</v>
      </c>
      <c r="G46" s="104"/>
    </row>
    <row r="47" spans="1:7" s="97" customFormat="1" ht="15" customHeight="1" x14ac:dyDescent="0.3">
      <c r="A47" s="89" t="s">
        <v>1934</v>
      </c>
      <c r="B47" s="89" t="s">
        <v>1935</v>
      </c>
      <c r="C47" s="102">
        <v>1</v>
      </c>
      <c r="D47" s="103">
        <v>11491</v>
      </c>
      <c r="E47" s="103">
        <v>11491</v>
      </c>
      <c r="G47" s="104"/>
    </row>
    <row r="48" spans="1:7" s="97" customFormat="1" ht="15" customHeight="1" x14ac:dyDescent="0.3">
      <c r="A48" s="89" t="s">
        <v>1936</v>
      </c>
      <c r="B48" s="89" t="s">
        <v>1937</v>
      </c>
      <c r="C48" s="102">
        <v>1</v>
      </c>
      <c r="D48" s="103">
        <v>10327</v>
      </c>
      <c r="E48" s="103">
        <v>10327</v>
      </c>
      <c r="G48" s="104"/>
    </row>
    <row r="49" spans="1:8" s="97" customFormat="1" ht="15" customHeight="1" x14ac:dyDescent="0.3">
      <c r="A49" s="89" t="s">
        <v>1938</v>
      </c>
      <c r="B49" s="89" t="s">
        <v>1939</v>
      </c>
      <c r="C49" s="102">
        <v>2</v>
      </c>
      <c r="D49" s="103">
        <v>8810</v>
      </c>
      <c r="E49" s="103">
        <v>8810</v>
      </c>
      <c r="G49" s="104"/>
    </row>
    <row r="50" spans="1:8" s="97" customFormat="1" ht="15" customHeight="1" x14ac:dyDescent="0.3">
      <c r="A50" s="89" t="s">
        <v>1940</v>
      </c>
      <c r="B50" s="89" t="s">
        <v>1941</v>
      </c>
      <c r="C50" s="102">
        <v>1</v>
      </c>
      <c r="D50" s="103">
        <v>15559</v>
      </c>
      <c r="E50" s="103">
        <v>15559</v>
      </c>
      <c r="G50" s="104"/>
    </row>
    <row r="51" spans="1:8" s="97" customFormat="1" ht="15" customHeight="1" x14ac:dyDescent="0.3">
      <c r="A51" s="89" t="s">
        <v>1942</v>
      </c>
      <c r="B51" s="89" t="s">
        <v>1943</v>
      </c>
      <c r="C51" s="102">
        <v>25</v>
      </c>
      <c r="D51" s="103">
        <v>18714</v>
      </c>
      <c r="E51" s="103">
        <v>18714</v>
      </c>
      <c r="G51" s="104"/>
    </row>
    <row r="52" spans="1:8" s="97" customFormat="1" ht="15" customHeight="1" x14ac:dyDescent="0.3">
      <c r="A52" s="89" t="s">
        <v>1944</v>
      </c>
      <c r="B52" s="89" t="s">
        <v>1945</v>
      </c>
      <c r="C52" s="102">
        <v>23</v>
      </c>
      <c r="D52" s="103">
        <v>8438</v>
      </c>
      <c r="E52" s="103">
        <v>8438</v>
      </c>
      <c r="G52" s="104"/>
    </row>
    <row r="53" spans="1:8" s="97" customFormat="1" ht="15" customHeight="1" x14ac:dyDescent="0.3">
      <c r="A53" s="105" t="s">
        <v>1881</v>
      </c>
      <c r="B53" s="89" t="s">
        <v>1946</v>
      </c>
      <c r="C53" s="102">
        <v>25</v>
      </c>
      <c r="D53" s="103">
        <v>44880</v>
      </c>
      <c r="E53" s="103">
        <v>44880</v>
      </c>
      <c r="G53" s="104"/>
    </row>
    <row r="54" spans="1:8" s="97" customFormat="1" ht="15" customHeight="1" x14ac:dyDescent="0.3">
      <c r="A54" s="106" t="s">
        <v>329</v>
      </c>
      <c r="B54" s="107" t="s">
        <v>1830</v>
      </c>
      <c r="C54" s="108">
        <f>SUM(C12:C53)</f>
        <v>160</v>
      </c>
      <c r="D54" s="109" t="s">
        <v>329</v>
      </c>
      <c r="E54" s="110" t="s">
        <v>329</v>
      </c>
      <c r="H54" s="86"/>
    </row>
    <row r="55" spans="1:8" s="97" customFormat="1" ht="15" customHeight="1" x14ac:dyDescent="0.3">
      <c r="A55" s="101"/>
      <c r="B55" s="111"/>
      <c r="C55" s="112"/>
      <c r="D55" s="113"/>
      <c r="E55" s="110"/>
    </row>
    <row r="56" spans="1:8" s="97" customFormat="1" ht="15" customHeight="1" x14ac:dyDescent="0.3">
      <c r="A56" s="114" t="s">
        <v>329</v>
      </c>
      <c r="B56" s="114" t="s">
        <v>329</v>
      </c>
      <c r="C56" s="115" t="s">
        <v>329</v>
      </c>
      <c r="D56" s="116"/>
      <c r="E56" s="117" t="s">
        <v>329</v>
      </c>
    </row>
    <row r="57" spans="1:8" s="97" customFormat="1" ht="15" customHeight="1" x14ac:dyDescent="0.3">
      <c r="A57" s="451" t="s">
        <v>1831</v>
      </c>
      <c r="B57" s="451" t="s">
        <v>1831</v>
      </c>
      <c r="C57" s="118"/>
      <c r="D57" s="93" t="s">
        <v>329</v>
      </c>
      <c r="E57" s="93" t="s">
        <v>329</v>
      </c>
    </row>
    <row r="58" spans="1:8" s="97" customFormat="1" ht="15" customHeight="1" x14ac:dyDescent="0.3">
      <c r="A58" s="89" t="s">
        <v>1914</v>
      </c>
      <c r="B58" s="89" t="s">
        <v>1915</v>
      </c>
      <c r="C58" s="119">
        <v>1</v>
      </c>
      <c r="D58" s="103">
        <v>33222</v>
      </c>
      <c r="E58" s="103">
        <v>33222</v>
      </c>
      <c r="G58" s="104"/>
      <c r="H58" s="104"/>
    </row>
    <row r="59" spans="1:8" s="97" customFormat="1" ht="15" customHeight="1" x14ac:dyDescent="0.3">
      <c r="A59" s="89" t="s">
        <v>1916</v>
      </c>
      <c r="B59" s="89" t="s">
        <v>1917</v>
      </c>
      <c r="C59" s="119">
        <v>1</v>
      </c>
      <c r="D59" s="103">
        <v>23445</v>
      </c>
      <c r="E59" s="103">
        <v>23445</v>
      </c>
      <c r="G59" s="104"/>
      <c r="H59" s="104"/>
    </row>
    <row r="60" spans="1:8" s="97" customFormat="1" ht="15" customHeight="1" x14ac:dyDescent="0.3">
      <c r="A60" s="89" t="s">
        <v>1947</v>
      </c>
      <c r="B60" s="89" t="s">
        <v>1820</v>
      </c>
      <c r="C60" s="119">
        <v>1</v>
      </c>
      <c r="D60" s="103">
        <v>20717</v>
      </c>
      <c r="E60" s="103">
        <v>20717</v>
      </c>
      <c r="G60" s="104"/>
      <c r="H60" s="104"/>
    </row>
    <row r="61" spans="1:8" s="97" customFormat="1" ht="15" customHeight="1" x14ac:dyDescent="0.3">
      <c r="A61" s="89" t="s">
        <v>1923</v>
      </c>
      <c r="B61" s="89" t="s">
        <v>1824</v>
      </c>
      <c r="C61" s="119">
        <v>1</v>
      </c>
      <c r="D61" s="103">
        <v>18611</v>
      </c>
      <c r="E61" s="103">
        <v>18611</v>
      </c>
      <c r="G61" s="104"/>
      <c r="H61" s="104"/>
    </row>
    <row r="62" spans="1:8" s="97" customFormat="1" ht="15" customHeight="1" x14ac:dyDescent="0.3">
      <c r="A62" s="89" t="s">
        <v>1924</v>
      </c>
      <c r="B62" s="89" t="s">
        <v>1832</v>
      </c>
      <c r="C62" s="119">
        <v>1</v>
      </c>
      <c r="D62" s="103">
        <v>18065</v>
      </c>
      <c r="E62" s="103">
        <v>18065</v>
      </c>
      <c r="G62" s="104"/>
      <c r="H62" s="104"/>
    </row>
    <row r="63" spans="1:8" s="97" customFormat="1" ht="15" customHeight="1" x14ac:dyDescent="0.3">
      <c r="A63" s="89" t="s">
        <v>1948</v>
      </c>
      <c r="B63" s="89" t="s">
        <v>1826</v>
      </c>
      <c r="C63" s="119">
        <v>1</v>
      </c>
      <c r="D63" s="103">
        <v>17360</v>
      </c>
      <c r="E63" s="103">
        <v>17360</v>
      </c>
      <c r="G63" s="104"/>
      <c r="H63" s="104"/>
    </row>
    <row r="64" spans="1:8" s="97" customFormat="1" ht="15" customHeight="1" x14ac:dyDescent="0.3">
      <c r="A64" s="89" t="s">
        <v>1926</v>
      </c>
      <c r="B64" s="89" t="s">
        <v>1927</v>
      </c>
      <c r="C64" s="119">
        <v>2</v>
      </c>
      <c r="D64" s="103">
        <v>16336</v>
      </c>
      <c r="E64" s="103">
        <v>16336</v>
      </c>
      <c r="G64" s="104"/>
      <c r="H64" s="104"/>
    </row>
    <row r="65" spans="1:8" s="97" customFormat="1" ht="15" customHeight="1" x14ac:dyDescent="0.3">
      <c r="A65" s="89" t="s">
        <v>1928</v>
      </c>
      <c r="B65" s="89" t="s">
        <v>1929</v>
      </c>
      <c r="C65" s="119">
        <v>2</v>
      </c>
      <c r="D65" s="103">
        <v>14660</v>
      </c>
      <c r="E65" s="103">
        <v>14660</v>
      </c>
      <c r="G65" s="104"/>
      <c r="H65" s="104"/>
    </row>
    <row r="66" spans="1:8" s="97" customFormat="1" ht="15" customHeight="1" x14ac:dyDescent="0.3">
      <c r="A66" s="89" t="s">
        <v>1949</v>
      </c>
      <c r="B66" s="89" t="s">
        <v>1950</v>
      </c>
      <c r="C66" s="119">
        <v>1</v>
      </c>
      <c r="D66" s="103">
        <v>14291</v>
      </c>
      <c r="E66" s="103">
        <v>14291</v>
      </c>
      <c r="G66" s="104"/>
      <c r="H66" s="104"/>
    </row>
    <row r="67" spans="1:8" s="97" customFormat="1" ht="15" customHeight="1" x14ac:dyDescent="0.3">
      <c r="A67" s="89" t="s">
        <v>1930</v>
      </c>
      <c r="B67" s="89" t="s">
        <v>1931</v>
      </c>
      <c r="C67" s="119">
        <v>2</v>
      </c>
      <c r="D67" s="103">
        <v>13963</v>
      </c>
      <c r="E67" s="103">
        <v>13963</v>
      </c>
      <c r="G67" s="104"/>
      <c r="H67" s="104"/>
    </row>
    <row r="68" spans="1:8" s="97" customFormat="1" ht="15" customHeight="1" x14ac:dyDescent="0.3">
      <c r="A68" s="89" t="s">
        <v>1932</v>
      </c>
      <c r="B68" s="89" t="s">
        <v>1933</v>
      </c>
      <c r="C68" s="119">
        <v>2</v>
      </c>
      <c r="D68" s="103">
        <v>13838</v>
      </c>
      <c r="E68" s="103">
        <v>13838</v>
      </c>
      <c r="G68" s="104"/>
      <c r="H68" s="104"/>
    </row>
    <row r="69" spans="1:8" s="97" customFormat="1" ht="15" customHeight="1" x14ac:dyDescent="0.3">
      <c r="A69" s="89" t="s">
        <v>1934</v>
      </c>
      <c r="B69" s="89" t="s">
        <v>1935</v>
      </c>
      <c r="C69" s="119">
        <v>9</v>
      </c>
      <c r="D69" s="103">
        <v>11491</v>
      </c>
      <c r="E69" s="103">
        <v>11491</v>
      </c>
      <c r="G69" s="104"/>
      <c r="H69" s="104"/>
    </row>
    <row r="70" spans="1:8" s="97" customFormat="1" ht="15" customHeight="1" x14ac:dyDescent="0.3">
      <c r="A70" s="89" t="s">
        <v>1936</v>
      </c>
      <c r="B70" s="89" t="s">
        <v>1937</v>
      </c>
      <c r="C70" s="119">
        <v>9</v>
      </c>
      <c r="D70" s="103">
        <v>10327</v>
      </c>
      <c r="E70" s="103">
        <v>10327</v>
      </c>
      <c r="G70" s="104"/>
      <c r="H70" s="104"/>
    </row>
    <row r="71" spans="1:8" s="97" customFormat="1" ht="15" customHeight="1" x14ac:dyDescent="0.3">
      <c r="A71" s="89" t="s">
        <v>1951</v>
      </c>
      <c r="B71" s="89" t="s">
        <v>1952</v>
      </c>
      <c r="C71" s="119">
        <v>4</v>
      </c>
      <c r="D71" s="103">
        <v>9251</v>
      </c>
      <c r="E71" s="103">
        <v>9251</v>
      </c>
      <c r="G71" s="104"/>
      <c r="H71" s="104"/>
    </row>
    <row r="72" spans="1:8" s="97" customFormat="1" ht="15" customHeight="1" x14ac:dyDescent="0.3">
      <c r="A72" s="89" t="s">
        <v>1953</v>
      </c>
      <c r="B72" s="89" t="s">
        <v>1954</v>
      </c>
      <c r="C72" s="119">
        <v>9</v>
      </c>
      <c r="D72" s="103">
        <v>8862</v>
      </c>
      <c r="E72" s="103">
        <v>8862</v>
      </c>
      <c r="G72" s="104"/>
      <c r="H72" s="104"/>
    </row>
    <row r="73" spans="1:8" s="97" customFormat="1" ht="15" customHeight="1" x14ac:dyDescent="0.3">
      <c r="A73" s="89" t="s">
        <v>1955</v>
      </c>
      <c r="B73" s="89" t="s">
        <v>1956</v>
      </c>
      <c r="C73" s="119">
        <v>1</v>
      </c>
      <c r="D73" s="103">
        <v>8440</v>
      </c>
      <c r="E73" s="103">
        <v>8440</v>
      </c>
      <c r="G73" s="104"/>
      <c r="H73" s="104"/>
    </row>
    <row r="74" spans="1:8" s="97" customFormat="1" ht="15" customHeight="1" x14ac:dyDescent="0.3">
      <c r="A74" s="89" t="s">
        <v>1957</v>
      </c>
      <c r="B74" s="89" t="s">
        <v>1958</v>
      </c>
      <c r="C74" s="119">
        <v>1</v>
      </c>
      <c r="D74" s="103">
        <v>16716</v>
      </c>
      <c r="E74" s="103">
        <v>16716</v>
      </c>
      <c r="G74" s="104"/>
      <c r="H74" s="104"/>
    </row>
    <row r="75" spans="1:8" s="97" customFormat="1" ht="15" customHeight="1" x14ac:dyDescent="0.3">
      <c r="A75" s="89" t="s">
        <v>1959</v>
      </c>
      <c r="B75" s="89" t="s">
        <v>1960</v>
      </c>
      <c r="C75" s="119">
        <v>1</v>
      </c>
      <c r="D75" s="103">
        <v>11492</v>
      </c>
      <c r="E75" s="103">
        <v>11492</v>
      </c>
      <c r="G75" s="104"/>
      <c r="H75" s="104"/>
    </row>
    <row r="76" spans="1:8" s="97" customFormat="1" ht="15" customHeight="1" x14ac:dyDescent="0.3">
      <c r="A76" s="89" t="s">
        <v>1961</v>
      </c>
      <c r="B76" s="89" t="s">
        <v>1962</v>
      </c>
      <c r="C76" s="119">
        <v>1</v>
      </c>
      <c r="D76" s="103">
        <v>10327</v>
      </c>
      <c r="E76" s="103">
        <v>10327</v>
      </c>
      <c r="G76" s="104"/>
      <c r="H76" s="104"/>
    </row>
    <row r="77" spans="1:8" s="97" customFormat="1" ht="15" customHeight="1" x14ac:dyDescent="0.3">
      <c r="A77" s="89" t="s">
        <v>1963</v>
      </c>
      <c r="B77" s="89" t="s">
        <v>1964</v>
      </c>
      <c r="C77" s="119">
        <v>1</v>
      </c>
      <c r="D77" s="103">
        <v>15318</v>
      </c>
      <c r="E77" s="103">
        <v>15318</v>
      </c>
      <c r="G77" s="104"/>
      <c r="H77" s="104"/>
    </row>
    <row r="78" spans="1:8" s="97" customFormat="1" ht="15" customHeight="1" x14ac:dyDescent="0.3">
      <c r="A78" s="89" t="s">
        <v>1965</v>
      </c>
      <c r="B78" s="89" t="s">
        <v>1966</v>
      </c>
      <c r="C78" s="119">
        <v>2</v>
      </c>
      <c r="D78" s="103">
        <v>10327</v>
      </c>
      <c r="E78" s="103">
        <v>10327</v>
      </c>
      <c r="G78" s="104"/>
      <c r="H78" s="104"/>
    </row>
    <row r="79" spans="1:8" s="97" customFormat="1" ht="15" customHeight="1" x14ac:dyDescent="0.3">
      <c r="A79" s="89" t="s">
        <v>1967</v>
      </c>
      <c r="B79" s="89" t="s">
        <v>1968</v>
      </c>
      <c r="C79" s="119">
        <v>1</v>
      </c>
      <c r="D79" s="103">
        <v>12764</v>
      </c>
      <c r="E79" s="103">
        <v>12764</v>
      </c>
      <c r="G79" s="104"/>
      <c r="H79" s="104"/>
    </row>
    <row r="80" spans="1:8" s="97" customFormat="1" ht="15" customHeight="1" x14ac:dyDescent="0.3">
      <c r="A80" s="89" t="s">
        <v>1969</v>
      </c>
      <c r="B80" s="89" t="s">
        <v>1970</v>
      </c>
      <c r="C80" s="119">
        <v>1</v>
      </c>
      <c r="D80" s="103">
        <v>10327</v>
      </c>
      <c r="E80" s="103">
        <v>10327</v>
      </c>
      <c r="G80" s="104"/>
      <c r="H80" s="104"/>
    </row>
    <row r="81" spans="1:8" s="97" customFormat="1" ht="15" customHeight="1" x14ac:dyDescent="0.3">
      <c r="A81" s="89" t="s">
        <v>1971</v>
      </c>
      <c r="B81" s="89" t="s">
        <v>1972</v>
      </c>
      <c r="C81" s="119">
        <v>1</v>
      </c>
      <c r="D81" s="103">
        <v>8712</v>
      </c>
      <c r="E81" s="103">
        <v>8712</v>
      </c>
      <c r="G81" s="104"/>
      <c r="H81" s="104"/>
    </row>
    <row r="82" spans="1:8" s="97" customFormat="1" ht="15" customHeight="1" x14ac:dyDescent="0.3">
      <c r="A82" s="89" t="s">
        <v>1973</v>
      </c>
      <c r="B82" s="89" t="s">
        <v>1974</v>
      </c>
      <c r="C82" s="119">
        <v>1</v>
      </c>
      <c r="D82" s="103">
        <v>18861</v>
      </c>
      <c r="E82" s="103">
        <v>18861</v>
      </c>
      <c r="G82" s="104"/>
      <c r="H82" s="104"/>
    </row>
    <row r="83" spans="1:8" s="97" customFormat="1" ht="15" customHeight="1" x14ac:dyDescent="0.3">
      <c r="A83" s="89" t="s">
        <v>1975</v>
      </c>
      <c r="B83" s="89" t="s">
        <v>1976</v>
      </c>
      <c r="C83" s="119">
        <v>3</v>
      </c>
      <c r="D83" s="103">
        <v>13963</v>
      </c>
      <c r="E83" s="103">
        <v>13963</v>
      </c>
      <c r="G83" s="104"/>
      <c r="H83" s="104"/>
    </row>
    <row r="84" spans="1:8" s="97" customFormat="1" ht="15" customHeight="1" x14ac:dyDescent="0.3">
      <c r="A84" s="89" t="s">
        <v>1977</v>
      </c>
      <c r="B84" s="89" t="s">
        <v>1978</v>
      </c>
      <c r="C84" s="119">
        <v>1</v>
      </c>
      <c r="D84" s="103">
        <v>12281</v>
      </c>
      <c r="E84" s="103">
        <v>12281</v>
      </c>
      <c r="G84" s="104"/>
      <c r="H84" s="104"/>
    </row>
    <row r="85" spans="1:8" s="97" customFormat="1" ht="15" customHeight="1" x14ac:dyDescent="0.3">
      <c r="A85" s="89" t="s">
        <v>1979</v>
      </c>
      <c r="B85" s="89" t="s">
        <v>1980</v>
      </c>
      <c r="C85" s="119">
        <v>1</v>
      </c>
      <c r="D85" s="103">
        <v>11063</v>
      </c>
      <c r="E85" s="103">
        <v>11063</v>
      </c>
      <c r="G85" s="104"/>
      <c r="H85" s="104"/>
    </row>
    <row r="86" spans="1:8" s="97" customFormat="1" ht="15" customHeight="1" x14ac:dyDescent="0.3">
      <c r="A86" s="89" t="s">
        <v>1981</v>
      </c>
      <c r="B86" s="89" t="s">
        <v>1982</v>
      </c>
      <c r="C86" s="119">
        <v>1</v>
      </c>
      <c r="D86" s="103">
        <v>11063</v>
      </c>
      <c r="E86" s="103">
        <v>11063</v>
      </c>
      <c r="G86" s="104"/>
      <c r="H86" s="104"/>
    </row>
    <row r="87" spans="1:8" s="97" customFormat="1" ht="15" customHeight="1" x14ac:dyDescent="0.3">
      <c r="A87" s="89" t="s">
        <v>1983</v>
      </c>
      <c r="B87" s="89" t="s">
        <v>1984</v>
      </c>
      <c r="C87" s="119">
        <v>2</v>
      </c>
      <c r="D87" s="103">
        <v>10209</v>
      </c>
      <c r="E87" s="103">
        <v>10209</v>
      </c>
      <c r="G87" s="104"/>
      <c r="H87" s="104"/>
    </row>
    <row r="88" spans="1:8" s="97" customFormat="1" ht="15" customHeight="1" x14ac:dyDescent="0.3">
      <c r="A88" s="89" t="s">
        <v>1985</v>
      </c>
      <c r="B88" s="89" t="s">
        <v>1986</v>
      </c>
      <c r="C88" s="119">
        <v>6</v>
      </c>
      <c r="D88" s="103">
        <v>9141</v>
      </c>
      <c r="E88" s="103">
        <v>9141</v>
      </c>
      <c r="G88" s="104"/>
      <c r="H88" s="104"/>
    </row>
    <row r="89" spans="1:8" s="97" customFormat="1" ht="15" customHeight="1" x14ac:dyDescent="0.3">
      <c r="A89" s="106"/>
      <c r="B89" s="107" t="s">
        <v>1839</v>
      </c>
      <c r="C89" s="108">
        <f>SUM(C58:C88)</f>
        <v>71</v>
      </c>
      <c r="D89" s="120"/>
      <c r="E89" s="121" t="s">
        <v>329</v>
      </c>
    </row>
    <row r="90" spans="1:8" s="97" customFormat="1" ht="15" customHeight="1" x14ac:dyDescent="0.3">
      <c r="A90" s="122" t="s">
        <v>329</v>
      </c>
      <c r="D90" s="123"/>
      <c r="E90" s="124" t="s">
        <v>329</v>
      </c>
    </row>
    <row r="91" spans="1:8" s="97" customFormat="1" ht="15" customHeight="1" x14ac:dyDescent="0.3">
      <c r="A91" s="98" t="s">
        <v>329</v>
      </c>
      <c r="B91" s="98" t="s">
        <v>329</v>
      </c>
      <c r="C91" s="115" t="s">
        <v>329</v>
      </c>
      <c r="D91" s="116"/>
      <c r="E91" s="117" t="s">
        <v>329</v>
      </c>
    </row>
    <row r="92" spans="1:8" s="97" customFormat="1" ht="15" customHeight="1" x14ac:dyDescent="0.3">
      <c r="A92" s="452" t="s">
        <v>1840</v>
      </c>
      <c r="B92" s="452" t="s">
        <v>1831</v>
      </c>
      <c r="C92" s="125" t="s">
        <v>329</v>
      </c>
      <c r="D92" s="126" t="s">
        <v>329</v>
      </c>
      <c r="E92" s="127" t="s">
        <v>329</v>
      </c>
    </row>
    <row r="93" spans="1:8" s="97" customFormat="1" ht="15" customHeight="1" x14ac:dyDescent="0.3">
      <c r="A93" s="128" t="s">
        <v>1841</v>
      </c>
      <c r="B93" s="128" t="s">
        <v>1841</v>
      </c>
      <c r="C93" s="129">
        <v>0</v>
      </c>
      <c r="D93" s="130">
        <v>0</v>
      </c>
      <c r="E93" s="130">
        <v>0</v>
      </c>
    </row>
    <row r="94" spans="1:8" s="97" customFormat="1" ht="15" customHeight="1" x14ac:dyDescent="0.3">
      <c r="A94" s="131" t="s">
        <v>329</v>
      </c>
      <c r="B94" s="132" t="s">
        <v>1842</v>
      </c>
      <c r="C94" s="133">
        <f>SUM(C93:C93)</f>
        <v>0</v>
      </c>
      <c r="D94" s="134" t="s">
        <v>329</v>
      </c>
      <c r="E94" s="135" t="s">
        <v>329</v>
      </c>
    </row>
    <row r="95" spans="1:8" s="97" customFormat="1" ht="15" customHeight="1" x14ac:dyDescent="0.3">
      <c r="A95" s="114"/>
      <c r="B95" s="98"/>
      <c r="C95" s="115"/>
      <c r="D95" s="117"/>
      <c r="E95" s="117"/>
    </row>
    <row r="96" spans="1:8" s="97" customFormat="1" ht="15" customHeight="1" x14ac:dyDescent="0.3">
      <c r="A96" s="114"/>
      <c r="B96" s="136" t="s">
        <v>1754</v>
      </c>
      <c r="C96" s="137">
        <f>SUM(C89,C54,C94)</f>
        <v>231</v>
      </c>
      <c r="D96" s="117"/>
      <c r="E96" s="117"/>
    </row>
    <row r="97" spans="1:7" s="97" customFormat="1" ht="15" customHeight="1" x14ac:dyDescent="0.3">
      <c r="A97" s="114"/>
      <c r="B97" s="114"/>
      <c r="C97" s="115"/>
      <c r="D97" s="117"/>
      <c r="E97" s="117"/>
    </row>
    <row r="98" spans="1:7" s="97" customFormat="1" ht="15" customHeight="1" x14ac:dyDescent="0.3">
      <c r="A98" s="114"/>
      <c r="B98" s="114"/>
      <c r="C98" s="115"/>
      <c r="D98" s="117"/>
      <c r="E98" s="117"/>
    </row>
    <row r="99" spans="1:7" s="97" customFormat="1" ht="15" customHeight="1" x14ac:dyDescent="0.3">
      <c r="A99" s="439" t="s">
        <v>1750</v>
      </c>
      <c r="B99" s="439"/>
      <c r="C99" s="138" t="s">
        <v>329</v>
      </c>
      <c r="D99" s="139" t="s">
        <v>329</v>
      </c>
      <c r="E99" s="139" t="s">
        <v>329</v>
      </c>
    </row>
    <row r="100" spans="1:7" s="97" customFormat="1" ht="15" customHeight="1" x14ac:dyDescent="0.3">
      <c r="A100" s="452" t="s">
        <v>1843</v>
      </c>
      <c r="B100" s="452"/>
    </row>
    <row r="101" spans="1:7" s="97" customFormat="1" ht="15" customHeight="1" x14ac:dyDescent="0.3">
      <c r="A101" s="89" t="s">
        <v>1841</v>
      </c>
      <c r="B101" s="89" t="s">
        <v>1987</v>
      </c>
      <c r="C101" s="119">
        <v>1</v>
      </c>
      <c r="D101" s="90">
        <v>17650</v>
      </c>
      <c r="E101" s="90">
        <v>17650</v>
      </c>
      <c r="G101" s="104"/>
    </row>
    <row r="102" spans="1:7" s="97" customFormat="1" ht="15" customHeight="1" x14ac:dyDescent="0.3">
      <c r="A102" s="89" t="s">
        <v>1841</v>
      </c>
      <c r="B102" s="89" t="s">
        <v>1899</v>
      </c>
      <c r="C102" s="119">
        <v>1</v>
      </c>
      <c r="D102" s="90">
        <v>27537</v>
      </c>
      <c r="E102" s="90">
        <v>27537</v>
      </c>
      <c r="G102" s="104"/>
    </row>
    <row r="103" spans="1:7" s="97" customFormat="1" ht="15" customHeight="1" x14ac:dyDescent="0.3">
      <c r="A103" s="89" t="s">
        <v>1841</v>
      </c>
      <c r="B103" s="89" t="s">
        <v>1988</v>
      </c>
      <c r="C103" s="119">
        <v>1</v>
      </c>
      <c r="D103" s="90">
        <v>16981</v>
      </c>
      <c r="E103" s="90">
        <v>16981</v>
      </c>
      <c r="G103" s="104"/>
    </row>
    <row r="104" spans="1:7" s="97" customFormat="1" ht="15" customHeight="1" x14ac:dyDescent="0.3">
      <c r="A104" s="89" t="s">
        <v>1841</v>
      </c>
      <c r="B104" s="89" t="s">
        <v>1989</v>
      </c>
      <c r="C104" s="119">
        <v>1</v>
      </c>
      <c r="D104" s="90">
        <v>16981</v>
      </c>
      <c r="E104" s="90">
        <v>16981</v>
      </c>
      <c r="G104" s="104"/>
    </row>
    <row r="105" spans="1:7" s="97" customFormat="1" ht="15" customHeight="1" x14ac:dyDescent="0.3">
      <c r="A105" s="89" t="s">
        <v>1841</v>
      </c>
      <c r="B105" s="89" t="s">
        <v>1990</v>
      </c>
      <c r="C105" s="119">
        <v>6</v>
      </c>
      <c r="D105" s="90">
        <v>6977</v>
      </c>
      <c r="E105" s="90">
        <v>16981</v>
      </c>
      <c r="G105" s="104"/>
    </row>
    <row r="106" spans="1:7" s="97" customFormat="1" ht="15" customHeight="1" x14ac:dyDescent="0.3">
      <c r="A106" s="89" t="s">
        <v>1841</v>
      </c>
      <c r="B106" s="89" t="s">
        <v>1991</v>
      </c>
      <c r="C106" s="119">
        <v>2</v>
      </c>
      <c r="D106" s="90">
        <v>8626</v>
      </c>
      <c r="E106" s="90">
        <v>10870</v>
      </c>
      <c r="G106" s="104"/>
    </row>
    <row r="107" spans="1:7" s="97" customFormat="1" ht="15" customHeight="1" x14ac:dyDescent="0.3">
      <c r="A107" s="89" t="s">
        <v>1841</v>
      </c>
      <c r="B107" s="89" t="s">
        <v>1992</v>
      </c>
      <c r="C107" s="119">
        <v>6</v>
      </c>
      <c r="D107" s="90">
        <v>23340</v>
      </c>
      <c r="E107" s="90">
        <v>36203</v>
      </c>
      <c r="G107" s="104"/>
    </row>
    <row r="108" spans="1:7" s="97" customFormat="1" ht="15" customHeight="1" x14ac:dyDescent="0.3">
      <c r="A108" s="87" t="s">
        <v>329</v>
      </c>
      <c r="B108" s="140" t="s">
        <v>1847</v>
      </c>
      <c r="C108" s="141">
        <f>SUM(C101:C107)</f>
        <v>18</v>
      </c>
      <c r="D108" s="121" t="s">
        <v>329</v>
      </c>
      <c r="E108" s="121" t="s">
        <v>329</v>
      </c>
    </row>
    <row r="109" spans="1:7" s="97" customFormat="1" ht="13.8" x14ac:dyDescent="0.3">
      <c r="A109" s="114" t="s">
        <v>329</v>
      </c>
      <c r="B109" s="91" t="s">
        <v>329</v>
      </c>
      <c r="C109" s="142"/>
      <c r="D109" s="143"/>
      <c r="E109" s="143"/>
    </row>
    <row r="110" spans="1:7" s="97" customFormat="1" ht="13.8" x14ac:dyDescent="0.3">
      <c r="A110" s="453" t="s">
        <v>1848</v>
      </c>
      <c r="B110" s="454"/>
      <c r="C110" s="142"/>
      <c r="D110" s="143"/>
      <c r="E110" s="143"/>
    </row>
    <row r="111" spans="1:7" s="97" customFormat="1" ht="13.8" x14ac:dyDescent="0.3">
      <c r="A111" s="89" t="s">
        <v>1841</v>
      </c>
      <c r="B111" s="89" t="s">
        <v>1993</v>
      </c>
      <c r="C111" s="119">
        <v>3</v>
      </c>
      <c r="D111" s="90">
        <v>21878</v>
      </c>
      <c r="E111" s="90">
        <v>42787</v>
      </c>
    </row>
    <row r="112" spans="1:7" s="97" customFormat="1" ht="13.8" x14ac:dyDescent="0.3">
      <c r="A112" s="87" t="s">
        <v>329</v>
      </c>
      <c r="B112" s="144" t="s">
        <v>1853</v>
      </c>
      <c r="C112" s="145">
        <f>SUM(C111:C111)</f>
        <v>3</v>
      </c>
      <c r="D112" s="109" t="s">
        <v>329</v>
      </c>
      <c r="E112" s="121" t="s">
        <v>329</v>
      </c>
    </row>
    <row r="113" spans="3:3" s="97" customFormat="1" ht="13.8" x14ac:dyDescent="0.3">
      <c r="C113" s="142"/>
    </row>
  </sheetData>
  <mergeCells count="15">
    <mergeCell ref="A110:B110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57:B57"/>
    <mergeCell ref="A92:B92"/>
    <mergeCell ref="A99:B99"/>
    <mergeCell ref="A100:B100"/>
  </mergeCells>
  <printOptions horizontalCentered="1"/>
  <pageMargins left="0.59055118110236227" right="0.59055118110236227" top="1.1811023622047245" bottom="0.78740157480314965" header="0.39370078740157483" footer="0.39370078740157483"/>
  <pageSetup scale="84" fitToHeight="0" orientation="landscape" r:id="rId1"/>
  <rowBreaks count="3" manualBreakCount="3">
    <brk id="32" max="16383" man="1"/>
    <brk id="64" max="16383" man="1"/>
    <brk id="96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7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7.5546875" style="86" customWidth="1"/>
    <col min="2" max="2" width="31" style="86" bestFit="1" customWidth="1"/>
    <col min="3" max="3" width="11.44140625" style="86" bestFit="1" customWidth="1"/>
    <col min="4" max="4" width="9.5546875" style="86" bestFit="1" customWidth="1"/>
    <col min="5" max="5" width="13.5546875" style="86" bestFit="1" customWidth="1"/>
    <col min="6" max="6" width="13.5546875" style="86" customWidth="1"/>
    <col min="7" max="7" width="15.33203125" style="86" bestFit="1" customWidth="1"/>
    <col min="8" max="9" width="15.5546875" style="86" bestFit="1" customWidth="1"/>
    <col min="10" max="10" width="10" style="86" bestFit="1" customWidth="1"/>
    <col min="11" max="11" width="9.44140625" style="86" bestFit="1" customWidth="1"/>
    <col min="12" max="12" width="10.44140625" style="86" bestFit="1" customWidth="1"/>
    <col min="13" max="16384" width="11.44140625" style="86"/>
  </cols>
  <sheetData>
    <row r="2" spans="1:12" ht="15.6" x14ac:dyDescent="0.3">
      <c r="A2" s="455" t="s">
        <v>0</v>
      </c>
      <c r="B2" s="455" t="s">
        <v>1854</v>
      </c>
      <c r="C2" s="455" t="s">
        <v>1854</v>
      </c>
      <c r="D2" s="455" t="s">
        <v>1854</v>
      </c>
      <c r="E2" s="455" t="s">
        <v>1854</v>
      </c>
      <c r="F2" s="455"/>
      <c r="G2" s="455" t="s">
        <v>1854</v>
      </c>
      <c r="H2" s="455" t="s">
        <v>1854</v>
      </c>
      <c r="I2" s="455" t="s">
        <v>1854</v>
      </c>
      <c r="J2" s="455" t="s">
        <v>1854</v>
      </c>
      <c r="K2" s="455" t="s">
        <v>1854</v>
      </c>
      <c r="L2" s="455" t="s">
        <v>1854</v>
      </c>
    </row>
    <row r="3" spans="1:12" ht="15.6" x14ac:dyDescent="0.3">
      <c r="A3" s="455" t="s">
        <v>2</v>
      </c>
      <c r="B3" s="455" t="s">
        <v>1854</v>
      </c>
      <c r="C3" s="455" t="s">
        <v>1854</v>
      </c>
      <c r="D3" s="455" t="s">
        <v>1854</v>
      </c>
      <c r="E3" s="455" t="s">
        <v>1854</v>
      </c>
      <c r="F3" s="455"/>
      <c r="G3" s="455" t="s">
        <v>1854</v>
      </c>
      <c r="H3" s="455" t="s">
        <v>1854</v>
      </c>
      <c r="I3" s="455" t="s">
        <v>1854</v>
      </c>
      <c r="J3" s="455" t="s">
        <v>1854</v>
      </c>
      <c r="K3" s="455" t="s">
        <v>1854</v>
      </c>
      <c r="L3" s="455" t="s">
        <v>1854</v>
      </c>
    </row>
    <row r="4" spans="1:12" ht="15.6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  <c r="F4" s="455"/>
      <c r="G4" s="455" t="s">
        <v>1798</v>
      </c>
      <c r="H4" s="455" t="s">
        <v>1798</v>
      </c>
      <c r="I4" s="455" t="s">
        <v>1798</v>
      </c>
      <c r="J4" s="455" t="s">
        <v>1798</v>
      </c>
      <c r="K4" s="455" t="s">
        <v>1798</v>
      </c>
      <c r="L4" s="455" t="s">
        <v>1798</v>
      </c>
    </row>
    <row r="5" spans="1:12" ht="15.6" x14ac:dyDescent="0.3">
      <c r="A5" s="455" t="s">
        <v>1855</v>
      </c>
      <c r="B5" s="455" t="s">
        <v>1855</v>
      </c>
      <c r="C5" s="455" t="s">
        <v>1855</v>
      </c>
      <c r="D5" s="455" t="s">
        <v>1855</v>
      </c>
      <c r="E5" s="455" t="s">
        <v>1855</v>
      </c>
      <c r="F5" s="455"/>
      <c r="G5" s="455" t="s">
        <v>1855</v>
      </c>
      <c r="H5" s="455" t="s">
        <v>1855</v>
      </c>
      <c r="I5" s="455" t="s">
        <v>1855</v>
      </c>
      <c r="J5" s="455" t="s">
        <v>1855</v>
      </c>
      <c r="K5" s="455" t="s">
        <v>1855</v>
      </c>
      <c r="L5" s="455" t="s">
        <v>1855</v>
      </c>
    </row>
    <row r="6" spans="1:12" ht="15.6" x14ac:dyDescent="0.3">
      <c r="A6" s="458" t="s">
        <v>1800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</row>
    <row r="7" spans="1:12" ht="15.6" x14ac:dyDescent="0.3">
      <c r="A7" s="457" t="s">
        <v>1856</v>
      </c>
      <c r="B7" s="457"/>
      <c r="C7" s="457"/>
      <c r="D7" s="87" t="s">
        <v>329</v>
      </c>
      <c r="E7" s="87" t="s">
        <v>329</v>
      </c>
      <c r="F7" s="87"/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  <c r="L7" s="87" t="s">
        <v>329</v>
      </c>
    </row>
    <row r="8" spans="1:12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/>
      <c r="G8" s="444" t="s">
        <v>1858</v>
      </c>
      <c r="H8" s="444" t="s">
        <v>1859</v>
      </c>
      <c r="I8" s="444" t="s">
        <v>1859</v>
      </c>
      <c r="J8" s="444" t="s">
        <v>1859</v>
      </c>
      <c r="K8" s="444" t="s">
        <v>1859</v>
      </c>
      <c r="L8" s="444" t="s">
        <v>1859</v>
      </c>
    </row>
    <row r="9" spans="1:12" ht="27.6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1994</v>
      </c>
      <c r="G9" s="88" t="s">
        <v>1864</v>
      </c>
      <c r="H9" s="88" t="s">
        <v>1865</v>
      </c>
      <c r="I9" s="88" t="s">
        <v>1866</v>
      </c>
      <c r="J9" s="88" t="s">
        <v>1867</v>
      </c>
      <c r="K9" s="88" t="s">
        <v>1868</v>
      </c>
      <c r="L9" s="88" t="s">
        <v>1864</v>
      </c>
    </row>
    <row r="10" spans="1:12" x14ac:dyDescent="0.3">
      <c r="A10" s="89" t="s">
        <v>1872</v>
      </c>
      <c r="B10" s="89" t="s">
        <v>1873</v>
      </c>
      <c r="C10" s="147">
        <v>54294</v>
      </c>
      <c r="D10" s="147">
        <v>2500</v>
      </c>
      <c r="E10" s="147">
        <v>0</v>
      </c>
      <c r="F10" s="147">
        <v>0</v>
      </c>
      <c r="G10" s="147">
        <f t="shared" ref="G10:G23" si="0">SUM(C10:F10)</f>
        <v>56794</v>
      </c>
      <c r="H10" s="147">
        <v>43435.199999999997</v>
      </c>
      <c r="I10" s="147">
        <v>9049</v>
      </c>
      <c r="J10" s="147">
        <v>72392</v>
      </c>
      <c r="K10" s="147">
        <v>0</v>
      </c>
      <c r="L10" s="147">
        <f t="shared" ref="L10:L23" si="1">SUM(H10:K10)</f>
        <v>124876.2</v>
      </c>
    </row>
    <row r="11" spans="1:12" x14ac:dyDescent="0.3">
      <c r="A11" s="89" t="s">
        <v>1878</v>
      </c>
      <c r="B11" s="89" t="s">
        <v>1879</v>
      </c>
      <c r="C11" s="147">
        <v>35028</v>
      </c>
      <c r="D11" s="147">
        <v>2500</v>
      </c>
      <c r="E11" s="147">
        <v>19000</v>
      </c>
      <c r="F11" s="147">
        <v>0</v>
      </c>
      <c r="G11" s="147">
        <f t="shared" si="0"/>
        <v>56528</v>
      </c>
      <c r="H11" s="147">
        <v>28022.400000000001</v>
      </c>
      <c r="I11" s="147">
        <v>5838</v>
      </c>
      <c r="J11" s="147">
        <v>46704</v>
      </c>
      <c r="K11" s="147">
        <v>0</v>
      </c>
      <c r="L11" s="147">
        <f t="shared" si="1"/>
        <v>80564.399999999994</v>
      </c>
    </row>
    <row r="12" spans="1:12" x14ac:dyDescent="0.3">
      <c r="A12" s="89" t="s">
        <v>1870</v>
      </c>
      <c r="B12" s="89" t="s">
        <v>1871</v>
      </c>
      <c r="C12" s="147">
        <v>54294</v>
      </c>
      <c r="D12" s="147">
        <v>2500</v>
      </c>
      <c r="E12" s="147">
        <v>50000</v>
      </c>
      <c r="F12" s="147">
        <v>0</v>
      </c>
      <c r="G12" s="147">
        <f t="shared" si="0"/>
        <v>106794</v>
      </c>
      <c r="H12" s="147">
        <v>43435.199999999997</v>
      </c>
      <c r="I12" s="147">
        <v>9049</v>
      </c>
      <c r="J12" s="147">
        <v>72392</v>
      </c>
      <c r="K12" s="147">
        <v>0</v>
      </c>
      <c r="L12" s="147">
        <f t="shared" si="1"/>
        <v>124876.2</v>
      </c>
    </row>
    <row r="13" spans="1:12" x14ac:dyDescent="0.3">
      <c r="A13" s="89" t="s">
        <v>1880</v>
      </c>
      <c r="B13" s="89" t="s">
        <v>1812</v>
      </c>
      <c r="C13" s="147">
        <v>29221</v>
      </c>
      <c r="D13" s="147">
        <v>2500</v>
      </c>
      <c r="E13" s="147">
        <v>7877.39</v>
      </c>
      <c r="F13" s="147">
        <v>0</v>
      </c>
      <c r="G13" s="147">
        <f t="shared" si="0"/>
        <v>39598.39</v>
      </c>
      <c r="H13" s="147">
        <v>23376.720000000001</v>
      </c>
      <c r="I13" s="147">
        <v>4870.1499999999996</v>
      </c>
      <c r="J13" s="147">
        <v>38961.199999999997</v>
      </c>
      <c r="K13" s="147">
        <v>0</v>
      </c>
      <c r="L13" s="147">
        <f t="shared" si="1"/>
        <v>67208.070000000007</v>
      </c>
    </row>
    <row r="14" spans="1:12" x14ac:dyDescent="0.3">
      <c r="A14" s="89" t="s">
        <v>1883</v>
      </c>
      <c r="B14" s="89" t="s">
        <v>1813</v>
      </c>
      <c r="C14" s="147">
        <v>25437</v>
      </c>
      <c r="D14" s="147">
        <v>2500</v>
      </c>
      <c r="E14" s="147">
        <v>5000</v>
      </c>
      <c r="F14" s="147">
        <v>0</v>
      </c>
      <c r="G14" s="147">
        <f t="shared" si="0"/>
        <v>32937</v>
      </c>
      <c r="H14" s="147">
        <v>20349.599999999999</v>
      </c>
      <c r="I14" s="147">
        <v>4239.5</v>
      </c>
      <c r="J14" s="147">
        <v>33916</v>
      </c>
      <c r="K14" s="147">
        <v>0</v>
      </c>
      <c r="L14" s="147">
        <f t="shared" si="1"/>
        <v>58505.1</v>
      </c>
    </row>
    <row r="15" spans="1:12" x14ac:dyDescent="0.3">
      <c r="A15" s="89" t="s">
        <v>1884</v>
      </c>
      <c r="B15" s="89" t="s">
        <v>1885</v>
      </c>
      <c r="C15" s="147">
        <v>24782</v>
      </c>
      <c r="D15" s="147">
        <v>2500</v>
      </c>
      <c r="E15" s="147">
        <v>5000</v>
      </c>
      <c r="F15" s="147">
        <v>0</v>
      </c>
      <c r="G15" s="147">
        <f t="shared" si="0"/>
        <v>32282</v>
      </c>
      <c r="H15" s="147">
        <v>19825.68</v>
      </c>
      <c r="I15" s="147">
        <v>4130.3500000000004</v>
      </c>
      <c r="J15" s="147">
        <v>33042.800000000003</v>
      </c>
      <c r="K15" s="147">
        <v>0</v>
      </c>
      <c r="L15" s="147">
        <f t="shared" si="1"/>
        <v>56998.83</v>
      </c>
    </row>
    <row r="16" spans="1:12" x14ac:dyDescent="0.3">
      <c r="A16" s="89" t="s">
        <v>1886</v>
      </c>
      <c r="B16" s="89" t="s">
        <v>1887</v>
      </c>
      <c r="C16" s="147">
        <v>20570</v>
      </c>
      <c r="D16" s="147">
        <v>2500</v>
      </c>
      <c r="E16" s="147">
        <v>0</v>
      </c>
      <c r="F16" s="147">
        <v>0</v>
      </c>
      <c r="G16" s="147">
        <f t="shared" si="0"/>
        <v>23070</v>
      </c>
      <c r="H16" s="147">
        <v>16456.080000000002</v>
      </c>
      <c r="I16" s="147">
        <v>3428.35</v>
      </c>
      <c r="J16" s="147">
        <v>27426.799999999999</v>
      </c>
      <c r="K16" s="147">
        <v>0</v>
      </c>
      <c r="L16" s="147">
        <f t="shared" si="1"/>
        <v>47311.229999999996</v>
      </c>
    </row>
    <row r="17" spans="1:12" x14ac:dyDescent="0.3">
      <c r="A17" s="89" t="s">
        <v>1892</v>
      </c>
      <c r="B17" s="89" t="s">
        <v>1893</v>
      </c>
      <c r="C17" s="147">
        <v>33133</v>
      </c>
      <c r="D17" s="147">
        <v>2500</v>
      </c>
      <c r="E17" s="147">
        <v>0</v>
      </c>
      <c r="F17" s="147">
        <v>0</v>
      </c>
      <c r="G17" s="147">
        <f t="shared" si="0"/>
        <v>35633</v>
      </c>
      <c r="H17" s="147">
        <v>26506.32</v>
      </c>
      <c r="I17" s="147">
        <v>5522.15</v>
      </c>
      <c r="J17" s="147">
        <v>44177.200000000004</v>
      </c>
      <c r="K17" s="147">
        <v>0</v>
      </c>
      <c r="L17" s="147">
        <f t="shared" si="1"/>
        <v>76205.670000000013</v>
      </c>
    </row>
    <row r="18" spans="1:12" x14ac:dyDescent="0.3">
      <c r="A18" s="89" t="s">
        <v>1888</v>
      </c>
      <c r="B18" s="89" t="s">
        <v>1889</v>
      </c>
      <c r="C18" s="147">
        <v>20122</v>
      </c>
      <c r="D18" s="147">
        <v>2500</v>
      </c>
      <c r="E18" s="147">
        <v>13891.44</v>
      </c>
      <c r="F18" s="147">
        <v>0</v>
      </c>
      <c r="G18" s="147">
        <f t="shared" si="0"/>
        <v>36513.440000000002</v>
      </c>
      <c r="H18" s="147">
        <v>16097.52</v>
      </c>
      <c r="I18" s="147">
        <v>3353.65</v>
      </c>
      <c r="J18" s="147">
        <v>26829.200000000001</v>
      </c>
      <c r="K18" s="147">
        <v>0</v>
      </c>
      <c r="L18" s="147">
        <f t="shared" si="1"/>
        <v>46280.37</v>
      </c>
    </row>
    <row r="19" spans="1:12" x14ac:dyDescent="0.3">
      <c r="A19" s="89" t="s">
        <v>1890</v>
      </c>
      <c r="B19" s="89" t="s">
        <v>1891</v>
      </c>
      <c r="C19" s="147">
        <v>17725</v>
      </c>
      <c r="D19" s="147">
        <v>2500</v>
      </c>
      <c r="E19" s="147">
        <v>0</v>
      </c>
      <c r="F19" s="147">
        <v>0</v>
      </c>
      <c r="G19" s="147">
        <f t="shared" si="0"/>
        <v>20225</v>
      </c>
      <c r="H19" s="147">
        <v>14179.92</v>
      </c>
      <c r="I19" s="147">
        <v>2954.15</v>
      </c>
      <c r="J19" s="147">
        <v>23633.200000000001</v>
      </c>
      <c r="K19" s="147">
        <v>0</v>
      </c>
      <c r="L19" s="147">
        <f t="shared" si="1"/>
        <v>40767.270000000004</v>
      </c>
    </row>
    <row r="20" spans="1:12" x14ac:dyDescent="0.3">
      <c r="A20" s="89" t="s">
        <v>1874</v>
      </c>
      <c r="B20" s="89" t="s">
        <v>1875</v>
      </c>
      <c r="C20" s="147">
        <v>54294</v>
      </c>
      <c r="D20" s="147">
        <v>2500</v>
      </c>
      <c r="E20" s="147">
        <v>50000</v>
      </c>
      <c r="F20" s="147">
        <v>0</v>
      </c>
      <c r="G20" s="147">
        <f t="shared" si="0"/>
        <v>106794</v>
      </c>
      <c r="H20" s="147">
        <v>43435.199999999997</v>
      </c>
      <c r="I20" s="147">
        <v>9049</v>
      </c>
      <c r="J20" s="147">
        <v>72392</v>
      </c>
      <c r="K20" s="147">
        <v>0</v>
      </c>
      <c r="L20" s="147">
        <f t="shared" si="1"/>
        <v>124876.2</v>
      </c>
    </row>
    <row r="21" spans="1:12" ht="27.6" x14ac:dyDescent="0.3">
      <c r="A21" s="105" t="s">
        <v>1881</v>
      </c>
      <c r="B21" s="89" t="s">
        <v>1882</v>
      </c>
      <c r="C21" s="147">
        <v>26169</v>
      </c>
      <c r="D21" s="147">
        <v>2500</v>
      </c>
      <c r="E21" s="147">
        <v>0</v>
      </c>
      <c r="F21" s="147">
        <v>0</v>
      </c>
      <c r="G21" s="147">
        <f t="shared" si="0"/>
        <v>28669</v>
      </c>
      <c r="H21" s="147">
        <v>20935.2</v>
      </c>
      <c r="I21" s="147">
        <v>1744.6</v>
      </c>
      <c r="J21" s="147">
        <v>23898.63</v>
      </c>
      <c r="K21" s="147">
        <v>0</v>
      </c>
      <c r="L21" s="147">
        <f t="shared" si="1"/>
        <v>46578.43</v>
      </c>
    </row>
    <row r="22" spans="1:12" x14ac:dyDescent="0.3">
      <c r="A22" s="89" t="s">
        <v>1876</v>
      </c>
      <c r="B22" s="89" t="s">
        <v>1877</v>
      </c>
      <c r="C22" s="147">
        <v>72785</v>
      </c>
      <c r="D22" s="147">
        <v>2500</v>
      </c>
      <c r="E22" s="147">
        <v>0</v>
      </c>
      <c r="F22" s="147">
        <v>0</v>
      </c>
      <c r="G22" s="147">
        <f t="shared" si="0"/>
        <v>75285</v>
      </c>
      <c r="H22" s="147">
        <v>58228.08</v>
      </c>
      <c r="I22" s="147">
        <v>9704.68</v>
      </c>
      <c r="J22" s="147">
        <v>97046.8</v>
      </c>
      <c r="K22" s="147">
        <v>0</v>
      </c>
      <c r="L22" s="147">
        <f t="shared" si="1"/>
        <v>164979.56</v>
      </c>
    </row>
    <row r="23" spans="1:12" x14ac:dyDescent="0.3">
      <c r="A23" s="105" t="s">
        <v>1881</v>
      </c>
      <c r="B23" s="89" t="s">
        <v>1946</v>
      </c>
      <c r="C23" s="147">
        <v>44880</v>
      </c>
      <c r="D23" s="147">
        <v>6000</v>
      </c>
      <c r="E23" s="147">
        <v>0</v>
      </c>
      <c r="F23" s="147">
        <v>59000</v>
      </c>
      <c r="G23" s="147">
        <f t="shared" si="0"/>
        <v>109880</v>
      </c>
      <c r="H23" s="147">
        <v>0</v>
      </c>
      <c r="I23" s="147">
        <v>0</v>
      </c>
      <c r="J23" s="147">
        <v>59840</v>
      </c>
      <c r="K23" s="147">
        <v>0</v>
      </c>
      <c r="L23" s="147">
        <f t="shared" si="1"/>
        <v>59840</v>
      </c>
    </row>
    <row r="24" spans="1:12" x14ac:dyDescent="0.3">
      <c r="A24" s="91" t="s">
        <v>329</v>
      </c>
      <c r="B24" s="91" t="s">
        <v>329</v>
      </c>
      <c r="C24" s="92" t="s">
        <v>329</v>
      </c>
      <c r="D24" s="92" t="s">
        <v>329</v>
      </c>
      <c r="E24" s="92"/>
      <c r="F24" s="92"/>
      <c r="G24" s="92" t="s">
        <v>329</v>
      </c>
      <c r="H24" s="92" t="s">
        <v>329</v>
      </c>
      <c r="I24" s="92" t="s">
        <v>329</v>
      </c>
      <c r="J24" s="92" t="s">
        <v>329</v>
      </c>
      <c r="K24" s="92" t="s">
        <v>329</v>
      </c>
      <c r="L24" s="92" t="s">
        <v>329</v>
      </c>
    </row>
    <row r="25" spans="1:12" x14ac:dyDescent="0.3">
      <c r="A25" s="114" t="s">
        <v>329</v>
      </c>
      <c r="B25" s="114" t="s">
        <v>329</v>
      </c>
      <c r="C25" s="117" t="s">
        <v>329</v>
      </c>
      <c r="D25" s="117" t="s">
        <v>329</v>
      </c>
      <c r="E25" s="117" t="s">
        <v>329</v>
      </c>
      <c r="F25" s="117"/>
      <c r="G25" s="117" t="s">
        <v>329</v>
      </c>
      <c r="H25" s="117" t="s">
        <v>329</v>
      </c>
      <c r="I25" s="117" t="s">
        <v>329</v>
      </c>
      <c r="J25" s="117" t="s">
        <v>329</v>
      </c>
      <c r="K25" s="117" t="s">
        <v>329</v>
      </c>
      <c r="L25" s="117" t="s">
        <v>329</v>
      </c>
    </row>
    <row r="26" spans="1:12" ht="15.6" x14ac:dyDescent="0.3">
      <c r="A26" s="457" t="s">
        <v>1869</v>
      </c>
      <c r="B26" s="457"/>
      <c r="C26" s="457"/>
      <c r="D26" s="93" t="s">
        <v>329</v>
      </c>
      <c r="E26" s="93" t="s">
        <v>329</v>
      </c>
      <c r="F26" s="93"/>
      <c r="G26" s="93" t="s">
        <v>329</v>
      </c>
      <c r="H26" s="93" t="s">
        <v>329</v>
      </c>
      <c r="I26" s="93" t="s">
        <v>329</v>
      </c>
      <c r="J26" s="93" t="s">
        <v>329</v>
      </c>
      <c r="K26" s="93" t="s">
        <v>329</v>
      </c>
      <c r="L26" s="148" t="s">
        <v>329</v>
      </c>
    </row>
    <row r="27" spans="1:12" x14ac:dyDescent="0.3">
      <c r="A27" s="444" t="s">
        <v>1857</v>
      </c>
      <c r="B27" s="444" t="s">
        <v>1802</v>
      </c>
      <c r="C27" s="447" t="s">
        <v>1858</v>
      </c>
      <c r="D27" s="447"/>
      <c r="E27" s="447"/>
      <c r="F27" s="447"/>
      <c r="G27" s="447" t="s">
        <v>1859</v>
      </c>
      <c r="H27" s="447"/>
      <c r="I27" s="447"/>
      <c r="J27" s="447"/>
      <c r="K27" s="447"/>
      <c r="L27" s="148" t="s">
        <v>329</v>
      </c>
    </row>
    <row r="28" spans="1:12" x14ac:dyDescent="0.3">
      <c r="A28" s="444" t="s">
        <v>1857</v>
      </c>
      <c r="B28" s="444" t="s">
        <v>1860</v>
      </c>
      <c r="C28" s="94" t="s">
        <v>1861</v>
      </c>
      <c r="D28" s="94" t="s">
        <v>1862</v>
      </c>
      <c r="E28" s="94" t="s">
        <v>1863</v>
      </c>
      <c r="F28" s="94" t="s">
        <v>1864</v>
      </c>
      <c r="G28" s="149" t="s">
        <v>1865</v>
      </c>
      <c r="H28" s="94" t="s">
        <v>1866</v>
      </c>
      <c r="I28" s="94" t="s">
        <v>1867</v>
      </c>
      <c r="J28" s="94" t="s">
        <v>1868</v>
      </c>
      <c r="K28" s="150" t="s">
        <v>1864</v>
      </c>
      <c r="L28" s="148" t="s">
        <v>329</v>
      </c>
    </row>
    <row r="29" spans="1:12" x14ac:dyDescent="0.3">
      <c r="A29" s="89" t="s">
        <v>1896</v>
      </c>
      <c r="B29" s="89" t="s">
        <v>1897</v>
      </c>
      <c r="C29" s="147">
        <v>18860</v>
      </c>
      <c r="D29" s="147">
        <v>2500</v>
      </c>
      <c r="E29" s="147">
        <v>3954.59</v>
      </c>
      <c r="F29" s="147">
        <f t="shared" ref="F29:F77" si="2">SUM(C29:E29)</f>
        <v>25314.59</v>
      </c>
      <c r="G29" s="147">
        <v>15088.08</v>
      </c>
      <c r="H29" s="147">
        <v>3143.35</v>
      </c>
      <c r="I29" s="147">
        <v>25146.799999999999</v>
      </c>
      <c r="J29" s="147">
        <v>0</v>
      </c>
      <c r="K29" s="90">
        <f t="shared" ref="K29:K77" si="3">SUM(G29:J29)</f>
        <v>43378.229999999996</v>
      </c>
      <c r="L29" s="148" t="s">
        <v>329</v>
      </c>
    </row>
    <row r="30" spans="1:12" x14ac:dyDescent="0.3">
      <c r="A30" s="89" t="s">
        <v>1898</v>
      </c>
      <c r="B30" s="89" t="s">
        <v>1899</v>
      </c>
      <c r="C30" s="147">
        <v>44551</v>
      </c>
      <c r="D30" s="147">
        <v>2500</v>
      </c>
      <c r="E30" s="147">
        <v>15684.4</v>
      </c>
      <c r="F30" s="147">
        <f t="shared" si="2"/>
        <v>62735.4</v>
      </c>
      <c r="G30" s="147">
        <v>35640.720000000001</v>
      </c>
      <c r="H30" s="147">
        <v>7425.15</v>
      </c>
      <c r="I30" s="147">
        <v>59401.2</v>
      </c>
      <c r="J30" s="147">
        <v>0</v>
      </c>
      <c r="K30" s="90">
        <f t="shared" si="3"/>
        <v>102467.07</v>
      </c>
      <c r="L30" s="148" t="s">
        <v>329</v>
      </c>
    </row>
    <row r="31" spans="1:12" x14ac:dyDescent="0.3">
      <c r="A31" s="89" t="s">
        <v>1900</v>
      </c>
      <c r="B31" s="89" t="s">
        <v>1901</v>
      </c>
      <c r="C31" s="147">
        <v>27174</v>
      </c>
      <c r="D31" s="147">
        <v>2500</v>
      </c>
      <c r="E31" s="147">
        <v>7839.1</v>
      </c>
      <c r="F31" s="147">
        <f t="shared" si="2"/>
        <v>37513.1</v>
      </c>
      <c r="G31" s="147">
        <v>21739.200000000001</v>
      </c>
      <c r="H31" s="147">
        <v>4529</v>
      </c>
      <c r="I31" s="147">
        <v>36232</v>
      </c>
      <c r="J31" s="147">
        <v>0</v>
      </c>
      <c r="K31" s="90">
        <f t="shared" si="3"/>
        <v>62500.2</v>
      </c>
      <c r="L31" s="148" t="s">
        <v>329</v>
      </c>
    </row>
    <row r="32" spans="1:12" x14ac:dyDescent="0.3">
      <c r="A32" s="89" t="s">
        <v>1902</v>
      </c>
      <c r="B32" s="89" t="s">
        <v>1903</v>
      </c>
      <c r="C32" s="147">
        <v>21107</v>
      </c>
      <c r="D32" s="147">
        <v>2500</v>
      </c>
      <c r="E32" s="147">
        <v>0</v>
      </c>
      <c r="F32" s="147">
        <f t="shared" si="2"/>
        <v>23607</v>
      </c>
      <c r="G32" s="147">
        <v>16885.680000000004</v>
      </c>
      <c r="H32" s="147">
        <v>3517.85</v>
      </c>
      <c r="I32" s="147">
        <v>28142.800000000003</v>
      </c>
      <c r="J32" s="147">
        <v>0</v>
      </c>
      <c r="K32" s="90">
        <f t="shared" si="3"/>
        <v>48546.33</v>
      </c>
    </row>
    <row r="33" spans="1:11" x14ac:dyDescent="0.3">
      <c r="A33" s="89" t="s">
        <v>1904</v>
      </c>
      <c r="B33" s="89" t="s">
        <v>1905</v>
      </c>
      <c r="C33" s="147">
        <v>18860</v>
      </c>
      <c r="D33" s="147">
        <v>2500</v>
      </c>
      <c r="E33" s="147">
        <v>817.18</v>
      </c>
      <c r="F33" s="147">
        <f t="shared" si="2"/>
        <v>22177.18</v>
      </c>
      <c r="G33" s="147">
        <v>15088.08</v>
      </c>
      <c r="H33" s="147">
        <v>3143.35</v>
      </c>
      <c r="I33" s="147">
        <v>25146.799999999999</v>
      </c>
      <c r="J33" s="147">
        <v>0</v>
      </c>
      <c r="K33" s="90">
        <f t="shared" si="3"/>
        <v>43378.229999999996</v>
      </c>
    </row>
    <row r="34" spans="1:11" x14ac:dyDescent="0.3">
      <c r="A34" s="89" t="s">
        <v>1906</v>
      </c>
      <c r="B34" s="89" t="s">
        <v>1907</v>
      </c>
      <c r="C34" s="147">
        <v>16336</v>
      </c>
      <c r="D34" s="147">
        <v>2500</v>
      </c>
      <c r="E34" s="147">
        <v>9294</v>
      </c>
      <c r="F34" s="147">
        <f t="shared" si="2"/>
        <v>28130</v>
      </c>
      <c r="G34" s="147">
        <v>13068.720000000001</v>
      </c>
      <c r="H34" s="147">
        <v>2722.65</v>
      </c>
      <c r="I34" s="147">
        <v>21781.199999999997</v>
      </c>
      <c r="J34" s="147">
        <v>0</v>
      </c>
      <c r="K34" s="90">
        <f t="shared" si="3"/>
        <v>37572.57</v>
      </c>
    </row>
    <row r="35" spans="1:11" x14ac:dyDescent="0.3">
      <c r="A35" s="89" t="s">
        <v>1908</v>
      </c>
      <c r="B35" s="89" t="s">
        <v>1909</v>
      </c>
      <c r="C35" s="147">
        <v>13561</v>
      </c>
      <c r="D35" s="147">
        <v>2500</v>
      </c>
      <c r="E35" s="147">
        <v>0</v>
      </c>
      <c r="F35" s="147">
        <f t="shared" si="2"/>
        <v>16061</v>
      </c>
      <c r="G35" s="147">
        <v>10848.720000000001</v>
      </c>
      <c r="H35" s="147">
        <v>2260.15</v>
      </c>
      <c r="I35" s="147">
        <v>18081.199999999997</v>
      </c>
      <c r="J35" s="147">
        <v>0</v>
      </c>
      <c r="K35" s="90">
        <f t="shared" si="3"/>
        <v>31190.07</v>
      </c>
    </row>
    <row r="36" spans="1:11" x14ac:dyDescent="0.3">
      <c r="A36" s="89" t="s">
        <v>1910</v>
      </c>
      <c r="B36" s="89" t="s">
        <v>1911</v>
      </c>
      <c r="C36" s="147">
        <v>12616</v>
      </c>
      <c r="D36" s="147">
        <v>2500</v>
      </c>
      <c r="E36" s="147">
        <v>0</v>
      </c>
      <c r="F36" s="147">
        <f t="shared" si="2"/>
        <v>15116</v>
      </c>
      <c r="G36" s="147">
        <v>10092.720000000001</v>
      </c>
      <c r="H36" s="147">
        <v>2102.6499999999996</v>
      </c>
      <c r="I36" s="147">
        <v>16821.199999999997</v>
      </c>
      <c r="J36" s="147">
        <v>0</v>
      </c>
      <c r="K36" s="90">
        <f t="shared" si="3"/>
        <v>29016.57</v>
      </c>
    </row>
    <row r="37" spans="1:11" x14ac:dyDescent="0.3">
      <c r="A37" s="89" t="s">
        <v>1912</v>
      </c>
      <c r="B37" s="89" t="s">
        <v>1913</v>
      </c>
      <c r="C37" s="147">
        <v>10878</v>
      </c>
      <c r="D37" s="147">
        <v>2500</v>
      </c>
      <c r="E37" s="147">
        <v>0</v>
      </c>
      <c r="F37" s="147">
        <f t="shared" si="2"/>
        <v>13378</v>
      </c>
      <c r="G37" s="147">
        <v>8702.4</v>
      </c>
      <c r="H37" s="147">
        <v>1813</v>
      </c>
      <c r="I37" s="147">
        <v>14504</v>
      </c>
      <c r="J37" s="147">
        <v>0</v>
      </c>
      <c r="K37" s="90">
        <f t="shared" si="3"/>
        <v>25019.4</v>
      </c>
    </row>
    <row r="38" spans="1:11" x14ac:dyDescent="0.3">
      <c r="A38" s="89" t="s">
        <v>1942</v>
      </c>
      <c r="B38" s="89" t="s">
        <v>1943</v>
      </c>
      <c r="C38" s="147">
        <v>18714</v>
      </c>
      <c r="D38" s="147">
        <v>2500</v>
      </c>
      <c r="E38" s="147">
        <v>0</v>
      </c>
      <c r="F38" s="147">
        <f t="shared" si="2"/>
        <v>21214</v>
      </c>
      <c r="G38" s="147">
        <v>14971.2</v>
      </c>
      <c r="H38" s="147">
        <v>3119</v>
      </c>
      <c r="I38" s="147">
        <v>24952</v>
      </c>
      <c r="J38" s="147">
        <v>0</v>
      </c>
      <c r="K38" s="90">
        <f t="shared" si="3"/>
        <v>43042.2</v>
      </c>
    </row>
    <row r="39" spans="1:11" x14ac:dyDescent="0.3">
      <c r="A39" s="89" t="s">
        <v>1944</v>
      </c>
      <c r="B39" s="89" t="s">
        <v>1945</v>
      </c>
      <c r="C39" s="147">
        <v>8438</v>
      </c>
      <c r="D39" s="147">
        <v>2500</v>
      </c>
      <c r="E39" s="147">
        <v>0</v>
      </c>
      <c r="F39" s="147">
        <f t="shared" si="2"/>
        <v>10938</v>
      </c>
      <c r="G39" s="147">
        <v>6750.48</v>
      </c>
      <c r="H39" s="147">
        <v>1406.35</v>
      </c>
      <c r="I39" s="147">
        <v>11250.8</v>
      </c>
      <c r="J39" s="147">
        <v>0</v>
      </c>
      <c r="K39" s="90">
        <f t="shared" si="3"/>
        <v>19407.629999999997</v>
      </c>
    </row>
    <row r="40" spans="1:11" x14ac:dyDescent="0.3">
      <c r="A40" s="89" t="s">
        <v>1922</v>
      </c>
      <c r="B40" s="89" t="s">
        <v>1819</v>
      </c>
      <c r="C40" s="147">
        <v>21642</v>
      </c>
      <c r="D40" s="147">
        <v>2500</v>
      </c>
      <c r="E40" s="147">
        <v>1122.2</v>
      </c>
      <c r="F40" s="147">
        <f t="shared" si="2"/>
        <v>25264.2</v>
      </c>
      <c r="G40" s="147">
        <v>17313.600000000002</v>
      </c>
      <c r="H40" s="147">
        <v>3607</v>
      </c>
      <c r="I40" s="147">
        <v>28856</v>
      </c>
      <c r="J40" s="147">
        <v>0</v>
      </c>
      <c r="K40" s="90">
        <f t="shared" si="3"/>
        <v>49776.600000000006</v>
      </c>
    </row>
    <row r="41" spans="1:11" ht="27.6" x14ac:dyDescent="0.3">
      <c r="A41" s="89" t="s">
        <v>1947</v>
      </c>
      <c r="B41" s="89" t="s">
        <v>1820</v>
      </c>
      <c r="C41" s="147">
        <v>20717</v>
      </c>
      <c r="D41" s="147">
        <v>3734</v>
      </c>
      <c r="E41" s="147">
        <v>1271.6199999999999</v>
      </c>
      <c r="F41" s="147">
        <f t="shared" si="2"/>
        <v>25722.62</v>
      </c>
      <c r="G41" s="147">
        <v>16573.680000000004</v>
      </c>
      <c r="H41" s="147">
        <v>3452.85</v>
      </c>
      <c r="I41" s="147">
        <v>27622.800000000003</v>
      </c>
      <c r="J41" s="147">
        <v>0</v>
      </c>
      <c r="K41" s="90">
        <f t="shared" si="3"/>
        <v>47649.33</v>
      </c>
    </row>
    <row r="42" spans="1:11" ht="27.6" x14ac:dyDescent="0.3">
      <c r="A42" s="89" t="s">
        <v>1923</v>
      </c>
      <c r="B42" s="89" t="s">
        <v>1824</v>
      </c>
      <c r="C42" s="147">
        <v>18611</v>
      </c>
      <c r="D42" s="147">
        <v>3734</v>
      </c>
      <c r="E42" s="147">
        <v>2500.8466666666668</v>
      </c>
      <c r="F42" s="147">
        <f t="shared" si="2"/>
        <v>24845.846666666668</v>
      </c>
      <c r="G42" s="147">
        <v>14888.88</v>
      </c>
      <c r="H42" s="147">
        <v>3101.85</v>
      </c>
      <c r="I42" s="147">
        <v>24814.799999999999</v>
      </c>
      <c r="J42" s="147">
        <v>0</v>
      </c>
      <c r="K42" s="90">
        <f t="shared" si="3"/>
        <v>42805.53</v>
      </c>
    </row>
    <row r="43" spans="1:11" ht="27.6" x14ac:dyDescent="0.3">
      <c r="A43" s="89" t="s">
        <v>1924</v>
      </c>
      <c r="B43" s="89" t="s">
        <v>1832</v>
      </c>
      <c r="C43" s="147">
        <v>18065</v>
      </c>
      <c r="D43" s="147">
        <v>2500</v>
      </c>
      <c r="E43" s="147">
        <v>2000</v>
      </c>
      <c r="F43" s="147">
        <f t="shared" si="2"/>
        <v>22565</v>
      </c>
      <c r="G43" s="147">
        <v>14452.08</v>
      </c>
      <c r="H43" s="147">
        <v>3010.85</v>
      </c>
      <c r="I43" s="147">
        <v>24086.799999999999</v>
      </c>
      <c r="J43" s="147">
        <v>0</v>
      </c>
      <c r="K43" s="90">
        <f t="shared" si="3"/>
        <v>41549.729999999996</v>
      </c>
    </row>
    <row r="44" spans="1:11" ht="27.6" x14ac:dyDescent="0.3">
      <c r="A44" s="89" t="s">
        <v>1948</v>
      </c>
      <c r="B44" s="89" t="s">
        <v>1826</v>
      </c>
      <c r="C44" s="147">
        <v>17360</v>
      </c>
      <c r="D44" s="147">
        <v>3734</v>
      </c>
      <c r="E44" s="147">
        <v>1157.1600000000001</v>
      </c>
      <c r="F44" s="147">
        <f t="shared" si="2"/>
        <v>22251.16</v>
      </c>
      <c r="G44" s="147">
        <v>13888.08</v>
      </c>
      <c r="H44" s="147">
        <v>2893.35</v>
      </c>
      <c r="I44" s="147">
        <v>23146.799999999999</v>
      </c>
      <c r="J44" s="147">
        <v>0</v>
      </c>
      <c r="K44" s="90">
        <f t="shared" si="3"/>
        <v>39928.229999999996</v>
      </c>
    </row>
    <row r="45" spans="1:11" ht="27.6" x14ac:dyDescent="0.3">
      <c r="A45" s="89" t="s">
        <v>1925</v>
      </c>
      <c r="B45" s="89" t="s">
        <v>1835</v>
      </c>
      <c r="C45" s="147">
        <v>17205</v>
      </c>
      <c r="D45" s="147">
        <v>2500</v>
      </c>
      <c r="E45" s="147">
        <v>2797.56</v>
      </c>
      <c r="F45" s="147">
        <f t="shared" si="2"/>
        <v>22502.560000000001</v>
      </c>
      <c r="G45" s="147">
        <v>13764</v>
      </c>
      <c r="H45" s="147">
        <v>2867.5</v>
      </c>
      <c r="I45" s="147">
        <v>22940</v>
      </c>
      <c r="J45" s="147">
        <v>0</v>
      </c>
      <c r="K45" s="90">
        <f t="shared" si="3"/>
        <v>39571.5</v>
      </c>
    </row>
    <row r="46" spans="1:11" ht="27.6" x14ac:dyDescent="0.3">
      <c r="A46" s="89" t="s">
        <v>1926</v>
      </c>
      <c r="B46" s="89" t="s">
        <v>1927</v>
      </c>
      <c r="C46" s="147">
        <v>16336</v>
      </c>
      <c r="D46" s="147">
        <v>3734</v>
      </c>
      <c r="E46" s="147">
        <v>2156.8399999999997</v>
      </c>
      <c r="F46" s="147">
        <f t="shared" si="2"/>
        <v>22226.84</v>
      </c>
      <c r="G46" s="147">
        <v>13068.720000000001</v>
      </c>
      <c r="H46" s="147">
        <v>2722.65</v>
      </c>
      <c r="I46" s="147">
        <v>21781.199999999997</v>
      </c>
      <c r="J46" s="147">
        <v>0</v>
      </c>
      <c r="K46" s="90">
        <f t="shared" si="3"/>
        <v>37572.57</v>
      </c>
    </row>
    <row r="47" spans="1:11" ht="27.6" x14ac:dyDescent="0.3">
      <c r="A47" s="89" t="s">
        <v>1928</v>
      </c>
      <c r="B47" s="89" t="s">
        <v>1929</v>
      </c>
      <c r="C47" s="147">
        <v>14660</v>
      </c>
      <c r="D47" s="147">
        <v>3734</v>
      </c>
      <c r="E47" s="147">
        <v>1257.96</v>
      </c>
      <c r="F47" s="147">
        <f t="shared" si="2"/>
        <v>19651.96</v>
      </c>
      <c r="G47" s="147">
        <v>11728.080000000002</v>
      </c>
      <c r="H47" s="147">
        <v>2443.35</v>
      </c>
      <c r="I47" s="147">
        <v>19546.8</v>
      </c>
      <c r="J47" s="147">
        <v>0</v>
      </c>
      <c r="K47" s="90">
        <f t="shared" si="3"/>
        <v>33718.230000000003</v>
      </c>
    </row>
    <row r="48" spans="1:11" ht="27.6" x14ac:dyDescent="0.3">
      <c r="A48" s="89" t="s">
        <v>1949</v>
      </c>
      <c r="B48" s="89" t="s">
        <v>1950</v>
      </c>
      <c r="C48" s="147">
        <v>14291</v>
      </c>
      <c r="D48" s="147">
        <v>3734</v>
      </c>
      <c r="E48" s="147">
        <v>0</v>
      </c>
      <c r="F48" s="147">
        <f t="shared" si="2"/>
        <v>18025</v>
      </c>
      <c r="G48" s="147">
        <v>11432.880000000001</v>
      </c>
      <c r="H48" s="147">
        <v>2381.85</v>
      </c>
      <c r="I48" s="147">
        <v>19054.8</v>
      </c>
      <c r="J48" s="147">
        <v>0</v>
      </c>
      <c r="K48" s="90">
        <f t="shared" si="3"/>
        <v>32869.53</v>
      </c>
    </row>
    <row r="49" spans="1:11" x14ac:dyDescent="0.3">
      <c r="A49" s="89" t="s">
        <v>1930</v>
      </c>
      <c r="B49" s="89" t="s">
        <v>1931</v>
      </c>
      <c r="C49" s="147">
        <v>13963</v>
      </c>
      <c r="D49" s="147">
        <v>3734</v>
      </c>
      <c r="E49" s="147">
        <v>419.64</v>
      </c>
      <c r="F49" s="147">
        <f t="shared" si="2"/>
        <v>18116.64</v>
      </c>
      <c r="G49" s="147">
        <v>11170.32</v>
      </c>
      <c r="H49" s="147">
        <v>2327.15</v>
      </c>
      <c r="I49" s="147">
        <v>18617.2</v>
      </c>
      <c r="J49" s="147">
        <v>0</v>
      </c>
      <c r="K49" s="90">
        <f t="shared" si="3"/>
        <v>32114.67</v>
      </c>
    </row>
    <row r="50" spans="1:11" x14ac:dyDescent="0.3">
      <c r="A50" s="89" t="s">
        <v>1932</v>
      </c>
      <c r="B50" s="89" t="s">
        <v>1933</v>
      </c>
      <c r="C50" s="147">
        <v>13838</v>
      </c>
      <c r="D50" s="147">
        <v>3734</v>
      </c>
      <c r="E50" s="147">
        <v>2428.3200000000002</v>
      </c>
      <c r="F50" s="147">
        <f t="shared" si="2"/>
        <v>20000.32</v>
      </c>
      <c r="G50" s="147">
        <v>11070.48</v>
      </c>
      <c r="H50" s="147">
        <v>2306.35</v>
      </c>
      <c r="I50" s="147">
        <v>18450.8</v>
      </c>
      <c r="J50" s="147">
        <v>0</v>
      </c>
      <c r="K50" s="90">
        <f t="shared" si="3"/>
        <v>31827.629999999997</v>
      </c>
    </row>
    <row r="51" spans="1:11" x14ac:dyDescent="0.3">
      <c r="A51" s="89" t="s">
        <v>1934</v>
      </c>
      <c r="B51" s="89" t="s">
        <v>1935</v>
      </c>
      <c r="C51" s="151">
        <v>11491</v>
      </c>
      <c r="D51" s="151">
        <v>3734</v>
      </c>
      <c r="E51" s="147">
        <v>3412.1857142857143</v>
      </c>
      <c r="F51" s="151">
        <f t="shared" si="2"/>
        <v>18637.185714285715</v>
      </c>
      <c r="G51" s="151">
        <v>9192.7199999999993</v>
      </c>
      <c r="H51" s="151">
        <v>1915.1499999999999</v>
      </c>
      <c r="I51" s="151">
        <v>15321.199999999999</v>
      </c>
      <c r="J51" s="147">
        <v>0</v>
      </c>
      <c r="K51" s="90">
        <f t="shared" si="3"/>
        <v>26429.07</v>
      </c>
    </row>
    <row r="52" spans="1:11" x14ac:dyDescent="0.3">
      <c r="A52" s="89" t="s">
        <v>1936</v>
      </c>
      <c r="B52" s="89" t="s">
        <v>1937</v>
      </c>
      <c r="C52" s="147">
        <v>10327</v>
      </c>
      <c r="D52" s="147">
        <v>2500</v>
      </c>
      <c r="E52" s="147">
        <v>2781.23</v>
      </c>
      <c r="F52" s="147">
        <f t="shared" si="2"/>
        <v>15608.23</v>
      </c>
      <c r="G52" s="147">
        <v>8261.5200000000023</v>
      </c>
      <c r="H52" s="147">
        <v>1721.15</v>
      </c>
      <c r="I52" s="147">
        <v>13769.2</v>
      </c>
      <c r="J52" s="147">
        <v>0</v>
      </c>
      <c r="K52" s="90">
        <f t="shared" si="3"/>
        <v>23751.870000000003</v>
      </c>
    </row>
    <row r="53" spans="1:11" x14ac:dyDescent="0.3">
      <c r="A53" s="89" t="s">
        <v>1951</v>
      </c>
      <c r="B53" s="89" t="s">
        <v>1952</v>
      </c>
      <c r="C53" s="147">
        <v>9251</v>
      </c>
      <c r="D53" s="147">
        <v>3734</v>
      </c>
      <c r="E53" s="147">
        <v>1145.74</v>
      </c>
      <c r="F53" s="147">
        <f t="shared" si="2"/>
        <v>14130.74</v>
      </c>
      <c r="G53" s="147">
        <v>7400.880000000001</v>
      </c>
      <c r="H53" s="147">
        <v>1541.85</v>
      </c>
      <c r="I53" s="147">
        <v>12334.8</v>
      </c>
      <c r="J53" s="147">
        <v>0</v>
      </c>
      <c r="K53" s="90">
        <f t="shared" si="3"/>
        <v>21277.53</v>
      </c>
    </row>
    <row r="54" spans="1:11" x14ac:dyDescent="0.3">
      <c r="A54" s="89" t="s">
        <v>1953</v>
      </c>
      <c r="B54" s="89" t="s">
        <v>1954</v>
      </c>
      <c r="C54" s="147">
        <v>8862</v>
      </c>
      <c r="D54" s="147">
        <v>3734</v>
      </c>
      <c r="E54" s="147">
        <v>271.8</v>
      </c>
      <c r="F54" s="147">
        <f t="shared" si="2"/>
        <v>12867.8</v>
      </c>
      <c r="G54" s="147">
        <v>7089.6</v>
      </c>
      <c r="H54" s="147">
        <v>1477</v>
      </c>
      <c r="I54" s="147">
        <v>11816</v>
      </c>
      <c r="J54" s="147">
        <v>0</v>
      </c>
      <c r="K54" s="90">
        <f t="shared" si="3"/>
        <v>20382.599999999999</v>
      </c>
    </row>
    <row r="55" spans="1:11" x14ac:dyDescent="0.3">
      <c r="A55" s="89" t="s">
        <v>1938</v>
      </c>
      <c r="B55" s="89" t="s">
        <v>1939</v>
      </c>
      <c r="C55" s="147">
        <v>8810</v>
      </c>
      <c r="D55" s="147">
        <v>2500</v>
      </c>
      <c r="E55" s="147">
        <v>3022</v>
      </c>
      <c r="F55" s="147">
        <f t="shared" si="2"/>
        <v>14332</v>
      </c>
      <c r="G55" s="147">
        <v>7048.0800000000008</v>
      </c>
      <c r="H55" s="147">
        <v>1468.35</v>
      </c>
      <c r="I55" s="147">
        <v>11746.800000000001</v>
      </c>
      <c r="J55" s="147">
        <v>0</v>
      </c>
      <c r="K55" s="90">
        <f t="shared" si="3"/>
        <v>20263.230000000003</v>
      </c>
    </row>
    <row r="56" spans="1:11" x14ac:dyDescent="0.3">
      <c r="A56" s="89" t="s">
        <v>1955</v>
      </c>
      <c r="B56" s="89" t="s">
        <v>1956</v>
      </c>
      <c r="C56" s="147">
        <v>8440</v>
      </c>
      <c r="D56" s="147">
        <v>3734</v>
      </c>
      <c r="E56" s="147">
        <v>0</v>
      </c>
      <c r="F56" s="147">
        <f t="shared" si="2"/>
        <v>12174</v>
      </c>
      <c r="G56" s="147">
        <v>6751.92</v>
      </c>
      <c r="H56" s="147">
        <v>1406.65</v>
      </c>
      <c r="I56" s="147">
        <v>11253.199999999999</v>
      </c>
      <c r="J56" s="147">
        <v>0</v>
      </c>
      <c r="K56" s="90">
        <f t="shared" si="3"/>
        <v>19411.769999999997</v>
      </c>
    </row>
    <row r="57" spans="1:11" ht="27.6" x14ac:dyDescent="0.3">
      <c r="A57" s="89" t="s">
        <v>1973</v>
      </c>
      <c r="B57" s="89" t="s">
        <v>1974</v>
      </c>
      <c r="C57" s="147">
        <v>18861</v>
      </c>
      <c r="D57" s="147">
        <v>3734</v>
      </c>
      <c r="E57" s="147">
        <v>0</v>
      </c>
      <c r="F57" s="147">
        <f t="shared" si="2"/>
        <v>22595</v>
      </c>
      <c r="G57" s="147">
        <v>15088.800000000001</v>
      </c>
      <c r="H57" s="147">
        <v>3143.5</v>
      </c>
      <c r="I57" s="147">
        <v>25148</v>
      </c>
      <c r="J57" s="147">
        <v>0</v>
      </c>
      <c r="K57" s="90">
        <f t="shared" si="3"/>
        <v>43380.3</v>
      </c>
    </row>
    <row r="58" spans="1:11" ht="27.6" x14ac:dyDescent="0.3">
      <c r="A58" s="89" t="s">
        <v>1975</v>
      </c>
      <c r="B58" s="89" t="s">
        <v>1976</v>
      </c>
      <c r="C58" s="147">
        <v>13963</v>
      </c>
      <c r="D58" s="147">
        <v>3734</v>
      </c>
      <c r="E58" s="147">
        <v>1454.7266666666667</v>
      </c>
      <c r="F58" s="147">
        <f t="shared" si="2"/>
        <v>19151.726666666666</v>
      </c>
      <c r="G58" s="147">
        <v>11170.32</v>
      </c>
      <c r="H58" s="147">
        <v>2327.15</v>
      </c>
      <c r="I58" s="147">
        <v>18617.2</v>
      </c>
      <c r="J58" s="147">
        <v>0</v>
      </c>
      <c r="K58" s="90">
        <f t="shared" si="3"/>
        <v>32114.67</v>
      </c>
    </row>
    <row r="59" spans="1:11" x14ac:dyDescent="0.3">
      <c r="A59" s="89" t="s">
        <v>1977</v>
      </c>
      <c r="B59" s="89" t="s">
        <v>1978</v>
      </c>
      <c r="C59" s="147">
        <v>12281</v>
      </c>
      <c r="D59" s="147">
        <v>3734</v>
      </c>
      <c r="E59" s="147">
        <v>1218.32</v>
      </c>
      <c r="F59" s="147">
        <f t="shared" si="2"/>
        <v>17233.32</v>
      </c>
      <c r="G59" s="147">
        <v>9824.880000000001</v>
      </c>
      <c r="H59" s="147">
        <v>2046.85</v>
      </c>
      <c r="I59" s="147">
        <v>16374.8</v>
      </c>
      <c r="J59" s="147">
        <v>0</v>
      </c>
      <c r="K59" s="90">
        <f t="shared" si="3"/>
        <v>28246.53</v>
      </c>
    </row>
    <row r="60" spans="1:11" ht="27.6" x14ac:dyDescent="0.3">
      <c r="A60" s="89" t="s">
        <v>1979</v>
      </c>
      <c r="B60" s="89" t="s">
        <v>1980</v>
      </c>
      <c r="C60" s="147">
        <v>11063</v>
      </c>
      <c r="D60" s="147">
        <v>3734</v>
      </c>
      <c r="E60" s="147">
        <v>0</v>
      </c>
      <c r="F60" s="147">
        <f t="shared" si="2"/>
        <v>14797</v>
      </c>
      <c r="G60" s="147">
        <v>8850.48</v>
      </c>
      <c r="H60" s="147">
        <v>1843.85</v>
      </c>
      <c r="I60" s="147">
        <v>14750.8</v>
      </c>
      <c r="J60" s="147">
        <v>0</v>
      </c>
      <c r="K60" s="90">
        <f t="shared" si="3"/>
        <v>25445.129999999997</v>
      </c>
    </row>
    <row r="61" spans="1:11" x14ac:dyDescent="0.3">
      <c r="A61" s="89" t="s">
        <v>1957</v>
      </c>
      <c r="B61" s="89" t="s">
        <v>1958</v>
      </c>
      <c r="C61" s="147">
        <v>16716</v>
      </c>
      <c r="D61" s="147">
        <v>3734</v>
      </c>
      <c r="E61" s="147">
        <v>0</v>
      </c>
      <c r="F61" s="147">
        <f t="shared" si="2"/>
        <v>20450</v>
      </c>
      <c r="G61" s="147">
        <v>13372.800000000001</v>
      </c>
      <c r="H61" s="147">
        <v>2786</v>
      </c>
      <c r="I61" s="147">
        <v>22288</v>
      </c>
      <c r="J61" s="147">
        <v>0</v>
      </c>
      <c r="K61" s="90">
        <f t="shared" si="3"/>
        <v>38446.800000000003</v>
      </c>
    </row>
    <row r="62" spans="1:11" x14ac:dyDescent="0.3">
      <c r="A62" s="89" t="s">
        <v>1940</v>
      </c>
      <c r="B62" s="89" t="s">
        <v>1941</v>
      </c>
      <c r="C62" s="147">
        <v>15559</v>
      </c>
      <c r="D62" s="147">
        <v>2500</v>
      </c>
      <c r="E62" s="147">
        <v>0</v>
      </c>
      <c r="F62" s="147">
        <f t="shared" si="2"/>
        <v>18059</v>
      </c>
      <c r="G62" s="147">
        <v>12447.12</v>
      </c>
      <c r="H62" s="147">
        <v>2593.15</v>
      </c>
      <c r="I62" s="147">
        <v>20745.2</v>
      </c>
      <c r="J62" s="147">
        <v>0</v>
      </c>
      <c r="K62" s="90">
        <f t="shared" si="3"/>
        <v>35785.47</v>
      </c>
    </row>
    <row r="63" spans="1:11" x14ac:dyDescent="0.3">
      <c r="A63" s="89" t="s">
        <v>1959</v>
      </c>
      <c r="B63" s="89" t="s">
        <v>1960</v>
      </c>
      <c r="C63" s="147">
        <v>11492</v>
      </c>
      <c r="D63" s="147">
        <v>3734</v>
      </c>
      <c r="E63" s="147">
        <v>1739.08</v>
      </c>
      <c r="F63" s="147">
        <f t="shared" si="2"/>
        <v>16965.080000000002</v>
      </c>
      <c r="G63" s="147">
        <v>9193.68</v>
      </c>
      <c r="H63" s="147">
        <v>1915.35</v>
      </c>
      <c r="I63" s="147">
        <v>15322.8</v>
      </c>
      <c r="J63" s="147">
        <v>0</v>
      </c>
      <c r="K63" s="90">
        <f t="shared" si="3"/>
        <v>26431.83</v>
      </c>
    </row>
    <row r="64" spans="1:11" x14ac:dyDescent="0.3">
      <c r="A64" s="89" t="s">
        <v>1961</v>
      </c>
      <c r="B64" s="89" t="s">
        <v>1962</v>
      </c>
      <c r="C64" s="147">
        <v>10327</v>
      </c>
      <c r="D64" s="147">
        <v>3734</v>
      </c>
      <c r="E64" s="147">
        <v>0</v>
      </c>
      <c r="F64" s="147">
        <f t="shared" si="2"/>
        <v>14061</v>
      </c>
      <c r="G64" s="147">
        <v>8261.5200000000023</v>
      </c>
      <c r="H64" s="147">
        <v>1721.15</v>
      </c>
      <c r="I64" s="147">
        <v>13769.2</v>
      </c>
      <c r="J64" s="147">
        <v>0</v>
      </c>
      <c r="K64" s="90">
        <f t="shared" si="3"/>
        <v>23751.870000000003</v>
      </c>
    </row>
    <row r="65" spans="1:13" x14ac:dyDescent="0.3">
      <c r="A65" s="89" t="s">
        <v>1963</v>
      </c>
      <c r="B65" s="89" t="s">
        <v>1964</v>
      </c>
      <c r="C65" s="147">
        <v>15318</v>
      </c>
      <c r="D65" s="147">
        <v>3734</v>
      </c>
      <c r="E65" s="147">
        <v>1271.6199999999999</v>
      </c>
      <c r="F65" s="147">
        <f t="shared" si="2"/>
        <v>20323.62</v>
      </c>
      <c r="G65" s="147">
        <v>12254.400000000001</v>
      </c>
      <c r="H65" s="147">
        <v>2553</v>
      </c>
      <c r="I65" s="147">
        <v>20424</v>
      </c>
      <c r="J65" s="147">
        <v>0</v>
      </c>
      <c r="K65" s="90">
        <f t="shared" si="3"/>
        <v>35231.4</v>
      </c>
    </row>
    <row r="66" spans="1:13" x14ac:dyDescent="0.3">
      <c r="A66" s="89" t="s">
        <v>1965</v>
      </c>
      <c r="B66" s="89" t="s">
        <v>1966</v>
      </c>
      <c r="C66" s="147">
        <v>10327</v>
      </c>
      <c r="D66" s="147">
        <v>3734</v>
      </c>
      <c r="E66" s="147">
        <v>0</v>
      </c>
      <c r="F66" s="147">
        <f t="shared" si="2"/>
        <v>14061</v>
      </c>
      <c r="G66" s="147">
        <v>8261.5200000000023</v>
      </c>
      <c r="H66" s="147">
        <v>1721.15</v>
      </c>
      <c r="I66" s="147">
        <v>13769.2</v>
      </c>
      <c r="J66" s="147">
        <v>0</v>
      </c>
      <c r="K66" s="90">
        <f t="shared" si="3"/>
        <v>23751.870000000003</v>
      </c>
    </row>
    <row r="67" spans="1:13" x14ac:dyDescent="0.3">
      <c r="A67" s="89" t="s">
        <v>1914</v>
      </c>
      <c r="B67" s="89" t="s">
        <v>1915</v>
      </c>
      <c r="C67" s="147">
        <v>33222</v>
      </c>
      <c r="D67" s="147">
        <v>3734</v>
      </c>
      <c r="E67" s="147">
        <v>5118.24</v>
      </c>
      <c r="F67" s="147">
        <f t="shared" si="2"/>
        <v>42074.239999999998</v>
      </c>
      <c r="G67" s="147">
        <v>26577.600000000002</v>
      </c>
      <c r="H67" s="147">
        <v>5537</v>
      </c>
      <c r="I67" s="147">
        <v>44296</v>
      </c>
      <c r="J67" s="147">
        <v>0</v>
      </c>
      <c r="K67" s="90">
        <f t="shared" si="3"/>
        <v>76410.600000000006</v>
      </c>
    </row>
    <row r="68" spans="1:13" x14ac:dyDescent="0.3">
      <c r="A68" s="89" t="s">
        <v>1916</v>
      </c>
      <c r="B68" s="89" t="s">
        <v>1917</v>
      </c>
      <c r="C68" s="147">
        <v>23445</v>
      </c>
      <c r="D68" s="147">
        <v>3734</v>
      </c>
      <c r="E68" s="147">
        <v>3820</v>
      </c>
      <c r="F68" s="147">
        <f t="shared" si="2"/>
        <v>30999</v>
      </c>
      <c r="G68" s="147">
        <v>18756</v>
      </c>
      <c r="H68" s="147">
        <v>3907.5</v>
      </c>
      <c r="I68" s="147">
        <v>31260</v>
      </c>
      <c r="J68" s="147">
        <v>0</v>
      </c>
      <c r="K68" s="90">
        <f t="shared" si="3"/>
        <v>53923.5</v>
      </c>
      <c r="M68" s="152"/>
    </row>
    <row r="69" spans="1:13" x14ac:dyDescent="0.3">
      <c r="A69" s="89" t="s">
        <v>1981</v>
      </c>
      <c r="B69" s="89" t="s">
        <v>1982</v>
      </c>
      <c r="C69" s="147">
        <v>11063</v>
      </c>
      <c r="D69" s="147">
        <v>3734</v>
      </c>
      <c r="E69" s="147">
        <v>0</v>
      </c>
      <c r="F69" s="147">
        <f t="shared" si="2"/>
        <v>14797</v>
      </c>
      <c r="G69" s="147">
        <v>8850.48</v>
      </c>
      <c r="H69" s="147">
        <v>1843.85</v>
      </c>
      <c r="I69" s="147">
        <v>14750.8</v>
      </c>
      <c r="J69" s="147">
        <v>0</v>
      </c>
      <c r="K69" s="90">
        <f t="shared" si="3"/>
        <v>25445.129999999997</v>
      </c>
    </row>
    <row r="70" spans="1:13" x14ac:dyDescent="0.3">
      <c r="A70" s="89" t="s">
        <v>1983</v>
      </c>
      <c r="B70" s="89" t="s">
        <v>1984</v>
      </c>
      <c r="C70" s="147">
        <v>10209</v>
      </c>
      <c r="D70" s="147">
        <v>3734</v>
      </c>
      <c r="E70" s="147">
        <v>0</v>
      </c>
      <c r="F70" s="147">
        <f t="shared" si="2"/>
        <v>13943</v>
      </c>
      <c r="G70" s="147">
        <v>8167.2000000000007</v>
      </c>
      <c r="H70" s="147">
        <v>1701.5</v>
      </c>
      <c r="I70" s="147">
        <v>13612</v>
      </c>
      <c r="J70" s="147">
        <v>0</v>
      </c>
      <c r="K70" s="90">
        <f t="shared" si="3"/>
        <v>23480.7</v>
      </c>
    </row>
    <row r="71" spans="1:13" x14ac:dyDescent="0.3">
      <c r="A71" s="89" t="s">
        <v>1985</v>
      </c>
      <c r="B71" s="89" t="s">
        <v>1986</v>
      </c>
      <c r="C71" s="147">
        <v>9141</v>
      </c>
      <c r="D71" s="147">
        <v>3734</v>
      </c>
      <c r="E71" s="147">
        <v>0</v>
      </c>
      <c r="F71" s="147">
        <f t="shared" si="2"/>
        <v>12875</v>
      </c>
      <c r="G71" s="147">
        <v>7312.8</v>
      </c>
      <c r="H71" s="147">
        <v>1523.5</v>
      </c>
      <c r="I71" s="147">
        <v>12188</v>
      </c>
      <c r="J71" s="147">
        <v>0</v>
      </c>
      <c r="K71" s="90">
        <f t="shared" si="3"/>
        <v>21024.3</v>
      </c>
    </row>
    <row r="72" spans="1:13" x14ac:dyDescent="0.3">
      <c r="A72" s="89" t="s">
        <v>1918</v>
      </c>
      <c r="B72" s="89" t="s">
        <v>1919</v>
      </c>
      <c r="C72" s="147">
        <v>28690</v>
      </c>
      <c r="D72" s="147">
        <v>2500</v>
      </c>
      <c r="E72" s="147">
        <v>0</v>
      </c>
      <c r="F72" s="147">
        <f t="shared" si="2"/>
        <v>31190</v>
      </c>
      <c r="G72" s="147">
        <v>22951.920000000002</v>
      </c>
      <c r="H72" s="147">
        <v>4781.6499999999996</v>
      </c>
      <c r="I72" s="147">
        <v>38253.200000000004</v>
      </c>
      <c r="J72" s="147">
        <v>0</v>
      </c>
      <c r="K72" s="90">
        <f t="shared" si="3"/>
        <v>65986.77</v>
      </c>
    </row>
    <row r="73" spans="1:13" x14ac:dyDescent="0.3">
      <c r="A73" s="89" t="s">
        <v>1967</v>
      </c>
      <c r="B73" s="89" t="s">
        <v>1968</v>
      </c>
      <c r="C73" s="147">
        <v>12764</v>
      </c>
      <c r="D73" s="147">
        <v>3734</v>
      </c>
      <c r="E73" s="147">
        <v>0</v>
      </c>
      <c r="F73" s="147">
        <f t="shared" si="2"/>
        <v>16498</v>
      </c>
      <c r="G73" s="147">
        <v>10211.280000000001</v>
      </c>
      <c r="H73" s="147">
        <v>2127.3500000000004</v>
      </c>
      <c r="I73" s="147">
        <v>17018.800000000003</v>
      </c>
      <c r="J73" s="147">
        <v>0</v>
      </c>
      <c r="K73" s="90">
        <f t="shared" si="3"/>
        <v>29357.430000000004</v>
      </c>
    </row>
    <row r="74" spans="1:13" x14ac:dyDescent="0.3">
      <c r="A74" s="89" t="s">
        <v>1969</v>
      </c>
      <c r="B74" s="89" t="s">
        <v>1970</v>
      </c>
      <c r="C74" s="147">
        <v>10327</v>
      </c>
      <c r="D74" s="147">
        <v>3734</v>
      </c>
      <c r="E74" s="147">
        <v>0</v>
      </c>
      <c r="F74" s="147">
        <f t="shared" si="2"/>
        <v>14061</v>
      </c>
      <c r="G74" s="147">
        <v>8261.5200000000023</v>
      </c>
      <c r="H74" s="147">
        <v>1721.15</v>
      </c>
      <c r="I74" s="147">
        <v>13769.2</v>
      </c>
      <c r="J74" s="147">
        <v>0</v>
      </c>
      <c r="K74" s="90">
        <f t="shared" si="3"/>
        <v>23751.870000000003</v>
      </c>
    </row>
    <row r="75" spans="1:13" x14ac:dyDescent="0.3">
      <c r="A75" s="89" t="s">
        <v>1971</v>
      </c>
      <c r="B75" s="89" t="s">
        <v>1972</v>
      </c>
      <c r="C75" s="147">
        <v>8712</v>
      </c>
      <c r="D75" s="147">
        <v>3734</v>
      </c>
      <c r="E75" s="147">
        <v>0</v>
      </c>
      <c r="F75" s="147">
        <f t="shared" si="2"/>
        <v>12446</v>
      </c>
      <c r="G75" s="147">
        <v>6969.6</v>
      </c>
      <c r="H75" s="147">
        <v>1452</v>
      </c>
      <c r="I75" s="147">
        <v>11616</v>
      </c>
      <c r="J75" s="147">
        <v>0</v>
      </c>
      <c r="K75" s="90">
        <f t="shared" si="3"/>
        <v>20037.599999999999</v>
      </c>
    </row>
    <row r="76" spans="1:13" x14ac:dyDescent="0.3">
      <c r="A76" s="89" t="s">
        <v>1894</v>
      </c>
      <c r="B76" s="89" t="s">
        <v>1895</v>
      </c>
      <c r="C76" s="147">
        <v>28332</v>
      </c>
      <c r="D76" s="147">
        <v>2500</v>
      </c>
      <c r="E76" s="147">
        <v>0</v>
      </c>
      <c r="F76" s="147">
        <f t="shared" si="2"/>
        <v>30832</v>
      </c>
      <c r="G76" s="147">
        <v>22665.600000000002</v>
      </c>
      <c r="H76" s="147">
        <v>4722</v>
      </c>
      <c r="I76" s="147">
        <v>37776</v>
      </c>
      <c r="J76" s="147">
        <v>0</v>
      </c>
      <c r="K76" s="90">
        <f t="shared" si="3"/>
        <v>65163.600000000006</v>
      </c>
    </row>
    <row r="77" spans="1:13" x14ac:dyDescent="0.3">
      <c r="A77" s="89" t="s">
        <v>1920</v>
      </c>
      <c r="B77" s="89" t="s">
        <v>1921</v>
      </c>
      <c r="C77" s="147">
        <v>28690</v>
      </c>
      <c r="D77" s="147">
        <v>2500</v>
      </c>
      <c r="E77" s="147">
        <v>0</v>
      </c>
      <c r="F77" s="147">
        <f t="shared" si="2"/>
        <v>31190</v>
      </c>
      <c r="G77" s="147">
        <v>22951.920000000002</v>
      </c>
      <c r="H77" s="147">
        <v>4781.6499999999996</v>
      </c>
      <c r="I77" s="147">
        <v>38253.200000000004</v>
      </c>
      <c r="J77" s="147">
        <v>0</v>
      </c>
      <c r="K77" s="90">
        <f t="shared" si="3"/>
        <v>65986.77</v>
      </c>
    </row>
  </sheetData>
  <mergeCells count="15">
    <mergeCell ref="A27:A28"/>
    <mergeCell ref="B27:B28"/>
    <mergeCell ref="C27:F27"/>
    <mergeCell ref="G27:K27"/>
    <mergeCell ref="A2:L2"/>
    <mergeCell ref="A3:L3"/>
    <mergeCell ref="A4:L4"/>
    <mergeCell ref="A5:L5"/>
    <mergeCell ref="A6:L6"/>
    <mergeCell ref="A7:C7"/>
    <mergeCell ref="A8:A9"/>
    <mergeCell ref="B8:B9"/>
    <mergeCell ref="C8:G8"/>
    <mergeCell ref="H8:L8"/>
    <mergeCell ref="A26:C26"/>
  </mergeCells>
  <conditionalFormatting sqref="A1">
    <cfRule type="duplicateValues" dxfId="2" priority="1"/>
    <cfRule type="duplicateValues" dxfId="1" priority="2"/>
  </conditionalFormatting>
  <printOptions horizontalCentered="1"/>
  <pageMargins left="0.59055118110236227" right="0.59055118110236227" top="1.1811023622047245" bottom="0.78740157480314965" header="0.39370078740157483" footer="0.39370078740157483"/>
  <pageSetup scale="76" fitToHeight="0" orientation="landscape" r:id="rId1"/>
  <rowBreaks count="1" manualBreakCount="1">
    <brk id="41" max="11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18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17.6640625" style="86" customWidth="1"/>
    <col min="2" max="2" width="50.6640625" style="86" customWidth="1"/>
    <col min="3" max="3" width="17.6640625" style="146" customWidth="1"/>
    <col min="4" max="5" width="17.6640625" style="86" customWidth="1"/>
    <col min="6" max="6" width="4.33203125" style="86" bestFit="1" customWidth="1"/>
    <col min="7" max="7" width="11.44140625" style="86"/>
    <col min="8" max="8" width="32.5546875" style="86" customWidth="1"/>
    <col min="9" max="16384" width="11.44140625" style="86"/>
  </cols>
  <sheetData>
    <row r="2" spans="1:8" x14ac:dyDescent="0.3">
      <c r="A2" s="448" t="s">
        <v>418</v>
      </c>
      <c r="B2" s="448" t="s">
        <v>1854</v>
      </c>
      <c r="C2" s="448" t="s">
        <v>1854</v>
      </c>
      <c r="D2" s="448" t="s">
        <v>1854</v>
      </c>
      <c r="E2" s="448" t="s">
        <v>1854</v>
      </c>
    </row>
    <row r="3" spans="1:8" x14ac:dyDescent="0.3">
      <c r="A3" s="448" t="s">
        <v>419</v>
      </c>
      <c r="B3" s="448" t="s">
        <v>1797</v>
      </c>
      <c r="C3" s="448" t="s">
        <v>1797</v>
      </c>
      <c r="D3" s="448" t="s">
        <v>1797</v>
      </c>
      <c r="E3" s="448" t="s">
        <v>1797</v>
      </c>
    </row>
    <row r="4" spans="1:8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</row>
    <row r="5" spans="1:8" x14ac:dyDescent="0.3">
      <c r="A5" s="448" t="s">
        <v>1799</v>
      </c>
      <c r="B5" s="448" t="s">
        <v>1799</v>
      </c>
      <c r="C5" s="448" t="s">
        <v>1799</v>
      </c>
      <c r="D5" s="448" t="s">
        <v>1799</v>
      </c>
      <c r="E5" s="448" t="s">
        <v>1799</v>
      </c>
    </row>
    <row r="6" spans="1:8" x14ac:dyDescent="0.3">
      <c r="A6" s="462" t="s">
        <v>1800</v>
      </c>
      <c r="B6" s="462" t="s">
        <v>1800</v>
      </c>
      <c r="C6" s="462" t="s">
        <v>1800</v>
      </c>
      <c r="D6" s="462" t="s">
        <v>1800</v>
      </c>
      <c r="E6" s="462" t="s">
        <v>1800</v>
      </c>
      <c r="H6" s="153"/>
    </row>
    <row r="7" spans="1:8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  <c r="H7" s="153"/>
    </row>
    <row r="8" spans="1:8" s="97" customFormat="1" ht="13.8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  <c r="H8" s="153"/>
    </row>
    <row r="9" spans="1:8" s="97" customFormat="1" ht="13.8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  <c r="H9" s="153"/>
    </row>
    <row r="10" spans="1:8" s="97" customFormat="1" ht="13.8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  <c r="H10" s="153"/>
    </row>
    <row r="11" spans="1:8" s="97" customFormat="1" ht="13.8" x14ac:dyDescent="0.3">
      <c r="A11" s="459" t="s">
        <v>1807</v>
      </c>
      <c r="B11" s="459" t="s">
        <v>1807</v>
      </c>
      <c r="C11" s="154" t="s">
        <v>329</v>
      </c>
      <c r="D11" s="155" t="s">
        <v>329</v>
      </c>
      <c r="E11" s="155" t="s">
        <v>329</v>
      </c>
      <c r="H11" s="153"/>
    </row>
    <row r="12" spans="1:8" s="97" customFormat="1" ht="13.8" x14ac:dyDescent="0.3">
      <c r="A12" s="156" t="s">
        <v>1841</v>
      </c>
      <c r="B12" s="156" t="s">
        <v>1841</v>
      </c>
      <c r="C12" s="142">
        <v>0</v>
      </c>
      <c r="D12" s="130">
        <v>0</v>
      </c>
      <c r="E12" s="130">
        <v>0</v>
      </c>
      <c r="H12" s="153"/>
    </row>
    <row r="13" spans="1:8" s="97" customFormat="1" ht="13.8" x14ac:dyDescent="0.3">
      <c r="A13" s="131" t="s">
        <v>329</v>
      </c>
      <c r="B13" s="132" t="s">
        <v>1830</v>
      </c>
      <c r="C13" s="133">
        <f>SUM(C12:C12)</f>
        <v>0</v>
      </c>
      <c r="D13" s="134" t="s">
        <v>329</v>
      </c>
      <c r="E13" s="135" t="s">
        <v>329</v>
      </c>
      <c r="H13" s="153"/>
    </row>
    <row r="14" spans="1:8" s="161" customFormat="1" ht="13.8" x14ac:dyDescent="0.3">
      <c r="A14" s="157"/>
      <c r="B14" s="158"/>
      <c r="C14" s="159"/>
      <c r="D14" s="160"/>
      <c r="E14" s="160"/>
      <c r="H14" s="153"/>
    </row>
    <row r="15" spans="1:8" s="97" customFormat="1" ht="13.8" x14ac:dyDescent="0.3">
      <c r="A15" s="91" t="s">
        <v>329</v>
      </c>
      <c r="B15" s="91" t="s">
        <v>329</v>
      </c>
      <c r="C15" s="162" t="s">
        <v>329</v>
      </c>
      <c r="D15" s="92" t="s">
        <v>329</v>
      </c>
      <c r="E15" s="92" t="s">
        <v>329</v>
      </c>
      <c r="H15" s="153"/>
    </row>
    <row r="16" spans="1:8" s="97" customFormat="1" ht="13.8" x14ac:dyDescent="0.3">
      <c r="A16" s="451" t="s">
        <v>1831</v>
      </c>
      <c r="B16" s="451" t="s">
        <v>1831</v>
      </c>
      <c r="C16" s="118"/>
      <c r="D16" s="93" t="s">
        <v>329</v>
      </c>
      <c r="E16" s="93" t="s">
        <v>329</v>
      </c>
      <c r="H16" s="153"/>
    </row>
    <row r="17" spans="1:8" s="97" customFormat="1" ht="13.8" x14ac:dyDescent="0.3">
      <c r="A17" s="89">
        <v>12</v>
      </c>
      <c r="B17" s="105" t="s">
        <v>1995</v>
      </c>
      <c r="C17" s="119">
        <v>57</v>
      </c>
      <c r="D17" s="90">
        <v>28631.119999999999</v>
      </c>
      <c r="E17" s="90">
        <v>28631.119999999999</v>
      </c>
      <c r="H17" s="153"/>
    </row>
    <row r="18" spans="1:8" s="97" customFormat="1" ht="13.8" x14ac:dyDescent="0.3">
      <c r="A18" s="89">
        <v>67</v>
      </c>
      <c r="B18" s="105" t="s">
        <v>1996</v>
      </c>
      <c r="C18" s="163">
        <v>9</v>
      </c>
      <c r="D18" s="90">
        <v>22796.080000000002</v>
      </c>
      <c r="E18" s="90">
        <v>22796.080000000002</v>
      </c>
      <c r="H18" s="153"/>
    </row>
    <row r="19" spans="1:8" s="97" customFormat="1" ht="13.8" x14ac:dyDescent="0.3">
      <c r="A19" s="89">
        <v>78</v>
      </c>
      <c r="B19" s="105" t="s">
        <v>1997</v>
      </c>
      <c r="C19" s="119">
        <v>6</v>
      </c>
      <c r="D19" s="90">
        <v>41897.120000000003</v>
      </c>
      <c r="E19" s="90">
        <v>41897.120000000003</v>
      </c>
      <c r="H19" s="153"/>
    </row>
    <row r="20" spans="1:8" s="97" customFormat="1" ht="13.8" x14ac:dyDescent="0.3">
      <c r="A20" s="89">
        <v>88</v>
      </c>
      <c r="B20" s="105" t="s">
        <v>1998</v>
      </c>
      <c r="C20" s="119">
        <v>1</v>
      </c>
      <c r="D20" s="90">
        <v>15592.53</v>
      </c>
      <c r="E20" s="90">
        <v>15592.53</v>
      </c>
      <c r="H20" s="153"/>
    </row>
    <row r="21" spans="1:8" s="97" customFormat="1" ht="13.8" x14ac:dyDescent="0.3">
      <c r="A21" s="89">
        <v>63</v>
      </c>
      <c r="B21" s="105" t="s">
        <v>1999</v>
      </c>
      <c r="C21" s="119">
        <v>1</v>
      </c>
      <c r="D21" s="90">
        <v>24049.82</v>
      </c>
      <c r="E21" s="90">
        <v>24049.82</v>
      </c>
      <c r="H21" s="153"/>
    </row>
    <row r="22" spans="1:8" s="97" customFormat="1" ht="13.8" x14ac:dyDescent="0.3">
      <c r="A22" s="89">
        <v>23</v>
      </c>
      <c r="B22" s="105" t="s">
        <v>2000</v>
      </c>
      <c r="C22" s="119">
        <v>5</v>
      </c>
      <c r="D22" s="90">
        <v>13154.06</v>
      </c>
      <c r="E22" s="90">
        <v>13154.06</v>
      </c>
      <c r="H22" s="153"/>
    </row>
    <row r="23" spans="1:8" s="97" customFormat="1" ht="13.8" x14ac:dyDescent="0.3">
      <c r="A23" s="89">
        <v>138</v>
      </c>
      <c r="B23" s="105" t="s">
        <v>2001</v>
      </c>
      <c r="C23" s="119">
        <v>1</v>
      </c>
      <c r="D23" s="90">
        <v>10314.69</v>
      </c>
      <c r="E23" s="90">
        <v>10314.69</v>
      </c>
      <c r="H23" s="153"/>
    </row>
    <row r="24" spans="1:8" s="97" customFormat="1" ht="13.8" x14ac:dyDescent="0.3">
      <c r="A24" s="89">
        <v>127</v>
      </c>
      <c r="B24" s="105" t="s">
        <v>1988</v>
      </c>
      <c r="C24" s="119">
        <v>69</v>
      </c>
      <c r="D24" s="90">
        <v>6223.2</v>
      </c>
      <c r="E24" s="90">
        <v>6223.2</v>
      </c>
      <c r="H24" s="153"/>
    </row>
    <row r="25" spans="1:8" s="97" customFormat="1" ht="13.8" x14ac:dyDescent="0.3">
      <c r="A25" s="89">
        <v>140</v>
      </c>
      <c r="B25" s="105" t="s">
        <v>2002</v>
      </c>
      <c r="C25" s="119">
        <v>2</v>
      </c>
      <c r="D25" s="90">
        <v>8656.1200000000008</v>
      </c>
      <c r="E25" s="90">
        <v>8656.1200000000008</v>
      </c>
      <c r="H25" s="153"/>
    </row>
    <row r="26" spans="1:8" s="97" customFormat="1" ht="13.8" x14ac:dyDescent="0.3">
      <c r="A26" s="89">
        <v>144</v>
      </c>
      <c r="B26" s="105" t="s">
        <v>2003</v>
      </c>
      <c r="C26" s="119">
        <v>1</v>
      </c>
      <c r="D26" s="90">
        <v>8656.1200000000008</v>
      </c>
      <c r="E26" s="90">
        <v>8656.1200000000008</v>
      </c>
      <c r="H26" s="153"/>
    </row>
    <row r="27" spans="1:8" s="97" customFormat="1" ht="13.8" x14ac:dyDescent="0.3">
      <c r="A27" s="89">
        <v>116</v>
      </c>
      <c r="B27" s="105" t="s">
        <v>2004</v>
      </c>
      <c r="C27" s="119">
        <v>28</v>
      </c>
      <c r="D27" s="90">
        <v>8656.1200000000008</v>
      </c>
      <c r="E27" s="90">
        <v>8656.1200000000008</v>
      </c>
      <c r="H27" s="153"/>
    </row>
    <row r="28" spans="1:8" s="97" customFormat="1" ht="13.8" x14ac:dyDescent="0.3">
      <c r="A28" s="89">
        <v>22</v>
      </c>
      <c r="B28" s="105" t="s">
        <v>1990</v>
      </c>
      <c r="C28" s="119">
        <v>21</v>
      </c>
      <c r="D28" s="90">
        <v>15592.53</v>
      </c>
      <c r="E28" s="90">
        <v>15592.53</v>
      </c>
      <c r="H28" s="153"/>
    </row>
    <row r="29" spans="1:8" s="97" customFormat="1" ht="13.8" x14ac:dyDescent="0.3">
      <c r="A29" s="89">
        <v>134</v>
      </c>
      <c r="B29" s="105" t="s">
        <v>2005</v>
      </c>
      <c r="C29" s="119">
        <v>8</v>
      </c>
      <c r="D29" s="90">
        <v>11836.25</v>
      </c>
      <c r="E29" s="90">
        <v>11836.25</v>
      </c>
    </row>
    <row r="30" spans="1:8" s="97" customFormat="1" ht="13.8" x14ac:dyDescent="0.3">
      <c r="A30" s="89">
        <v>21</v>
      </c>
      <c r="B30" s="105" t="s">
        <v>2006</v>
      </c>
      <c r="C30" s="119">
        <v>14</v>
      </c>
      <c r="D30" s="90">
        <v>17328.2</v>
      </c>
      <c r="E30" s="90">
        <v>17328.2</v>
      </c>
    </row>
    <row r="31" spans="1:8" s="97" customFormat="1" ht="13.8" x14ac:dyDescent="0.3">
      <c r="A31" s="89">
        <v>135</v>
      </c>
      <c r="B31" s="105" t="s">
        <v>2007</v>
      </c>
      <c r="C31" s="119">
        <v>2</v>
      </c>
      <c r="D31" s="90">
        <v>11389.37</v>
      </c>
      <c r="E31" s="90">
        <v>11389.37</v>
      </c>
    </row>
    <row r="32" spans="1:8" s="97" customFormat="1" ht="13.8" x14ac:dyDescent="0.3">
      <c r="A32" s="89">
        <v>27</v>
      </c>
      <c r="B32" s="105" t="s">
        <v>2008</v>
      </c>
      <c r="C32" s="119">
        <v>7</v>
      </c>
      <c r="D32" s="90">
        <v>13442.4</v>
      </c>
      <c r="E32" s="90">
        <v>13442.4</v>
      </c>
    </row>
    <row r="33" spans="1:5" s="97" customFormat="1" ht="13.8" x14ac:dyDescent="0.3">
      <c r="A33" s="89">
        <v>100</v>
      </c>
      <c r="B33" s="105" t="s">
        <v>2009</v>
      </c>
      <c r="C33" s="119">
        <v>1</v>
      </c>
      <c r="D33" s="90">
        <v>8360.0499999999993</v>
      </c>
      <c r="E33" s="90">
        <v>8360.0499999999993</v>
      </c>
    </row>
    <row r="34" spans="1:5" s="97" customFormat="1" ht="13.8" x14ac:dyDescent="0.3">
      <c r="A34" s="89">
        <v>58</v>
      </c>
      <c r="B34" s="105" t="s">
        <v>2010</v>
      </c>
      <c r="C34" s="119">
        <v>3</v>
      </c>
      <c r="D34" s="90">
        <v>11389.37</v>
      </c>
      <c r="E34" s="90">
        <v>11389.37</v>
      </c>
    </row>
    <row r="35" spans="1:5" s="97" customFormat="1" ht="13.8" x14ac:dyDescent="0.3">
      <c r="A35" s="89">
        <v>147</v>
      </c>
      <c r="B35" s="105" t="s">
        <v>2011</v>
      </c>
      <c r="C35" s="119">
        <v>3</v>
      </c>
      <c r="D35" s="90">
        <v>11389.37</v>
      </c>
      <c r="E35" s="90">
        <v>11389.37</v>
      </c>
    </row>
    <row r="36" spans="1:5" s="97" customFormat="1" ht="13.8" x14ac:dyDescent="0.3">
      <c r="A36" s="89">
        <v>103</v>
      </c>
      <c r="B36" s="105" t="s">
        <v>2012</v>
      </c>
      <c r="C36" s="119">
        <v>35</v>
      </c>
      <c r="D36" s="90">
        <v>6223.2</v>
      </c>
      <c r="E36" s="90">
        <v>6223.2</v>
      </c>
    </row>
    <row r="37" spans="1:5" s="97" customFormat="1" ht="13.8" x14ac:dyDescent="0.3">
      <c r="A37" s="89">
        <v>133</v>
      </c>
      <c r="B37" s="105" t="s">
        <v>2013</v>
      </c>
      <c r="C37" s="119">
        <v>1</v>
      </c>
      <c r="D37" s="90">
        <v>15592.53</v>
      </c>
      <c r="E37" s="90">
        <v>15592.53</v>
      </c>
    </row>
    <row r="38" spans="1:5" s="97" customFormat="1" ht="13.8" x14ac:dyDescent="0.3">
      <c r="A38" s="89">
        <v>120</v>
      </c>
      <c r="B38" s="105" t="s">
        <v>2014</v>
      </c>
      <c r="C38" s="119">
        <v>1</v>
      </c>
      <c r="D38" s="90">
        <v>14436.58</v>
      </c>
      <c r="E38" s="90">
        <v>14436.58</v>
      </c>
    </row>
    <row r="39" spans="1:5" s="97" customFormat="1" ht="13.8" x14ac:dyDescent="0.3">
      <c r="A39" s="89">
        <v>92</v>
      </c>
      <c r="B39" s="105" t="s">
        <v>2015</v>
      </c>
      <c r="C39" s="119">
        <v>18</v>
      </c>
      <c r="D39" s="90">
        <v>15592.53</v>
      </c>
      <c r="E39" s="90">
        <v>15592.53</v>
      </c>
    </row>
    <row r="40" spans="1:5" s="97" customFormat="1" ht="13.8" x14ac:dyDescent="0.3">
      <c r="A40" s="89">
        <v>90</v>
      </c>
      <c r="B40" s="105" t="s">
        <v>1989</v>
      </c>
      <c r="C40" s="119">
        <v>36</v>
      </c>
      <c r="D40" s="90">
        <v>15592.53</v>
      </c>
      <c r="E40" s="90">
        <v>15592.53</v>
      </c>
    </row>
    <row r="41" spans="1:5" s="97" customFormat="1" ht="13.8" x14ac:dyDescent="0.3">
      <c r="A41" s="89">
        <v>33</v>
      </c>
      <c r="B41" s="105" t="s">
        <v>2016</v>
      </c>
      <c r="C41" s="119">
        <v>29</v>
      </c>
      <c r="D41" s="90">
        <v>8360.0499999999993</v>
      </c>
      <c r="E41" s="90">
        <v>8360.0499999999993</v>
      </c>
    </row>
    <row r="42" spans="1:5" s="97" customFormat="1" ht="13.8" x14ac:dyDescent="0.3">
      <c r="A42" s="89">
        <v>143</v>
      </c>
      <c r="B42" s="105" t="s">
        <v>2017</v>
      </c>
      <c r="C42" s="119">
        <v>1</v>
      </c>
      <c r="D42" s="90">
        <v>8360.0499999999993</v>
      </c>
      <c r="E42" s="90">
        <v>8360.0499999999993</v>
      </c>
    </row>
    <row r="43" spans="1:5" s="97" customFormat="1" ht="13.8" x14ac:dyDescent="0.3">
      <c r="A43" s="89">
        <v>146</v>
      </c>
      <c r="B43" s="105" t="s">
        <v>2018</v>
      </c>
      <c r="C43" s="119">
        <v>1</v>
      </c>
      <c r="D43" s="90">
        <v>8360.0499999999993</v>
      </c>
      <c r="E43" s="90">
        <v>8360.0499999999993</v>
      </c>
    </row>
    <row r="44" spans="1:5" s="97" customFormat="1" ht="13.8" x14ac:dyDescent="0.3">
      <c r="A44" s="89">
        <v>132</v>
      </c>
      <c r="B44" s="105" t="s">
        <v>2019</v>
      </c>
      <c r="C44" s="119">
        <v>1</v>
      </c>
      <c r="D44" s="90">
        <v>15592.53</v>
      </c>
      <c r="E44" s="90">
        <v>15592.53</v>
      </c>
    </row>
    <row r="45" spans="1:5" s="97" customFormat="1" ht="13.8" x14ac:dyDescent="0.3">
      <c r="A45" s="89">
        <v>75</v>
      </c>
      <c r="B45" s="105" t="s">
        <v>2020</v>
      </c>
      <c r="C45" s="119">
        <v>1</v>
      </c>
      <c r="D45" s="90">
        <v>8360.0499999999993</v>
      </c>
      <c r="E45" s="90">
        <v>8360.0499999999993</v>
      </c>
    </row>
    <row r="46" spans="1:5" s="97" customFormat="1" ht="13.8" x14ac:dyDescent="0.3">
      <c r="A46" s="89">
        <v>20</v>
      </c>
      <c r="B46" s="105" t="s">
        <v>2021</v>
      </c>
      <c r="C46" s="119">
        <v>3</v>
      </c>
      <c r="D46" s="90">
        <v>14436.58</v>
      </c>
      <c r="E46" s="90">
        <v>14436.58</v>
      </c>
    </row>
    <row r="47" spans="1:5" s="97" customFormat="1" ht="13.8" x14ac:dyDescent="0.3">
      <c r="A47" s="89">
        <v>36</v>
      </c>
      <c r="B47" s="105" t="s">
        <v>2022</v>
      </c>
      <c r="C47" s="119">
        <v>3</v>
      </c>
      <c r="D47" s="90">
        <v>11836.25</v>
      </c>
      <c r="E47" s="90">
        <v>11836.25</v>
      </c>
    </row>
    <row r="48" spans="1:5" s="97" customFormat="1" ht="13.8" x14ac:dyDescent="0.3">
      <c r="A48" s="89">
        <v>65</v>
      </c>
      <c r="B48" s="105" t="s">
        <v>2023</v>
      </c>
      <c r="C48" s="119">
        <v>4</v>
      </c>
      <c r="D48" s="90">
        <v>113008.08</v>
      </c>
      <c r="E48" s="90">
        <v>113008.08</v>
      </c>
    </row>
    <row r="49" spans="1:5" s="97" customFormat="1" ht="13.8" x14ac:dyDescent="0.3">
      <c r="A49" s="89">
        <v>14</v>
      </c>
      <c r="B49" s="105" t="s">
        <v>2024</v>
      </c>
      <c r="C49" s="119">
        <v>6</v>
      </c>
      <c r="D49" s="90">
        <v>19428.919999999998</v>
      </c>
      <c r="E49" s="90">
        <v>19428.919999999998</v>
      </c>
    </row>
    <row r="50" spans="1:5" s="97" customFormat="1" ht="13.8" x14ac:dyDescent="0.3">
      <c r="A50" s="89">
        <v>45</v>
      </c>
      <c r="B50" s="105" t="s">
        <v>2025</v>
      </c>
      <c r="C50" s="119">
        <v>8</v>
      </c>
      <c r="D50" s="90">
        <v>24099.64</v>
      </c>
      <c r="E50" s="90">
        <v>24099.64</v>
      </c>
    </row>
    <row r="51" spans="1:5" s="97" customFormat="1" ht="13.8" x14ac:dyDescent="0.3">
      <c r="A51" s="89">
        <v>98</v>
      </c>
      <c r="B51" s="105" t="s">
        <v>2026</v>
      </c>
      <c r="C51" s="119">
        <v>2</v>
      </c>
      <c r="D51" s="90">
        <v>24049.82</v>
      </c>
      <c r="E51" s="90">
        <v>24049.82</v>
      </c>
    </row>
    <row r="52" spans="1:5" s="97" customFormat="1" ht="13.8" x14ac:dyDescent="0.3">
      <c r="A52" s="89">
        <v>99</v>
      </c>
      <c r="B52" s="105" t="s">
        <v>2027</v>
      </c>
      <c r="C52" s="119">
        <v>3</v>
      </c>
      <c r="D52" s="90">
        <v>48180.03</v>
      </c>
      <c r="E52" s="90">
        <v>48180.03</v>
      </c>
    </row>
    <row r="53" spans="1:5" s="97" customFormat="1" ht="13.8" x14ac:dyDescent="0.3">
      <c r="A53" s="89">
        <v>55</v>
      </c>
      <c r="B53" s="105" t="s">
        <v>2028</v>
      </c>
      <c r="C53" s="119">
        <v>1</v>
      </c>
      <c r="D53" s="90">
        <v>43972.639999999999</v>
      </c>
      <c r="E53" s="90">
        <v>43972.639999999999</v>
      </c>
    </row>
    <row r="54" spans="1:5" s="97" customFormat="1" ht="13.8" x14ac:dyDescent="0.3">
      <c r="A54" s="89">
        <v>89</v>
      </c>
      <c r="B54" s="105" t="s">
        <v>2029</v>
      </c>
      <c r="C54" s="119">
        <v>2</v>
      </c>
      <c r="D54" s="90">
        <v>40173.11</v>
      </c>
      <c r="E54" s="90">
        <v>40173.11</v>
      </c>
    </row>
    <row r="55" spans="1:5" s="97" customFormat="1" ht="13.8" x14ac:dyDescent="0.3">
      <c r="A55" s="89">
        <v>104</v>
      </c>
      <c r="B55" s="164" t="s">
        <v>2030</v>
      </c>
      <c r="C55" s="119">
        <v>4</v>
      </c>
      <c r="D55" s="90">
        <v>40173.11</v>
      </c>
      <c r="E55" s="90">
        <v>40173.11</v>
      </c>
    </row>
    <row r="56" spans="1:5" s="97" customFormat="1" ht="13.8" x14ac:dyDescent="0.3">
      <c r="A56" s="89">
        <v>94</v>
      </c>
      <c r="B56" s="105" t="s">
        <v>2031</v>
      </c>
      <c r="C56" s="119">
        <v>4</v>
      </c>
      <c r="D56" s="90">
        <v>25954.84</v>
      </c>
      <c r="E56" s="90">
        <v>25954.84</v>
      </c>
    </row>
    <row r="57" spans="1:5" s="97" customFormat="1" ht="13.8" x14ac:dyDescent="0.3">
      <c r="A57" s="89">
        <v>117</v>
      </c>
      <c r="B57" s="105" t="s">
        <v>2032</v>
      </c>
      <c r="C57" s="119">
        <v>3</v>
      </c>
      <c r="D57" s="90">
        <v>41091.39</v>
      </c>
      <c r="E57" s="90">
        <v>41091.39</v>
      </c>
    </row>
    <row r="58" spans="1:5" s="97" customFormat="1" ht="13.8" x14ac:dyDescent="0.3">
      <c r="A58" s="89">
        <v>139</v>
      </c>
      <c r="B58" s="105" t="s">
        <v>2033</v>
      </c>
      <c r="C58" s="119">
        <v>8</v>
      </c>
      <c r="D58" s="90">
        <v>8656.1200000000008</v>
      </c>
      <c r="E58" s="90">
        <v>8656.1200000000008</v>
      </c>
    </row>
    <row r="59" spans="1:5" s="97" customFormat="1" ht="13.8" x14ac:dyDescent="0.3">
      <c r="A59" s="89">
        <v>72</v>
      </c>
      <c r="B59" s="105" t="s">
        <v>2034</v>
      </c>
      <c r="C59" s="119">
        <v>1</v>
      </c>
      <c r="D59" s="90">
        <v>81928.09</v>
      </c>
      <c r="E59" s="90">
        <v>81928.09</v>
      </c>
    </row>
    <row r="60" spans="1:5" s="97" customFormat="1" ht="13.8" x14ac:dyDescent="0.3">
      <c r="A60" s="89">
        <v>52</v>
      </c>
      <c r="B60" s="105" t="s">
        <v>2035</v>
      </c>
      <c r="C60" s="119">
        <v>1</v>
      </c>
      <c r="D60" s="90">
        <v>66960.83</v>
      </c>
      <c r="E60" s="90">
        <v>66960.83</v>
      </c>
    </row>
    <row r="61" spans="1:5" s="97" customFormat="1" ht="13.8" x14ac:dyDescent="0.3">
      <c r="A61" s="89">
        <v>59</v>
      </c>
      <c r="B61" s="105" t="s">
        <v>2036</v>
      </c>
      <c r="C61" s="119">
        <v>1</v>
      </c>
      <c r="D61" s="90">
        <v>66960.83</v>
      </c>
      <c r="E61" s="90">
        <v>66960.83</v>
      </c>
    </row>
    <row r="62" spans="1:5" s="97" customFormat="1" ht="13.8" x14ac:dyDescent="0.3">
      <c r="A62" s="89">
        <v>82</v>
      </c>
      <c r="B62" s="165" t="s">
        <v>2037</v>
      </c>
      <c r="C62" s="119">
        <v>3</v>
      </c>
      <c r="D62" s="90">
        <v>15592.53</v>
      </c>
      <c r="E62" s="90">
        <v>15592.53</v>
      </c>
    </row>
    <row r="63" spans="1:5" s="97" customFormat="1" ht="13.8" x14ac:dyDescent="0.3">
      <c r="A63" s="89">
        <v>30</v>
      </c>
      <c r="B63" s="105" t="s">
        <v>2038</v>
      </c>
      <c r="C63" s="119">
        <v>9</v>
      </c>
      <c r="D63" s="90">
        <v>8656.1200000000008</v>
      </c>
      <c r="E63" s="90">
        <v>8656.1200000000008</v>
      </c>
    </row>
    <row r="64" spans="1:5" s="97" customFormat="1" ht="13.8" x14ac:dyDescent="0.3">
      <c r="A64" s="89">
        <v>130</v>
      </c>
      <c r="B64" s="105" t="s">
        <v>2039</v>
      </c>
      <c r="C64" s="119">
        <v>1</v>
      </c>
      <c r="D64" s="90">
        <v>35861.14</v>
      </c>
      <c r="E64" s="90">
        <v>35861.14</v>
      </c>
    </row>
    <row r="65" spans="1:5" s="97" customFormat="1" ht="13.8" x14ac:dyDescent="0.3">
      <c r="A65" s="89">
        <v>131</v>
      </c>
      <c r="B65" s="105" t="s">
        <v>2040</v>
      </c>
      <c r="C65" s="119">
        <v>1</v>
      </c>
      <c r="D65" s="90">
        <v>33064.03</v>
      </c>
      <c r="E65" s="90">
        <v>33064.03</v>
      </c>
    </row>
    <row r="66" spans="1:5" s="97" customFormat="1" ht="13.8" x14ac:dyDescent="0.3">
      <c r="A66" s="89">
        <v>105</v>
      </c>
      <c r="B66" s="105" t="s">
        <v>2041</v>
      </c>
      <c r="C66" s="119">
        <v>10</v>
      </c>
      <c r="D66" s="90">
        <v>24049.82</v>
      </c>
      <c r="E66" s="90">
        <v>24049.82</v>
      </c>
    </row>
    <row r="67" spans="1:5" s="97" customFormat="1" ht="13.8" x14ac:dyDescent="0.3">
      <c r="A67" s="89">
        <v>91</v>
      </c>
      <c r="B67" s="105" t="s">
        <v>2042</v>
      </c>
      <c r="C67" s="119">
        <v>15</v>
      </c>
      <c r="D67" s="90">
        <v>15592.53</v>
      </c>
      <c r="E67" s="90">
        <v>15592.53</v>
      </c>
    </row>
    <row r="68" spans="1:5" s="97" customFormat="1" ht="13.8" x14ac:dyDescent="0.3">
      <c r="A68" s="89">
        <v>25</v>
      </c>
      <c r="B68" s="105" t="s">
        <v>2043</v>
      </c>
      <c r="C68" s="119">
        <v>30</v>
      </c>
      <c r="D68" s="90">
        <v>11519.01</v>
      </c>
      <c r="E68" s="90">
        <v>11519.01</v>
      </c>
    </row>
    <row r="69" spans="1:5" s="97" customFormat="1" ht="13.8" x14ac:dyDescent="0.3">
      <c r="A69" s="89">
        <v>62</v>
      </c>
      <c r="B69" s="105" t="s">
        <v>2044</v>
      </c>
      <c r="C69" s="119">
        <v>15</v>
      </c>
      <c r="D69" s="90">
        <v>35861.14</v>
      </c>
      <c r="E69" s="90">
        <v>35861.14</v>
      </c>
    </row>
    <row r="70" spans="1:5" s="97" customFormat="1" ht="13.8" x14ac:dyDescent="0.3">
      <c r="A70" s="89">
        <v>35</v>
      </c>
      <c r="B70" s="105" t="s">
        <v>2045</v>
      </c>
      <c r="C70" s="119">
        <v>55</v>
      </c>
      <c r="D70" s="90">
        <v>8160.86</v>
      </c>
      <c r="E70" s="90">
        <v>8160.86</v>
      </c>
    </row>
    <row r="71" spans="1:5" s="97" customFormat="1" ht="13.8" x14ac:dyDescent="0.3">
      <c r="A71" s="89">
        <v>110</v>
      </c>
      <c r="B71" s="105" t="s">
        <v>2046</v>
      </c>
      <c r="C71" s="119">
        <v>7</v>
      </c>
      <c r="D71" s="90">
        <v>43972.639999999999</v>
      </c>
      <c r="E71" s="90">
        <v>43972.639999999999</v>
      </c>
    </row>
    <row r="72" spans="1:5" s="97" customFormat="1" ht="13.8" x14ac:dyDescent="0.3">
      <c r="A72" s="89">
        <v>15</v>
      </c>
      <c r="B72" s="105" t="s">
        <v>2047</v>
      </c>
      <c r="C72" s="119">
        <v>3</v>
      </c>
      <c r="D72" s="90">
        <v>40173.11</v>
      </c>
      <c r="E72" s="90">
        <v>40173.11</v>
      </c>
    </row>
    <row r="73" spans="1:5" s="97" customFormat="1" ht="13.8" x14ac:dyDescent="0.3">
      <c r="A73" s="89">
        <v>3</v>
      </c>
      <c r="B73" s="105" t="s">
        <v>2048</v>
      </c>
      <c r="C73" s="119">
        <v>60</v>
      </c>
      <c r="D73" s="90">
        <v>83113.83</v>
      </c>
      <c r="E73" s="90">
        <v>83113.83</v>
      </c>
    </row>
    <row r="74" spans="1:5" s="97" customFormat="1" ht="13.8" x14ac:dyDescent="0.3">
      <c r="A74" s="89">
        <v>80</v>
      </c>
      <c r="B74" s="105" t="s">
        <v>2049</v>
      </c>
      <c r="C74" s="119">
        <v>17</v>
      </c>
      <c r="D74" s="90">
        <v>28631.119999999999</v>
      </c>
      <c r="E74" s="90">
        <v>28631.119999999999</v>
      </c>
    </row>
    <row r="75" spans="1:5" s="97" customFormat="1" ht="13.8" x14ac:dyDescent="0.3">
      <c r="A75" s="89">
        <v>114</v>
      </c>
      <c r="B75" s="105" t="s">
        <v>2050</v>
      </c>
      <c r="C75" s="119">
        <v>1</v>
      </c>
      <c r="D75" s="90">
        <v>22796.080000000002</v>
      </c>
      <c r="E75" s="90">
        <v>22796.080000000002</v>
      </c>
    </row>
    <row r="76" spans="1:5" s="97" customFormat="1" ht="13.8" x14ac:dyDescent="0.3">
      <c r="A76" s="89">
        <v>16</v>
      </c>
      <c r="B76" s="105" t="s">
        <v>2051</v>
      </c>
      <c r="C76" s="119">
        <v>1</v>
      </c>
      <c r="D76" s="90">
        <v>19007.86</v>
      </c>
      <c r="E76" s="90">
        <v>19007.86</v>
      </c>
    </row>
    <row r="77" spans="1:5" s="97" customFormat="1" ht="13.8" x14ac:dyDescent="0.3">
      <c r="A77" s="89">
        <v>56</v>
      </c>
      <c r="B77" s="105" t="s">
        <v>2052</v>
      </c>
      <c r="C77" s="119">
        <v>7</v>
      </c>
      <c r="D77" s="90">
        <v>22796.080000000002</v>
      </c>
      <c r="E77" s="90">
        <v>22796.080000000002</v>
      </c>
    </row>
    <row r="78" spans="1:5" s="97" customFormat="1" ht="13.8" x14ac:dyDescent="0.3">
      <c r="A78" s="89">
        <v>29</v>
      </c>
      <c r="B78" s="105" t="s">
        <v>2053</v>
      </c>
      <c r="C78" s="119">
        <v>1</v>
      </c>
      <c r="D78" s="90">
        <v>8809.2099999999991</v>
      </c>
      <c r="E78" s="90">
        <v>8809.2099999999991</v>
      </c>
    </row>
    <row r="79" spans="1:5" s="97" customFormat="1" ht="13.8" x14ac:dyDescent="0.3">
      <c r="A79" s="89">
        <v>81</v>
      </c>
      <c r="B79" s="105" t="s">
        <v>2054</v>
      </c>
      <c r="C79" s="119">
        <v>7</v>
      </c>
      <c r="D79" s="90">
        <v>22498.35</v>
      </c>
      <c r="E79" s="90">
        <v>22498.35</v>
      </c>
    </row>
    <row r="80" spans="1:5" s="97" customFormat="1" ht="13.8" x14ac:dyDescent="0.3">
      <c r="A80" s="89">
        <v>9</v>
      </c>
      <c r="B80" s="105" t="s">
        <v>2055</v>
      </c>
      <c r="C80" s="119">
        <v>7</v>
      </c>
      <c r="D80" s="90">
        <v>22498.35</v>
      </c>
      <c r="E80" s="90">
        <v>22498.35</v>
      </c>
    </row>
    <row r="81" spans="1:5" s="97" customFormat="1" ht="13.8" x14ac:dyDescent="0.3">
      <c r="A81" s="89">
        <v>93</v>
      </c>
      <c r="B81" s="105" t="s">
        <v>2056</v>
      </c>
      <c r="C81" s="119">
        <v>3</v>
      </c>
      <c r="D81" s="90">
        <v>8360.0499999999993</v>
      </c>
      <c r="E81" s="90">
        <v>8360.0499999999993</v>
      </c>
    </row>
    <row r="82" spans="1:5" s="97" customFormat="1" ht="13.8" x14ac:dyDescent="0.3">
      <c r="A82" s="89">
        <v>77</v>
      </c>
      <c r="B82" s="105" t="s">
        <v>2057</v>
      </c>
      <c r="C82" s="119">
        <v>1</v>
      </c>
      <c r="D82" s="90">
        <v>40173.11</v>
      </c>
      <c r="E82" s="90">
        <v>40173.11</v>
      </c>
    </row>
    <row r="83" spans="1:5" s="97" customFormat="1" ht="13.8" x14ac:dyDescent="0.3">
      <c r="A83" s="89">
        <v>37</v>
      </c>
      <c r="B83" s="105" t="s">
        <v>2058</v>
      </c>
      <c r="C83" s="119">
        <v>8</v>
      </c>
      <c r="D83" s="90">
        <v>13154.06</v>
      </c>
      <c r="E83" s="90">
        <v>13154.06</v>
      </c>
    </row>
    <row r="84" spans="1:5" s="97" customFormat="1" ht="13.8" x14ac:dyDescent="0.3">
      <c r="A84" s="89">
        <v>7</v>
      </c>
      <c r="B84" s="105" t="s">
        <v>2059</v>
      </c>
      <c r="C84" s="119">
        <v>41</v>
      </c>
      <c r="D84" s="90">
        <v>41897.120000000003</v>
      </c>
      <c r="E84" s="90">
        <v>41897.120000000003</v>
      </c>
    </row>
    <row r="85" spans="1:5" s="97" customFormat="1" ht="13.8" x14ac:dyDescent="0.3">
      <c r="A85" s="89">
        <v>13</v>
      </c>
      <c r="B85" s="105" t="s">
        <v>2060</v>
      </c>
      <c r="C85" s="119">
        <v>80</v>
      </c>
      <c r="D85" s="90">
        <v>40173.11</v>
      </c>
      <c r="E85" s="90">
        <v>40173.11</v>
      </c>
    </row>
    <row r="86" spans="1:5" s="97" customFormat="1" ht="13.8" x14ac:dyDescent="0.3">
      <c r="A86" s="89">
        <v>69</v>
      </c>
      <c r="B86" s="105" t="s">
        <v>2061</v>
      </c>
      <c r="C86" s="119">
        <v>1</v>
      </c>
      <c r="D86" s="90">
        <v>81928.09</v>
      </c>
      <c r="E86" s="90">
        <v>81928.09</v>
      </c>
    </row>
    <row r="87" spans="1:5" s="97" customFormat="1" ht="13.8" x14ac:dyDescent="0.3">
      <c r="A87" s="89">
        <v>149</v>
      </c>
      <c r="B87" s="105" t="s">
        <v>2062</v>
      </c>
      <c r="C87" s="119">
        <v>4</v>
      </c>
      <c r="D87" s="90">
        <v>41897.120000000003</v>
      </c>
      <c r="E87" s="90">
        <v>41897.120000000003</v>
      </c>
    </row>
    <row r="88" spans="1:5" s="97" customFormat="1" ht="13.8" x14ac:dyDescent="0.3">
      <c r="A88" s="89">
        <v>43</v>
      </c>
      <c r="B88" s="105" t="s">
        <v>2063</v>
      </c>
      <c r="C88" s="119">
        <v>3</v>
      </c>
      <c r="D88" s="90">
        <v>25954.85</v>
      </c>
      <c r="E88" s="90">
        <v>25954.85</v>
      </c>
    </row>
    <row r="89" spans="1:5" s="97" customFormat="1" ht="13.8" x14ac:dyDescent="0.3">
      <c r="A89" s="89">
        <v>71</v>
      </c>
      <c r="B89" s="105" t="s">
        <v>2064</v>
      </c>
      <c r="C89" s="119">
        <v>2</v>
      </c>
      <c r="D89" s="90">
        <v>41897.120000000003</v>
      </c>
      <c r="E89" s="90">
        <v>41897.120000000003</v>
      </c>
    </row>
    <row r="90" spans="1:5" s="97" customFormat="1" ht="13.8" x14ac:dyDescent="0.3">
      <c r="A90" s="89">
        <v>10</v>
      </c>
      <c r="B90" s="105" t="s">
        <v>2065</v>
      </c>
      <c r="C90" s="119">
        <v>7</v>
      </c>
      <c r="D90" s="90">
        <v>35861.14</v>
      </c>
      <c r="E90" s="90">
        <v>35861.14</v>
      </c>
    </row>
    <row r="91" spans="1:5" s="97" customFormat="1" ht="13.8" x14ac:dyDescent="0.3">
      <c r="A91" s="89">
        <v>57</v>
      </c>
      <c r="B91" s="105" t="s">
        <v>2066</v>
      </c>
      <c r="C91" s="119">
        <v>8</v>
      </c>
      <c r="D91" s="90">
        <v>35861.14</v>
      </c>
      <c r="E91" s="90">
        <v>35861.14</v>
      </c>
    </row>
    <row r="92" spans="1:5" s="97" customFormat="1" ht="13.8" x14ac:dyDescent="0.3">
      <c r="A92" s="89">
        <v>64</v>
      </c>
      <c r="B92" s="105" t="s">
        <v>2067</v>
      </c>
      <c r="C92" s="119">
        <v>1</v>
      </c>
      <c r="D92" s="90">
        <v>24049.82</v>
      </c>
      <c r="E92" s="90">
        <v>24049.82</v>
      </c>
    </row>
    <row r="93" spans="1:5" s="97" customFormat="1" ht="13.8" x14ac:dyDescent="0.3">
      <c r="A93" s="89">
        <v>46</v>
      </c>
      <c r="B93" s="105" t="s">
        <v>2068</v>
      </c>
      <c r="C93" s="119">
        <v>5</v>
      </c>
      <c r="D93" s="90">
        <v>33064.03</v>
      </c>
      <c r="E93" s="90">
        <v>33064.03</v>
      </c>
    </row>
    <row r="94" spans="1:5" s="97" customFormat="1" ht="13.8" x14ac:dyDescent="0.3">
      <c r="A94" s="89">
        <v>122</v>
      </c>
      <c r="B94" s="105" t="s">
        <v>2069</v>
      </c>
      <c r="C94" s="119">
        <v>1</v>
      </c>
      <c r="D94" s="90">
        <v>33064.03</v>
      </c>
      <c r="E94" s="90">
        <v>33064.03</v>
      </c>
    </row>
    <row r="95" spans="1:5" s="97" customFormat="1" ht="13.8" x14ac:dyDescent="0.3">
      <c r="A95" s="89">
        <v>118</v>
      </c>
      <c r="B95" s="105" t="s">
        <v>2070</v>
      </c>
      <c r="C95" s="119">
        <v>2</v>
      </c>
      <c r="D95" s="90">
        <v>13442.4</v>
      </c>
      <c r="E95" s="90">
        <v>13442.4</v>
      </c>
    </row>
    <row r="96" spans="1:5" s="97" customFormat="1" ht="13.8" x14ac:dyDescent="0.3">
      <c r="A96" s="89">
        <v>128</v>
      </c>
      <c r="B96" s="105" t="s">
        <v>2071</v>
      </c>
      <c r="C96" s="119">
        <v>4</v>
      </c>
      <c r="D96" s="90">
        <v>11519.01</v>
      </c>
      <c r="E96" s="90">
        <v>11519.01</v>
      </c>
    </row>
    <row r="97" spans="1:16" s="97" customFormat="1" ht="13.8" x14ac:dyDescent="0.3">
      <c r="A97" s="89">
        <v>17</v>
      </c>
      <c r="B97" s="105" t="s">
        <v>2072</v>
      </c>
      <c r="C97" s="119">
        <v>176</v>
      </c>
      <c r="D97" s="90">
        <v>17484.68</v>
      </c>
      <c r="E97" s="90">
        <v>17484.68</v>
      </c>
    </row>
    <row r="98" spans="1:16" s="97" customFormat="1" ht="13.8" x14ac:dyDescent="0.3">
      <c r="A98" s="89">
        <v>113</v>
      </c>
      <c r="B98" s="105" t="s">
        <v>2073</v>
      </c>
      <c r="C98" s="119">
        <v>22</v>
      </c>
      <c r="D98" s="90">
        <v>17484.68</v>
      </c>
      <c r="E98" s="90">
        <v>17484.68</v>
      </c>
    </row>
    <row r="99" spans="1:16" s="97" customFormat="1" ht="13.8" x14ac:dyDescent="0.3">
      <c r="A99" s="89">
        <v>108</v>
      </c>
      <c r="B99" s="105" t="s">
        <v>2074</v>
      </c>
      <c r="C99" s="119">
        <v>1</v>
      </c>
      <c r="D99" s="90">
        <v>17484.68</v>
      </c>
      <c r="E99" s="90">
        <v>17484.68</v>
      </c>
    </row>
    <row r="100" spans="1:16" s="97" customFormat="1" ht="13.8" x14ac:dyDescent="0.3">
      <c r="A100" s="106" t="s">
        <v>329</v>
      </c>
      <c r="B100" s="107" t="s">
        <v>1839</v>
      </c>
      <c r="C100" s="108">
        <f>SUM(C17:C99)</f>
        <v>1037</v>
      </c>
      <c r="D100" s="109" t="s">
        <v>329</v>
      </c>
      <c r="E100" s="121" t="s">
        <v>329</v>
      </c>
    </row>
    <row r="101" spans="1:16" s="97" customFormat="1" ht="13.8" x14ac:dyDescent="0.3">
      <c r="A101" s="166" t="s">
        <v>329</v>
      </c>
      <c r="D101" s="167" t="s">
        <v>329</v>
      </c>
      <c r="E101" s="167" t="s">
        <v>329</v>
      </c>
    </row>
    <row r="102" spans="1:16" s="97" customFormat="1" ht="13.8" x14ac:dyDescent="0.3">
      <c r="A102" s="98" t="s">
        <v>329</v>
      </c>
      <c r="B102" s="98" t="s">
        <v>329</v>
      </c>
      <c r="C102" s="162" t="s">
        <v>329</v>
      </c>
      <c r="D102" s="92" t="s">
        <v>329</v>
      </c>
      <c r="E102" s="92" t="s">
        <v>329</v>
      </c>
    </row>
    <row r="103" spans="1:16" s="97" customFormat="1" ht="13.8" x14ac:dyDescent="0.3">
      <c r="A103" s="452" t="s">
        <v>1840</v>
      </c>
      <c r="B103" s="452" t="s">
        <v>1831</v>
      </c>
      <c r="C103" s="125" t="s">
        <v>329</v>
      </c>
      <c r="D103" s="127" t="s">
        <v>329</v>
      </c>
      <c r="E103" s="127" t="s">
        <v>329</v>
      </c>
    </row>
    <row r="104" spans="1:16" s="97" customFormat="1" ht="13.8" x14ac:dyDescent="0.3">
      <c r="A104" s="156" t="s">
        <v>1841</v>
      </c>
      <c r="B104" s="156" t="s">
        <v>1841</v>
      </c>
      <c r="C104" s="129">
        <v>0</v>
      </c>
      <c r="D104" s="130">
        <v>0</v>
      </c>
      <c r="E104" s="130">
        <v>0</v>
      </c>
    </row>
    <row r="105" spans="1:16" s="97" customFormat="1" ht="13.8" x14ac:dyDescent="0.3">
      <c r="A105" s="131" t="s">
        <v>329</v>
      </c>
      <c r="B105" s="132" t="s">
        <v>1842</v>
      </c>
      <c r="C105" s="133">
        <f>SUM(C104:C104)</f>
        <v>0</v>
      </c>
      <c r="D105" s="134" t="s">
        <v>329</v>
      </c>
      <c r="E105" s="135" t="s">
        <v>329</v>
      </c>
    </row>
    <row r="106" spans="1:16" s="97" customFormat="1" ht="13.8" x14ac:dyDescent="0.3">
      <c r="A106" s="91"/>
      <c r="B106" s="98"/>
      <c r="C106" s="162"/>
      <c r="D106" s="92"/>
      <c r="E106" s="92"/>
    </row>
    <row r="107" spans="1:16" s="97" customFormat="1" ht="13.8" x14ac:dyDescent="0.3">
      <c r="A107" s="91"/>
      <c r="B107" s="168" t="s">
        <v>1754</v>
      </c>
      <c r="C107" s="169">
        <f>SUM(C100,C13,C105)</f>
        <v>1037</v>
      </c>
      <c r="D107" s="92"/>
      <c r="E107" s="92"/>
    </row>
    <row r="108" spans="1:16" s="97" customFormat="1" ht="13.8" x14ac:dyDescent="0.3">
      <c r="A108" s="91"/>
      <c r="B108" s="91"/>
      <c r="C108" s="162"/>
      <c r="D108" s="92"/>
      <c r="E108" s="92"/>
    </row>
    <row r="109" spans="1:16" s="97" customFormat="1" ht="13.8" x14ac:dyDescent="0.3">
      <c r="A109" s="91"/>
      <c r="B109" s="91"/>
      <c r="C109" s="162"/>
      <c r="D109" s="92"/>
      <c r="E109" s="92"/>
    </row>
    <row r="110" spans="1:16" s="97" customFormat="1" ht="13.8" x14ac:dyDescent="0.3">
      <c r="A110" s="439" t="s">
        <v>1750</v>
      </c>
      <c r="B110" s="439"/>
      <c r="C110" s="118" t="s">
        <v>329</v>
      </c>
      <c r="D110" s="93" t="s">
        <v>329</v>
      </c>
      <c r="E110" s="93" t="s">
        <v>329</v>
      </c>
    </row>
    <row r="111" spans="1:16" s="97" customFormat="1" ht="13.8" x14ac:dyDescent="0.3">
      <c r="A111" s="452" t="s">
        <v>1843</v>
      </c>
      <c r="B111" s="452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</row>
    <row r="112" spans="1:16" s="97" customFormat="1" ht="13.8" x14ac:dyDescent="0.3">
      <c r="A112" s="156" t="s">
        <v>1841</v>
      </c>
      <c r="B112" s="156" t="s">
        <v>1841</v>
      </c>
      <c r="C112" s="119">
        <v>0</v>
      </c>
      <c r="D112" s="90">
        <v>0</v>
      </c>
      <c r="E112" s="90">
        <v>0</v>
      </c>
    </row>
    <row r="113" spans="1:5" s="97" customFormat="1" ht="13.8" x14ac:dyDescent="0.3">
      <c r="A113" s="131" t="s">
        <v>329</v>
      </c>
      <c r="B113" s="132" t="s">
        <v>1847</v>
      </c>
      <c r="C113" s="133">
        <f>SUM(C112:C112)</f>
        <v>0</v>
      </c>
      <c r="D113" s="134" t="s">
        <v>329</v>
      </c>
      <c r="E113" s="135" t="s">
        <v>329</v>
      </c>
    </row>
    <row r="114" spans="1:5" s="97" customFormat="1" ht="13.8" x14ac:dyDescent="0.3">
      <c r="A114" s="91" t="s">
        <v>329</v>
      </c>
      <c r="B114" s="171" t="s">
        <v>329</v>
      </c>
      <c r="C114" s="142"/>
    </row>
    <row r="115" spans="1:5" s="97" customFormat="1" ht="13.8" x14ac:dyDescent="0.3">
      <c r="A115" s="460" t="s">
        <v>1848</v>
      </c>
      <c r="B115" s="461"/>
      <c r="C115" s="142"/>
    </row>
    <row r="116" spans="1:5" s="97" customFormat="1" ht="13.8" x14ac:dyDescent="0.3">
      <c r="A116" s="156" t="s">
        <v>1841</v>
      </c>
      <c r="B116" s="156" t="s">
        <v>1841</v>
      </c>
      <c r="C116" s="129">
        <v>0</v>
      </c>
      <c r="D116" s="130">
        <v>0</v>
      </c>
      <c r="E116" s="130">
        <v>0</v>
      </c>
    </row>
    <row r="117" spans="1:5" s="97" customFormat="1" ht="13.8" x14ac:dyDescent="0.3">
      <c r="A117" s="111" t="s">
        <v>329</v>
      </c>
      <c r="B117" s="140" t="s">
        <v>1853</v>
      </c>
      <c r="C117" s="172">
        <f>SUM(C116:C116)</f>
        <v>0</v>
      </c>
      <c r="D117" s="134" t="s">
        <v>329</v>
      </c>
      <c r="E117" s="135" t="s">
        <v>329</v>
      </c>
    </row>
    <row r="118" spans="1:5" s="97" customFormat="1" ht="13.8" x14ac:dyDescent="0.3">
      <c r="C118" s="142"/>
    </row>
  </sheetData>
  <mergeCells count="15">
    <mergeCell ref="A115:B115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16:B16"/>
    <mergeCell ref="A103:B103"/>
    <mergeCell ref="A110:B110"/>
    <mergeCell ref="A111:B111"/>
  </mergeCells>
  <printOptions horizontalCentered="1"/>
  <pageMargins left="0.59055118110236227" right="0.59055118110236227" top="1.1811023622047245" bottom="0.78740157480314965" header="0.39370078740157483" footer="0.39370078740157483"/>
  <pageSetup scale="73" fitToHeight="0" orientation="landscape" r:id="rId1"/>
  <rowBreaks count="3" manualBreakCount="3">
    <brk id="32" max="16383" man="1"/>
    <brk id="65" max="16383" man="1"/>
    <brk id="97" max="16383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9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5.5546875" style="86" bestFit="1" customWidth="1"/>
    <col min="2" max="2" width="45.6640625" style="86" customWidth="1"/>
    <col min="3" max="3" width="11.109375" style="86" bestFit="1" customWidth="1"/>
    <col min="4" max="4" width="9.33203125" style="86" bestFit="1" customWidth="1"/>
    <col min="5" max="5" width="13.33203125" style="86" bestFit="1" customWidth="1"/>
    <col min="6" max="6" width="17.88671875" style="86" customWidth="1"/>
    <col min="7" max="7" width="16.44140625" style="86" customWidth="1"/>
    <col min="8" max="8" width="15.44140625" style="86" bestFit="1" customWidth="1"/>
    <col min="9" max="9" width="11.6640625" style="86" customWidth="1"/>
    <col min="10" max="10" width="15.33203125" style="86" customWidth="1"/>
    <col min="11" max="11" width="13.109375" style="86" customWidth="1"/>
    <col min="12" max="16384" width="11.44140625" style="86"/>
  </cols>
  <sheetData>
    <row r="2" spans="1:13" x14ac:dyDescent="0.3">
      <c r="A2" s="448" t="s">
        <v>418</v>
      </c>
      <c r="B2" s="448" t="s">
        <v>1854</v>
      </c>
      <c r="C2" s="448" t="s">
        <v>1854</v>
      </c>
      <c r="D2" s="448" t="s">
        <v>1854</v>
      </c>
      <c r="E2" s="448" t="s">
        <v>1854</v>
      </c>
      <c r="F2" s="448" t="s">
        <v>1854</v>
      </c>
      <c r="G2" s="448" t="s">
        <v>1854</v>
      </c>
      <c r="H2" s="448" t="s">
        <v>1854</v>
      </c>
      <c r="I2" s="448" t="s">
        <v>1854</v>
      </c>
      <c r="J2" s="448" t="s">
        <v>1854</v>
      </c>
      <c r="K2" s="448" t="s">
        <v>1854</v>
      </c>
    </row>
    <row r="3" spans="1:13" x14ac:dyDescent="0.3">
      <c r="A3" s="448" t="s">
        <v>419</v>
      </c>
      <c r="B3" s="448" t="s">
        <v>1854</v>
      </c>
      <c r="C3" s="448" t="s">
        <v>1854</v>
      </c>
      <c r="D3" s="448" t="s">
        <v>1854</v>
      </c>
      <c r="E3" s="448" t="s">
        <v>1854</v>
      </c>
      <c r="F3" s="448" t="s">
        <v>1854</v>
      </c>
      <c r="G3" s="448" t="s">
        <v>1854</v>
      </c>
      <c r="H3" s="448" t="s">
        <v>1854</v>
      </c>
      <c r="I3" s="448" t="s">
        <v>1854</v>
      </c>
      <c r="J3" s="448" t="s">
        <v>1854</v>
      </c>
      <c r="K3" s="448" t="s">
        <v>1854</v>
      </c>
    </row>
    <row r="4" spans="1:13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  <c r="F4" s="448" t="s">
        <v>1798</v>
      </c>
      <c r="G4" s="448" t="s">
        <v>1798</v>
      </c>
      <c r="H4" s="448" t="s">
        <v>1798</v>
      </c>
      <c r="I4" s="448" t="s">
        <v>1798</v>
      </c>
      <c r="J4" s="448" t="s">
        <v>1798</v>
      </c>
      <c r="K4" s="448" t="s">
        <v>1798</v>
      </c>
    </row>
    <row r="5" spans="1:13" x14ac:dyDescent="0.3">
      <c r="A5" s="448" t="s">
        <v>1855</v>
      </c>
      <c r="B5" s="448" t="s">
        <v>1855</v>
      </c>
      <c r="C5" s="448" t="s">
        <v>1855</v>
      </c>
      <c r="D5" s="448" t="s">
        <v>1855</v>
      </c>
      <c r="E5" s="448" t="s">
        <v>1855</v>
      </c>
      <c r="F5" s="448" t="s">
        <v>1855</v>
      </c>
      <c r="G5" s="448" t="s">
        <v>1855</v>
      </c>
      <c r="H5" s="448" t="s">
        <v>1855</v>
      </c>
      <c r="I5" s="448" t="s">
        <v>1855</v>
      </c>
      <c r="J5" s="448" t="s">
        <v>1855</v>
      </c>
      <c r="K5" s="448" t="s">
        <v>1855</v>
      </c>
    </row>
    <row r="6" spans="1:13" ht="15.6" x14ac:dyDescent="0.3">
      <c r="A6" s="449" t="s">
        <v>1800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</row>
    <row r="7" spans="1:13" ht="15.6" x14ac:dyDescent="0.3">
      <c r="A7" s="446" t="s">
        <v>1856</v>
      </c>
      <c r="B7" s="446"/>
      <c r="C7" s="446"/>
      <c r="D7" s="87" t="s">
        <v>329</v>
      </c>
      <c r="E7" s="87" t="s">
        <v>329</v>
      </c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</row>
    <row r="8" spans="1:13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 t="s">
        <v>1859</v>
      </c>
      <c r="K8" s="444" t="s">
        <v>1859</v>
      </c>
    </row>
    <row r="9" spans="1:13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3" x14ac:dyDescent="0.3">
      <c r="A10" s="89">
        <v>65</v>
      </c>
      <c r="B10" s="89" t="s">
        <v>2023</v>
      </c>
      <c r="C10" s="90">
        <v>113008.08</v>
      </c>
      <c r="D10" s="90">
        <v>4716</v>
      </c>
      <c r="E10" s="90">
        <v>0</v>
      </c>
      <c r="F10" s="90">
        <f t="shared" ref="F10:F25" si="0">C10+D10+E10</f>
        <v>117724.08</v>
      </c>
      <c r="G10" s="90">
        <f t="shared" ref="G10:G25" si="1">C10/30*10</f>
        <v>37669.360000000001</v>
      </c>
      <c r="H10" s="90">
        <f t="shared" ref="H10:H25" si="2">C10/30*5</f>
        <v>18834.68</v>
      </c>
      <c r="I10" s="90">
        <f t="shared" ref="I10:I25" si="3">C10/30*40</f>
        <v>150677.44</v>
      </c>
      <c r="J10" s="90">
        <v>170059.53000000026</v>
      </c>
      <c r="K10" s="90">
        <f t="shared" ref="K10:K25" si="4">G10+H10+I10+J10</f>
        <v>377241.01000000024</v>
      </c>
      <c r="M10" s="173"/>
    </row>
    <row r="11" spans="1:13" x14ac:dyDescent="0.3">
      <c r="A11" s="89">
        <v>3</v>
      </c>
      <c r="B11" s="89" t="s">
        <v>2048</v>
      </c>
      <c r="C11" s="90">
        <v>83113.83</v>
      </c>
      <c r="D11" s="90">
        <v>1507</v>
      </c>
      <c r="E11" s="90">
        <v>0</v>
      </c>
      <c r="F11" s="90">
        <f t="shared" si="0"/>
        <v>84620.83</v>
      </c>
      <c r="G11" s="90">
        <f t="shared" si="1"/>
        <v>27704.61</v>
      </c>
      <c r="H11" s="90">
        <f t="shared" si="2"/>
        <v>13852.305</v>
      </c>
      <c r="I11" s="90">
        <f t="shared" si="3"/>
        <v>110818.44</v>
      </c>
      <c r="J11" s="90">
        <v>149780.44966666703</v>
      </c>
      <c r="K11" s="90">
        <f t="shared" si="4"/>
        <v>302155.80466666701</v>
      </c>
    </row>
    <row r="12" spans="1:13" x14ac:dyDescent="0.3">
      <c r="A12" s="89">
        <v>72</v>
      </c>
      <c r="B12" s="89" t="s">
        <v>2034</v>
      </c>
      <c r="C12" s="90">
        <v>81928.09</v>
      </c>
      <c r="D12" s="90">
        <v>1494</v>
      </c>
      <c r="E12" s="90">
        <v>0</v>
      </c>
      <c r="F12" s="90">
        <f t="shared" si="0"/>
        <v>83422.09</v>
      </c>
      <c r="G12" s="90">
        <f t="shared" si="1"/>
        <v>27309.363333333331</v>
      </c>
      <c r="H12" s="90">
        <f t="shared" si="2"/>
        <v>13654.681666666665</v>
      </c>
      <c r="I12" s="90">
        <f t="shared" si="3"/>
        <v>109237.45333333332</v>
      </c>
      <c r="J12" s="90">
        <v>145275.19903333345</v>
      </c>
      <c r="K12" s="90">
        <f t="shared" si="4"/>
        <v>295476.69736666675</v>
      </c>
    </row>
    <row r="13" spans="1:13" x14ac:dyDescent="0.3">
      <c r="A13" s="89">
        <v>69</v>
      </c>
      <c r="B13" s="89" t="s">
        <v>2061</v>
      </c>
      <c r="C13" s="90">
        <v>81928.09</v>
      </c>
      <c r="D13" s="90">
        <v>1494</v>
      </c>
      <c r="E13" s="90">
        <v>0</v>
      </c>
      <c r="F13" s="90">
        <f t="shared" si="0"/>
        <v>83422.09</v>
      </c>
      <c r="G13" s="90">
        <f t="shared" si="1"/>
        <v>27309.363333333331</v>
      </c>
      <c r="H13" s="90">
        <f t="shared" si="2"/>
        <v>13654.681666666665</v>
      </c>
      <c r="I13" s="90">
        <f t="shared" si="3"/>
        <v>109237.45333333332</v>
      </c>
      <c r="J13" s="90">
        <v>145275.19903333345</v>
      </c>
      <c r="K13" s="90">
        <f t="shared" si="4"/>
        <v>295476.69736666675</v>
      </c>
    </row>
    <row r="14" spans="1:13" x14ac:dyDescent="0.3">
      <c r="A14" s="89">
        <v>59</v>
      </c>
      <c r="B14" s="89" t="s">
        <v>2036</v>
      </c>
      <c r="C14" s="90">
        <v>66960.83</v>
      </c>
      <c r="D14" s="90">
        <v>1265</v>
      </c>
      <c r="E14" s="90">
        <v>0</v>
      </c>
      <c r="F14" s="90">
        <f t="shared" si="0"/>
        <v>68225.83</v>
      </c>
      <c r="G14" s="90">
        <f t="shared" si="1"/>
        <v>22320.276666666668</v>
      </c>
      <c r="H14" s="90">
        <f t="shared" si="2"/>
        <v>11160.138333333334</v>
      </c>
      <c r="I14" s="90">
        <f t="shared" si="3"/>
        <v>89281.106666666674</v>
      </c>
      <c r="J14" s="90">
        <v>97358.714400000172</v>
      </c>
      <c r="K14" s="90">
        <f t="shared" si="4"/>
        <v>220120.23606666684</v>
      </c>
    </row>
    <row r="15" spans="1:13" x14ac:dyDescent="0.3">
      <c r="A15" s="89">
        <v>52</v>
      </c>
      <c r="B15" s="89" t="s">
        <v>2035</v>
      </c>
      <c r="C15" s="90">
        <v>66960.83</v>
      </c>
      <c r="D15" s="90">
        <v>1265</v>
      </c>
      <c r="E15" s="90">
        <v>0</v>
      </c>
      <c r="F15" s="90">
        <f t="shared" si="0"/>
        <v>68225.83</v>
      </c>
      <c r="G15" s="90">
        <f t="shared" si="1"/>
        <v>22320.276666666668</v>
      </c>
      <c r="H15" s="90">
        <f t="shared" si="2"/>
        <v>11160.138333333334</v>
      </c>
      <c r="I15" s="90">
        <f t="shared" si="3"/>
        <v>89281.106666666674</v>
      </c>
      <c r="J15" s="90">
        <v>97358.714400000172</v>
      </c>
      <c r="K15" s="90">
        <f t="shared" si="4"/>
        <v>220120.23606666684</v>
      </c>
    </row>
    <row r="16" spans="1:13" x14ac:dyDescent="0.3">
      <c r="A16" s="89">
        <v>99</v>
      </c>
      <c r="B16" s="89" t="s">
        <v>2027</v>
      </c>
      <c r="C16" s="90">
        <v>48180.03</v>
      </c>
      <c r="D16" s="90">
        <v>1339</v>
      </c>
      <c r="E16" s="90">
        <v>0</v>
      </c>
      <c r="F16" s="90">
        <f t="shared" si="0"/>
        <v>49519.03</v>
      </c>
      <c r="G16" s="90">
        <f t="shared" si="1"/>
        <v>16060.01</v>
      </c>
      <c r="H16" s="90">
        <f t="shared" si="2"/>
        <v>8030.0050000000001</v>
      </c>
      <c r="I16" s="90">
        <f t="shared" si="3"/>
        <v>64240.04</v>
      </c>
      <c r="J16" s="90">
        <v>90026.562116666697</v>
      </c>
      <c r="K16" s="90">
        <f t="shared" si="4"/>
        <v>178356.61711666669</v>
      </c>
    </row>
    <row r="17" spans="1:11" x14ac:dyDescent="0.3">
      <c r="A17" s="89">
        <v>55</v>
      </c>
      <c r="B17" s="89" t="s">
        <v>2028</v>
      </c>
      <c r="C17" s="90">
        <v>43972.639999999999</v>
      </c>
      <c r="D17" s="90">
        <v>1339</v>
      </c>
      <c r="E17" s="90">
        <v>0</v>
      </c>
      <c r="F17" s="90">
        <f t="shared" si="0"/>
        <v>45311.64</v>
      </c>
      <c r="G17" s="90">
        <f t="shared" si="1"/>
        <v>14657.546666666667</v>
      </c>
      <c r="H17" s="90">
        <f t="shared" si="2"/>
        <v>7328.7733333333335</v>
      </c>
      <c r="I17" s="90">
        <f t="shared" si="3"/>
        <v>58630.186666666668</v>
      </c>
      <c r="J17" s="90">
        <v>90541.227399999974</v>
      </c>
      <c r="K17" s="90">
        <f t="shared" si="4"/>
        <v>171157.73406666663</v>
      </c>
    </row>
    <row r="18" spans="1:11" x14ac:dyDescent="0.3">
      <c r="A18" s="89">
        <v>110</v>
      </c>
      <c r="B18" s="89" t="s">
        <v>2046</v>
      </c>
      <c r="C18" s="90">
        <v>43972.639999999999</v>
      </c>
      <c r="D18" s="90">
        <v>1339</v>
      </c>
      <c r="E18" s="90">
        <v>0</v>
      </c>
      <c r="F18" s="90">
        <f t="shared" si="0"/>
        <v>45311.64</v>
      </c>
      <c r="G18" s="90">
        <f t="shared" si="1"/>
        <v>14657.546666666667</v>
      </c>
      <c r="H18" s="90">
        <f t="shared" si="2"/>
        <v>7328.7733333333335</v>
      </c>
      <c r="I18" s="90">
        <f t="shared" si="3"/>
        <v>58630.186666666668</v>
      </c>
      <c r="J18" s="90">
        <v>90541.227399999974</v>
      </c>
      <c r="K18" s="90">
        <f t="shared" si="4"/>
        <v>171157.73406666663</v>
      </c>
    </row>
    <row r="19" spans="1:11" x14ac:dyDescent="0.3">
      <c r="A19" s="89">
        <v>78</v>
      </c>
      <c r="B19" s="89" t="s">
        <v>1997</v>
      </c>
      <c r="C19" s="90">
        <v>41897.120000000003</v>
      </c>
      <c r="D19" s="90">
        <v>1774</v>
      </c>
      <c r="E19" s="90">
        <v>0</v>
      </c>
      <c r="F19" s="90">
        <f t="shared" si="0"/>
        <v>43671.12</v>
      </c>
      <c r="G19" s="90">
        <f t="shared" si="1"/>
        <v>13965.706666666667</v>
      </c>
      <c r="H19" s="90">
        <f t="shared" si="2"/>
        <v>6982.8533333333335</v>
      </c>
      <c r="I19" s="90">
        <f t="shared" si="3"/>
        <v>55862.826666666668</v>
      </c>
      <c r="J19" s="90">
        <v>91157.533799999976</v>
      </c>
      <c r="K19" s="90">
        <f t="shared" si="4"/>
        <v>167968.92046666663</v>
      </c>
    </row>
    <row r="20" spans="1:11" x14ac:dyDescent="0.3">
      <c r="A20" s="89">
        <v>71</v>
      </c>
      <c r="B20" s="89" t="s">
        <v>2064</v>
      </c>
      <c r="C20" s="90">
        <v>41897.120000000003</v>
      </c>
      <c r="D20" s="90">
        <v>1774</v>
      </c>
      <c r="E20" s="90">
        <v>0</v>
      </c>
      <c r="F20" s="90">
        <f t="shared" si="0"/>
        <v>43671.12</v>
      </c>
      <c r="G20" s="90">
        <f t="shared" si="1"/>
        <v>13965.706666666667</v>
      </c>
      <c r="H20" s="90">
        <f t="shared" si="2"/>
        <v>6982.8533333333335</v>
      </c>
      <c r="I20" s="90">
        <f t="shared" si="3"/>
        <v>55862.826666666668</v>
      </c>
      <c r="J20" s="90">
        <v>91157.533799999976</v>
      </c>
      <c r="K20" s="90">
        <f t="shared" si="4"/>
        <v>167968.92046666663</v>
      </c>
    </row>
    <row r="21" spans="1:11" x14ac:dyDescent="0.3">
      <c r="A21" s="89">
        <v>7</v>
      </c>
      <c r="B21" s="89" t="s">
        <v>2059</v>
      </c>
      <c r="C21" s="90">
        <v>41897.120000000003</v>
      </c>
      <c r="D21" s="90">
        <v>1774</v>
      </c>
      <c r="E21" s="90">
        <v>0</v>
      </c>
      <c r="F21" s="90">
        <f t="shared" si="0"/>
        <v>43671.12</v>
      </c>
      <c r="G21" s="90">
        <f t="shared" si="1"/>
        <v>13965.706666666667</v>
      </c>
      <c r="H21" s="90">
        <f t="shared" si="2"/>
        <v>6982.8533333333335</v>
      </c>
      <c r="I21" s="90">
        <f t="shared" si="3"/>
        <v>55862.826666666668</v>
      </c>
      <c r="J21" s="90">
        <v>91157.533799999976</v>
      </c>
      <c r="K21" s="90">
        <f t="shared" si="4"/>
        <v>167968.92046666663</v>
      </c>
    </row>
    <row r="22" spans="1:11" x14ac:dyDescent="0.3">
      <c r="A22" s="89">
        <v>149</v>
      </c>
      <c r="B22" s="89" t="s">
        <v>2062</v>
      </c>
      <c r="C22" s="90">
        <v>41897.120000000003</v>
      </c>
      <c r="D22" s="90">
        <v>1774</v>
      </c>
      <c r="E22" s="90">
        <v>0</v>
      </c>
      <c r="F22" s="90">
        <f t="shared" si="0"/>
        <v>43671.12</v>
      </c>
      <c r="G22" s="90">
        <f t="shared" si="1"/>
        <v>13965.706666666667</v>
      </c>
      <c r="H22" s="90">
        <f t="shared" si="2"/>
        <v>6982.8533333333335</v>
      </c>
      <c r="I22" s="90">
        <f t="shared" si="3"/>
        <v>55862.826666666668</v>
      </c>
      <c r="J22" s="90">
        <v>91157.533799999976</v>
      </c>
      <c r="K22" s="90">
        <f t="shared" si="4"/>
        <v>167968.92046666663</v>
      </c>
    </row>
    <row r="23" spans="1:11" x14ac:dyDescent="0.3">
      <c r="A23" s="89">
        <v>13</v>
      </c>
      <c r="B23" s="89" t="s">
        <v>2060</v>
      </c>
      <c r="C23" s="90">
        <v>40173.11</v>
      </c>
      <c r="D23" s="90">
        <v>1774</v>
      </c>
      <c r="E23" s="90">
        <v>0</v>
      </c>
      <c r="F23" s="90">
        <f t="shared" si="0"/>
        <v>41947.11</v>
      </c>
      <c r="G23" s="90">
        <f t="shared" si="1"/>
        <v>13391.036666666667</v>
      </c>
      <c r="H23" s="90">
        <f t="shared" si="2"/>
        <v>6695.5183333333334</v>
      </c>
      <c r="I23" s="90">
        <f t="shared" si="3"/>
        <v>53564.146666666667</v>
      </c>
      <c r="J23" s="90">
        <v>88904.795000000042</v>
      </c>
      <c r="K23" s="90">
        <f t="shared" si="4"/>
        <v>162555.4966666667</v>
      </c>
    </row>
    <row r="24" spans="1:11" x14ac:dyDescent="0.3">
      <c r="A24" s="89">
        <v>15</v>
      </c>
      <c r="B24" s="89" t="s">
        <v>2047</v>
      </c>
      <c r="C24" s="90">
        <v>40173.11</v>
      </c>
      <c r="D24" s="90">
        <v>1774</v>
      </c>
      <c r="E24" s="90">
        <v>0</v>
      </c>
      <c r="F24" s="90">
        <f t="shared" si="0"/>
        <v>41947.11</v>
      </c>
      <c r="G24" s="90">
        <f t="shared" si="1"/>
        <v>13391.036666666667</v>
      </c>
      <c r="H24" s="90">
        <f t="shared" si="2"/>
        <v>6695.5183333333334</v>
      </c>
      <c r="I24" s="90">
        <f t="shared" si="3"/>
        <v>53564.146666666667</v>
      </c>
      <c r="J24" s="90">
        <v>88904.795000000042</v>
      </c>
      <c r="K24" s="90">
        <f t="shared" si="4"/>
        <v>162555.4966666667</v>
      </c>
    </row>
    <row r="25" spans="1:11" x14ac:dyDescent="0.3">
      <c r="A25" s="89">
        <v>77</v>
      </c>
      <c r="B25" s="89" t="s">
        <v>2057</v>
      </c>
      <c r="C25" s="90">
        <v>40173.11</v>
      </c>
      <c r="D25" s="90">
        <v>1774</v>
      </c>
      <c r="E25" s="90">
        <v>0</v>
      </c>
      <c r="F25" s="90">
        <f t="shared" si="0"/>
        <v>41947.11</v>
      </c>
      <c r="G25" s="90">
        <f t="shared" si="1"/>
        <v>13391.036666666667</v>
      </c>
      <c r="H25" s="90">
        <f t="shared" si="2"/>
        <v>6695.5183333333334</v>
      </c>
      <c r="I25" s="90">
        <f t="shared" si="3"/>
        <v>53564.146666666667</v>
      </c>
      <c r="J25" s="90">
        <v>88904.795000000042</v>
      </c>
      <c r="K25" s="90">
        <f t="shared" si="4"/>
        <v>162555.4966666667</v>
      </c>
    </row>
    <row r="26" spans="1:11" x14ac:dyDescent="0.3">
      <c r="A26" s="91" t="s">
        <v>329</v>
      </c>
      <c r="B26" s="91" t="s">
        <v>329</v>
      </c>
      <c r="C26" s="92" t="s">
        <v>329</v>
      </c>
      <c r="D26" s="92" t="s">
        <v>329</v>
      </c>
      <c r="E26" s="92" t="s">
        <v>329</v>
      </c>
      <c r="F26" s="92" t="s">
        <v>329</v>
      </c>
      <c r="G26" s="92" t="s">
        <v>329</v>
      </c>
      <c r="H26" s="92" t="s">
        <v>329</v>
      </c>
      <c r="I26" s="92" t="s">
        <v>329</v>
      </c>
      <c r="J26" s="92" t="s">
        <v>329</v>
      </c>
      <c r="K26" s="92" t="s">
        <v>329</v>
      </c>
    </row>
    <row r="27" spans="1:11" x14ac:dyDescent="0.3">
      <c r="A27" s="91" t="s">
        <v>329</v>
      </c>
      <c r="B27" s="91" t="s">
        <v>329</v>
      </c>
      <c r="C27" s="92" t="s">
        <v>329</v>
      </c>
      <c r="D27" s="92" t="s">
        <v>329</v>
      </c>
      <c r="E27" s="92" t="s">
        <v>329</v>
      </c>
      <c r="F27" s="92" t="s">
        <v>329</v>
      </c>
      <c r="G27" s="92" t="s">
        <v>329</v>
      </c>
      <c r="H27" s="92" t="s">
        <v>329</v>
      </c>
      <c r="I27" s="92" t="s">
        <v>329</v>
      </c>
      <c r="J27" s="92" t="s">
        <v>329</v>
      </c>
      <c r="K27" s="92" t="s">
        <v>329</v>
      </c>
    </row>
    <row r="28" spans="1:11" ht="15.6" x14ac:dyDescent="0.3">
      <c r="A28" s="446" t="s">
        <v>1869</v>
      </c>
      <c r="B28" s="446"/>
      <c r="C28" s="446"/>
      <c r="D28" s="93" t="s">
        <v>329</v>
      </c>
      <c r="E28" s="93" t="s">
        <v>329</v>
      </c>
      <c r="F28" s="93" t="s">
        <v>329</v>
      </c>
      <c r="G28" s="93" t="s">
        <v>329</v>
      </c>
      <c r="H28" s="93" t="s">
        <v>329</v>
      </c>
      <c r="I28" s="93" t="s">
        <v>329</v>
      </c>
      <c r="J28" s="93" t="s">
        <v>329</v>
      </c>
      <c r="K28" s="93" t="s">
        <v>329</v>
      </c>
    </row>
    <row r="29" spans="1:11" x14ac:dyDescent="0.3">
      <c r="A29" s="444" t="s">
        <v>1857</v>
      </c>
      <c r="B29" s="444" t="s">
        <v>1802</v>
      </c>
      <c r="C29" s="447" t="s">
        <v>1858</v>
      </c>
      <c r="D29" s="447" t="s">
        <v>1858</v>
      </c>
      <c r="E29" s="447" t="s">
        <v>1858</v>
      </c>
      <c r="F29" s="447" t="s">
        <v>1858</v>
      </c>
      <c r="G29" s="447" t="s">
        <v>1859</v>
      </c>
      <c r="H29" s="447" t="s">
        <v>1859</v>
      </c>
      <c r="I29" s="447" t="s">
        <v>1859</v>
      </c>
      <c r="J29" s="447" t="s">
        <v>1859</v>
      </c>
      <c r="K29" s="447" t="s">
        <v>1859</v>
      </c>
    </row>
    <row r="30" spans="1:11" x14ac:dyDescent="0.3">
      <c r="A30" s="444" t="s">
        <v>1857</v>
      </c>
      <c r="B30" s="444" t="s">
        <v>1860</v>
      </c>
      <c r="C30" s="94" t="s">
        <v>1861</v>
      </c>
      <c r="D30" s="94" t="s">
        <v>1862</v>
      </c>
      <c r="E30" s="94" t="s">
        <v>1863</v>
      </c>
      <c r="F30" s="94" t="s">
        <v>1864</v>
      </c>
      <c r="G30" s="94" t="s">
        <v>1865</v>
      </c>
      <c r="H30" s="94" t="s">
        <v>1866</v>
      </c>
      <c r="I30" s="94" t="s">
        <v>1867</v>
      </c>
      <c r="J30" s="94" t="s">
        <v>1868</v>
      </c>
      <c r="K30" s="94" t="s">
        <v>1864</v>
      </c>
    </row>
    <row r="31" spans="1:11" x14ac:dyDescent="0.3">
      <c r="A31" s="89">
        <v>117</v>
      </c>
      <c r="B31" s="89" t="s">
        <v>2032</v>
      </c>
      <c r="C31" s="90">
        <v>41091.39</v>
      </c>
      <c r="D31" s="90">
        <v>1774</v>
      </c>
      <c r="E31" s="90">
        <v>0</v>
      </c>
      <c r="F31" s="90">
        <f t="shared" ref="F31:F94" si="5">C31+D31+E31</f>
        <v>42865.39</v>
      </c>
      <c r="G31" s="90">
        <f t="shared" ref="G31:G94" si="6">C31/30*10</f>
        <v>13697.13</v>
      </c>
      <c r="H31" s="90">
        <f t="shared" ref="H31:H94" si="7">C31/30*5</f>
        <v>6848.5649999999996</v>
      </c>
      <c r="I31" s="90">
        <f t="shared" ref="I31:I94" si="8">C31/30*40</f>
        <v>54788.52</v>
      </c>
      <c r="J31" s="90">
        <v>84173.358787884586</v>
      </c>
      <c r="K31" s="90">
        <f t="shared" ref="K31:K94" si="9">G31+H31+I31+J31</f>
        <v>159507.57378788458</v>
      </c>
    </row>
    <row r="32" spans="1:11" x14ac:dyDescent="0.3">
      <c r="A32" s="89">
        <v>89</v>
      </c>
      <c r="B32" s="89" t="s">
        <v>2029</v>
      </c>
      <c r="C32" s="90">
        <v>40173.11</v>
      </c>
      <c r="D32" s="90">
        <v>1774</v>
      </c>
      <c r="E32" s="90">
        <v>0</v>
      </c>
      <c r="F32" s="90">
        <f t="shared" si="5"/>
        <v>41947.11</v>
      </c>
      <c r="G32" s="90">
        <f t="shared" si="6"/>
        <v>13391.036666666667</v>
      </c>
      <c r="H32" s="90">
        <f t="shared" si="7"/>
        <v>6695.5183333333334</v>
      </c>
      <c r="I32" s="90">
        <f t="shared" si="8"/>
        <v>53564.146666666667</v>
      </c>
      <c r="J32" s="90">
        <v>82702.292499999981</v>
      </c>
      <c r="K32" s="90">
        <f t="shared" si="9"/>
        <v>156352.99416666664</v>
      </c>
    </row>
    <row r="33" spans="1:11" x14ac:dyDescent="0.3">
      <c r="A33" s="89">
        <v>104</v>
      </c>
      <c r="B33" s="89" t="s">
        <v>2030</v>
      </c>
      <c r="C33" s="90">
        <v>40173.11</v>
      </c>
      <c r="D33" s="90">
        <v>1774</v>
      </c>
      <c r="E33" s="90">
        <v>0</v>
      </c>
      <c r="F33" s="90">
        <f t="shared" si="5"/>
        <v>41947.11</v>
      </c>
      <c r="G33" s="90">
        <f t="shared" si="6"/>
        <v>13391.036666666667</v>
      </c>
      <c r="H33" s="90">
        <f t="shared" si="7"/>
        <v>6695.5183333333334</v>
      </c>
      <c r="I33" s="90">
        <f t="shared" si="8"/>
        <v>53564.146666666667</v>
      </c>
      <c r="J33" s="90">
        <v>82702.292499999981</v>
      </c>
      <c r="K33" s="90">
        <f t="shared" si="9"/>
        <v>156352.99416666664</v>
      </c>
    </row>
    <row r="34" spans="1:11" x14ac:dyDescent="0.3">
      <c r="A34" s="89">
        <v>130</v>
      </c>
      <c r="B34" s="89" t="s">
        <v>2039</v>
      </c>
      <c r="C34" s="90">
        <v>35861.14</v>
      </c>
      <c r="D34" s="90">
        <v>1774</v>
      </c>
      <c r="E34" s="90">
        <v>0</v>
      </c>
      <c r="F34" s="90">
        <f t="shared" si="5"/>
        <v>37635.14</v>
      </c>
      <c r="G34" s="90">
        <f t="shared" si="6"/>
        <v>11953.713333333333</v>
      </c>
      <c r="H34" s="90">
        <f t="shared" si="7"/>
        <v>5976.8566666666666</v>
      </c>
      <c r="I34" s="90">
        <f t="shared" si="8"/>
        <v>47814.853333333333</v>
      </c>
      <c r="J34" s="90">
        <v>75340.824400000041</v>
      </c>
      <c r="K34" s="90">
        <f t="shared" si="9"/>
        <v>141086.24773333338</v>
      </c>
    </row>
    <row r="35" spans="1:11" x14ac:dyDescent="0.3">
      <c r="A35" s="89">
        <v>62</v>
      </c>
      <c r="B35" s="89" t="s">
        <v>2044</v>
      </c>
      <c r="C35" s="90">
        <v>35861.14</v>
      </c>
      <c r="D35" s="90">
        <v>1774</v>
      </c>
      <c r="E35" s="90">
        <v>0</v>
      </c>
      <c r="F35" s="90">
        <f t="shared" si="5"/>
        <v>37635.14</v>
      </c>
      <c r="G35" s="90">
        <f t="shared" si="6"/>
        <v>11953.713333333333</v>
      </c>
      <c r="H35" s="90">
        <f t="shared" si="7"/>
        <v>5976.8566666666666</v>
      </c>
      <c r="I35" s="90">
        <f t="shared" si="8"/>
        <v>47814.853333333333</v>
      </c>
      <c r="J35" s="90">
        <v>75340.824400000041</v>
      </c>
      <c r="K35" s="90">
        <f t="shared" si="9"/>
        <v>141086.24773333338</v>
      </c>
    </row>
    <row r="36" spans="1:11" x14ac:dyDescent="0.3">
      <c r="A36" s="89">
        <v>10</v>
      </c>
      <c r="B36" s="89" t="s">
        <v>2065</v>
      </c>
      <c r="C36" s="90">
        <v>35861.14</v>
      </c>
      <c r="D36" s="90">
        <v>1774</v>
      </c>
      <c r="E36" s="90">
        <v>0</v>
      </c>
      <c r="F36" s="90">
        <f t="shared" si="5"/>
        <v>37635.14</v>
      </c>
      <c r="G36" s="90">
        <f t="shared" si="6"/>
        <v>11953.713333333333</v>
      </c>
      <c r="H36" s="90">
        <f t="shared" si="7"/>
        <v>5976.8566666666666</v>
      </c>
      <c r="I36" s="90">
        <f t="shared" si="8"/>
        <v>47814.853333333333</v>
      </c>
      <c r="J36" s="90">
        <v>75340.824400000041</v>
      </c>
      <c r="K36" s="90">
        <f t="shared" si="9"/>
        <v>141086.24773333338</v>
      </c>
    </row>
    <row r="37" spans="1:11" x14ac:dyDescent="0.3">
      <c r="A37" s="89">
        <v>57</v>
      </c>
      <c r="B37" s="89" t="s">
        <v>2066</v>
      </c>
      <c r="C37" s="90">
        <v>35861.14</v>
      </c>
      <c r="D37" s="90">
        <v>1774</v>
      </c>
      <c r="E37" s="90">
        <v>0</v>
      </c>
      <c r="F37" s="90">
        <f t="shared" si="5"/>
        <v>37635.14</v>
      </c>
      <c r="G37" s="90">
        <f t="shared" si="6"/>
        <v>11953.713333333333</v>
      </c>
      <c r="H37" s="90">
        <f t="shared" si="7"/>
        <v>5976.8566666666666</v>
      </c>
      <c r="I37" s="90">
        <f t="shared" si="8"/>
        <v>47814.853333333333</v>
      </c>
      <c r="J37" s="90">
        <v>75340.824400000041</v>
      </c>
      <c r="K37" s="90">
        <f t="shared" si="9"/>
        <v>141086.24773333338</v>
      </c>
    </row>
    <row r="38" spans="1:11" x14ac:dyDescent="0.3">
      <c r="A38" s="89">
        <v>46</v>
      </c>
      <c r="B38" s="89" t="s">
        <v>2068</v>
      </c>
      <c r="C38" s="90">
        <v>33064.03</v>
      </c>
      <c r="D38" s="90">
        <v>1774</v>
      </c>
      <c r="E38" s="90">
        <v>0</v>
      </c>
      <c r="F38" s="90">
        <f t="shared" si="5"/>
        <v>34838.03</v>
      </c>
      <c r="G38" s="90">
        <f t="shared" si="6"/>
        <v>11021.343333333332</v>
      </c>
      <c r="H38" s="90">
        <f t="shared" si="7"/>
        <v>5510.6716666666662</v>
      </c>
      <c r="I38" s="90">
        <f t="shared" si="8"/>
        <v>44085.373333333329</v>
      </c>
      <c r="J38" s="90">
        <v>71314.147299999953</v>
      </c>
      <c r="K38" s="90">
        <f t="shared" si="9"/>
        <v>131931.53563333329</v>
      </c>
    </row>
    <row r="39" spans="1:11" x14ac:dyDescent="0.3">
      <c r="A39" s="89">
        <v>122</v>
      </c>
      <c r="B39" s="89" t="s">
        <v>2069</v>
      </c>
      <c r="C39" s="90">
        <v>33064.03</v>
      </c>
      <c r="D39" s="90">
        <v>1774</v>
      </c>
      <c r="E39" s="90">
        <v>0</v>
      </c>
      <c r="F39" s="90">
        <f t="shared" si="5"/>
        <v>34838.03</v>
      </c>
      <c r="G39" s="90">
        <f t="shared" si="6"/>
        <v>11021.343333333332</v>
      </c>
      <c r="H39" s="90">
        <f t="shared" si="7"/>
        <v>5510.6716666666662</v>
      </c>
      <c r="I39" s="90">
        <f t="shared" si="8"/>
        <v>44085.373333333329</v>
      </c>
      <c r="J39" s="90">
        <v>71314.147299999953</v>
      </c>
      <c r="K39" s="90">
        <f t="shared" si="9"/>
        <v>131931.53563333329</v>
      </c>
    </row>
    <row r="40" spans="1:11" x14ac:dyDescent="0.3">
      <c r="A40" s="89">
        <v>131</v>
      </c>
      <c r="B40" s="89" t="s">
        <v>2040</v>
      </c>
      <c r="C40" s="90">
        <v>33064.03</v>
      </c>
      <c r="D40" s="90">
        <v>1774</v>
      </c>
      <c r="E40" s="90">
        <v>0</v>
      </c>
      <c r="F40" s="90">
        <f t="shared" si="5"/>
        <v>34838.03</v>
      </c>
      <c r="G40" s="90">
        <f t="shared" si="6"/>
        <v>11021.343333333332</v>
      </c>
      <c r="H40" s="90">
        <f t="shared" si="7"/>
        <v>5510.6716666666662</v>
      </c>
      <c r="I40" s="90">
        <f t="shared" si="8"/>
        <v>44085.373333333329</v>
      </c>
      <c r="J40" s="90">
        <v>71314.147299999953</v>
      </c>
      <c r="K40" s="90">
        <f t="shared" si="9"/>
        <v>131931.53563333329</v>
      </c>
    </row>
    <row r="41" spans="1:11" x14ac:dyDescent="0.3">
      <c r="A41" s="89">
        <v>12</v>
      </c>
      <c r="B41" s="89" t="s">
        <v>1995</v>
      </c>
      <c r="C41" s="90">
        <v>28631.119999999999</v>
      </c>
      <c r="D41" s="90">
        <v>1774</v>
      </c>
      <c r="E41" s="90">
        <v>0</v>
      </c>
      <c r="F41" s="90">
        <f t="shared" si="5"/>
        <v>30405.119999999999</v>
      </c>
      <c r="G41" s="90">
        <f t="shared" si="6"/>
        <v>9543.7066666666651</v>
      </c>
      <c r="H41" s="90">
        <f t="shared" si="7"/>
        <v>4771.8533333333326</v>
      </c>
      <c r="I41" s="90">
        <f t="shared" si="8"/>
        <v>38174.82666666666</v>
      </c>
      <c r="J41" s="90">
        <v>61423.452400000009</v>
      </c>
      <c r="K41" s="90">
        <f t="shared" si="9"/>
        <v>113913.83906666667</v>
      </c>
    </row>
    <row r="42" spans="1:11" x14ac:dyDescent="0.3">
      <c r="A42" s="89">
        <v>80</v>
      </c>
      <c r="B42" s="89" t="s">
        <v>2049</v>
      </c>
      <c r="C42" s="90">
        <v>28631.119999999999</v>
      </c>
      <c r="D42" s="90">
        <v>1774</v>
      </c>
      <c r="E42" s="90">
        <v>0</v>
      </c>
      <c r="F42" s="90">
        <f t="shared" si="5"/>
        <v>30405.119999999999</v>
      </c>
      <c r="G42" s="90">
        <f t="shared" si="6"/>
        <v>9543.7066666666651</v>
      </c>
      <c r="H42" s="90">
        <f t="shared" si="7"/>
        <v>4771.8533333333326</v>
      </c>
      <c r="I42" s="90">
        <f t="shared" si="8"/>
        <v>38174.82666666666</v>
      </c>
      <c r="J42" s="90">
        <v>61423.452400000009</v>
      </c>
      <c r="K42" s="90">
        <f t="shared" si="9"/>
        <v>113913.83906666667</v>
      </c>
    </row>
    <row r="43" spans="1:11" x14ac:dyDescent="0.3">
      <c r="A43" s="89">
        <v>94</v>
      </c>
      <c r="B43" s="89" t="s">
        <v>2031</v>
      </c>
      <c r="C43" s="90">
        <v>25954.84</v>
      </c>
      <c r="D43" s="90">
        <v>1774</v>
      </c>
      <c r="E43" s="90">
        <v>0</v>
      </c>
      <c r="F43" s="90">
        <f t="shared" si="5"/>
        <v>27728.84</v>
      </c>
      <c r="G43" s="90">
        <f t="shared" si="6"/>
        <v>8651.6133333333328</v>
      </c>
      <c r="H43" s="90">
        <f t="shared" si="7"/>
        <v>4325.8066666666664</v>
      </c>
      <c r="I43" s="90">
        <f t="shared" si="8"/>
        <v>34606.453333333331</v>
      </c>
      <c r="J43" s="90">
        <v>57484.554200000013</v>
      </c>
      <c r="K43" s="90">
        <f t="shared" si="9"/>
        <v>105068.42753333334</v>
      </c>
    </row>
    <row r="44" spans="1:11" x14ac:dyDescent="0.3">
      <c r="A44" s="89">
        <v>43</v>
      </c>
      <c r="B44" s="89" t="s">
        <v>2063</v>
      </c>
      <c r="C44" s="90">
        <v>25954.85</v>
      </c>
      <c r="D44" s="90">
        <v>1774</v>
      </c>
      <c r="E44" s="90">
        <v>0</v>
      </c>
      <c r="F44" s="90">
        <f t="shared" si="5"/>
        <v>27728.85</v>
      </c>
      <c r="G44" s="90">
        <f t="shared" si="6"/>
        <v>8651.6166666666668</v>
      </c>
      <c r="H44" s="90">
        <f t="shared" si="7"/>
        <v>4325.8083333333334</v>
      </c>
      <c r="I44" s="90">
        <f t="shared" si="8"/>
        <v>34606.466666666667</v>
      </c>
      <c r="J44" s="90">
        <v>57484.554200000013</v>
      </c>
      <c r="K44" s="90">
        <f t="shared" si="9"/>
        <v>105068.44586666668</v>
      </c>
    </row>
    <row r="45" spans="1:11" x14ac:dyDescent="0.3">
      <c r="A45" s="89">
        <v>45</v>
      </c>
      <c r="B45" s="89" t="s">
        <v>2025</v>
      </c>
      <c r="C45" s="90">
        <v>24099.64</v>
      </c>
      <c r="D45" s="90">
        <v>1774</v>
      </c>
      <c r="E45" s="90">
        <v>0</v>
      </c>
      <c r="F45" s="90">
        <f t="shared" si="5"/>
        <v>25873.64</v>
      </c>
      <c r="G45" s="90">
        <f t="shared" si="6"/>
        <v>8033.2133333333331</v>
      </c>
      <c r="H45" s="90">
        <f t="shared" si="7"/>
        <v>4016.6066666666666</v>
      </c>
      <c r="I45" s="90">
        <f t="shared" si="8"/>
        <v>32132.853333333333</v>
      </c>
      <c r="J45" s="90">
        <v>54296.697699999961</v>
      </c>
      <c r="K45" s="90">
        <f t="shared" si="9"/>
        <v>98479.3710333333</v>
      </c>
    </row>
    <row r="46" spans="1:11" x14ac:dyDescent="0.3">
      <c r="A46" s="89">
        <v>63</v>
      </c>
      <c r="B46" s="89" t="s">
        <v>1999</v>
      </c>
      <c r="C46" s="90">
        <v>24049.82</v>
      </c>
      <c r="D46" s="90">
        <v>1774</v>
      </c>
      <c r="E46" s="90">
        <v>0</v>
      </c>
      <c r="F46" s="90">
        <f t="shared" si="5"/>
        <v>25823.82</v>
      </c>
      <c r="G46" s="90">
        <f t="shared" si="6"/>
        <v>8016.6066666666666</v>
      </c>
      <c r="H46" s="90">
        <f t="shared" si="7"/>
        <v>4008.3033333333333</v>
      </c>
      <c r="I46" s="90">
        <f t="shared" si="8"/>
        <v>32066.426666666666</v>
      </c>
      <c r="J46" s="90">
        <v>54965.793900000048</v>
      </c>
      <c r="K46" s="90">
        <f t="shared" si="9"/>
        <v>99057.130566666718</v>
      </c>
    </row>
    <row r="47" spans="1:11" x14ac:dyDescent="0.3">
      <c r="A47" s="89">
        <v>98</v>
      </c>
      <c r="B47" s="89" t="s">
        <v>2026</v>
      </c>
      <c r="C47" s="90">
        <v>24049.82</v>
      </c>
      <c r="D47" s="90">
        <v>1774</v>
      </c>
      <c r="E47" s="90">
        <v>0</v>
      </c>
      <c r="F47" s="90">
        <f t="shared" si="5"/>
        <v>25823.82</v>
      </c>
      <c r="G47" s="90">
        <f t="shared" si="6"/>
        <v>8016.6066666666666</v>
      </c>
      <c r="H47" s="90">
        <f t="shared" si="7"/>
        <v>4008.3033333333333</v>
      </c>
      <c r="I47" s="90">
        <f t="shared" si="8"/>
        <v>32066.426666666666</v>
      </c>
      <c r="J47" s="90">
        <v>54965.793900000048</v>
      </c>
      <c r="K47" s="90">
        <f t="shared" si="9"/>
        <v>99057.130566666718</v>
      </c>
    </row>
    <row r="48" spans="1:11" x14ac:dyDescent="0.3">
      <c r="A48" s="89">
        <v>105</v>
      </c>
      <c r="B48" s="89" t="s">
        <v>2041</v>
      </c>
      <c r="C48" s="90">
        <v>24049.82</v>
      </c>
      <c r="D48" s="90">
        <v>1774</v>
      </c>
      <c r="E48" s="90">
        <v>0</v>
      </c>
      <c r="F48" s="90">
        <f t="shared" si="5"/>
        <v>25823.82</v>
      </c>
      <c r="G48" s="90">
        <f t="shared" si="6"/>
        <v>8016.6066666666666</v>
      </c>
      <c r="H48" s="90">
        <f t="shared" si="7"/>
        <v>4008.3033333333333</v>
      </c>
      <c r="I48" s="90">
        <f t="shared" si="8"/>
        <v>32066.426666666666</v>
      </c>
      <c r="J48" s="90">
        <v>54965.793900000048</v>
      </c>
      <c r="K48" s="90">
        <f t="shared" si="9"/>
        <v>99057.130566666718</v>
      </c>
    </row>
    <row r="49" spans="1:11" x14ac:dyDescent="0.3">
      <c r="A49" s="89">
        <v>64</v>
      </c>
      <c r="B49" s="89" t="s">
        <v>2067</v>
      </c>
      <c r="C49" s="90">
        <v>24049.82</v>
      </c>
      <c r="D49" s="90">
        <v>1774</v>
      </c>
      <c r="E49" s="90">
        <v>0</v>
      </c>
      <c r="F49" s="90">
        <f t="shared" si="5"/>
        <v>25823.82</v>
      </c>
      <c r="G49" s="90">
        <f t="shared" si="6"/>
        <v>8016.6066666666666</v>
      </c>
      <c r="H49" s="90">
        <f t="shared" si="7"/>
        <v>4008.3033333333333</v>
      </c>
      <c r="I49" s="90">
        <f t="shared" si="8"/>
        <v>32066.426666666666</v>
      </c>
      <c r="J49" s="90">
        <v>54965.793900000048</v>
      </c>
      <c r="K49" s="90">
        <f t="shared" si="9"/>
        <v>99057.130566666718</v>
      </c>
    </row>
    <row r="50" spans="1:11" x14ac:dyDescent="0.3">
      <c r="A50" s="89">
        <v>67</v>
      </c>
      <c r="B50" s="89" t="s">
        <v>1996</v>
      </c>
      <c r="C50" s="90">
        <v>22796.080000000002</v>
      </c>
      <c r="D50" s="90">
        <v>1774</v>
      </c>
      <c r="E50" s="90">
        <v>0</v>
      </c>
      <c r="F50" s="90">
        <f t="shared" si="5"/>
        <v>24570.080000000002</v>
      </c>
      <c r="G50" s="90">
        <f t="shared" si="6"/>
        <v>7598.6933333333345</v>
      </c>
      <c r="H50" s="90">
        <f t="shared" si="7"/>
        <v>3799.3466666666673</v>
      </c>
      <c r="I50" s="90">
        <f t="shared" si="8"/>
        <v>30394.773333333338</v>
      </c>
      <c r="J50" s="90">
        <v>48939.637849999941</v>
      </c>
      <c r="K50" s="90">
        <f t="shared" si="9"/>
        <v>90732.45118333328</v>
      </c>
    </row>
    <row r="51" spans="1:11" x14ac:dyDescent="0.3">
      <c r="A51" s="89">
        <v>114</v>
      </c>
      <c r="B51" s="89" t="s">
        <v>2050</v>
      </c>
      <c r="C51" s="90">
        <v>22796.080000000002</v>
      </c>
      <c r="D51" s="90">
        <v>1774</v>
      </c>
      <c r="E51" s="90">
        <v>0</v>
      </c>
      <c r="F51" s="90">
        <f t="shared" si="5"/>
        <v>24570.080000000002</v>
      </c>
      <c r="G51" s="90">
        <f t="shared" si="6"/>
        <v>7598.6933333333345</v>
      </c>
      <c r="H51" s="90">
        <f t="shared" si="7"/>
        <v>3799.3466666666673</v>
      </c>
      <c r="I51" s="90">
        <f t="shared" si="8"/>
        <v>30394.773333333338</v>
      </c>
      <c r="J51" s="90">
        <v>48939.637849999941</v>
      </c>
      <c r="K51" s="90">
        <f t="shared" si="9"/>
        <v>90732.45118333328</v>
      </c>
    </row>
    <row r="52" spans="1:11" x14ac:dyDescent="0.3">
      <c r="A52" s="89">
        <v>56</v>
      </c>
      <c r="B52" s="89" t="s">
        <v>2052</v>
      </c>
      <c r="C52" s="90">
        <v>22796.080000000002</v>
      </c>
      <c r="D52" s="90">
        <v>1774</v>
      </c>
      <c r="E52" s="90">
        <v>0</v>
      </c>
      <c r="F52" s="90">
        <f t="shared" si="5"/>
        <v>24570.080000000002</v>
      </c>
      <c r="G52" s="90">
        <f t="shared" si="6"/>
        <v>7598.6933333333345</v>
      </c>
      <c r="H52" s="90">
        <f t="shared" si="7"/>
        <v>3799.3466666666673</v>
      </c>
      <c r="I52" s="90">
        <f t="shared" si="8"/>
        <v>30394.773333333338</v>
      </c>
      <c r="J52" s="90">
        <v>48939.637849999941</v>
      </c>
      <c r="K52" s="90">
        <f t="shared" si="9"/>
        <v>90732.45118333328</v>
      </c>
    </row>
    <row r="53" spans="1:11" x14ac:dyDescent="0.3">
      <c r="A53" s="89">
        <v>81</v>
      </c>
      <c r="B53" s="89" t="s">
        <v>2054</v>
      </c>
      <c r="C53" s="90">
        <v>22498.35</v>
      </c>
      <c r="D53" s="90">
        <v>1774</v>
      </c>
      <c r="E53" s="90">
        <v>0</v>
      </c>
      <c r="F53" s="90">
        <f t="shared" si="5"/>
        <v>24272.35</v>
      </c>
      <c r="G53" s="90">
        <f t="shared" si="6"/>
        <v>7499.4499999999989</v>
      </c>
      <c r="H53" s="90">
        <f t="shared" si="7"/>
        <v>3749.7249999999995</v>
      </c>
      <c r="I53" s="90">
        <f t="shared" si="8"/>
        <v>29997.799999999996</v>
      </c>
      <c r="J53" s="90">
        <v>50323.204016666685</v>
      </c>
      <c r="K53" s="90">
        <f t="shared" si="9"/>
        <v>91570.179016666676</v>
      </c>
    </row>
    <row r="54" spans="1:11" x14ac:dyDescent="0.3">
      <c r="A54" s="89">
        <v>9</v>
      </c>
      <c r="B54" s="89" t="s">
        <v>2055</v>
      </c>
      <c r="C54" s="90">
        <v>22498.35</v>
      </c>
      <c r="D54" s="90">
        <v>1774</v>
      </c>
      <c r="E54" s="90">
        <v>0</v>
      </c>
      <c r="F54" s="90">
        <f t="shared" si="5"/>
        <v>24272.35</v>
      </c>
      <c r="G54" s="90">
        <f t="shared" si="6"/>
        <v>7499.4499999999989</v>
      </c>
      <c r="H54" s="90">
        <f t="shared" si="7"/>
        <v>3749.7249999999995</v>
      </c>
      <c r="I54" s="90">
        <f t="shared" si="8"/>
        <v>29997.799999999996</v>
      </c>
      <c r="J54" s="90">
        <v>50323.204016666685</v>
      </c>
      <c r="K54" s="90">
        <f t="shared" si="9"/>
        <v>91570.179016666676</v>
      </c>
    </row>
    <row r="55" spans="1:11" x14ac:dyDescent="0.3">
      <c r="A55" s="89">
        <v>14</v>
      </c>
      <c r="B55" s="89" t="s">
        <v>2024</v>
      </c>
      <c r="C55" s="90">
        <v>19428.919999999998</v>
      </c>
      <c r="D55" s="90">
        <v>1774</v>
      </c>
      <c r="E55" s="90">
        <v>0</v>
      </c>
      <c r="F55" s="90">
        <f t="shared" si="5"/>
        <v>21202.92</v>
      </c>
      <c r="G55" s="90">
        <f t="shared" si="6"/>
        <v>6476.3066666666655</v>
      </c>
      <c r="H55" s="90">
        <f t="shared" si="7"/>
        <v>3238.1533333333327</v>
      </c>
      <c r="I55" s="90">
        <f t="shared" si="8"/>
        <v>25905.226666666662</v>
      </c>
      <c r="J55" s="90">
        <v>43994.879856488493</v>
      </c>
      <c r="K55" s="90">
        <f t="shared" si="9"/>
        <v>79614.566523155154</v>
      </c>
    </row>
    <row r="56" spans="1:11" x14ac:dyDescent="0.3">
      <c r="A56" s="89">
        <v>16</v>
      </c>
      <c r="B56" s="89" t="s">
        <v>2051</v>
      </c>
      <c r="C56" s="90">
        <v>19007.86</v>
      </c>
      <c r="D56" s="90">
        <v>1774</v>
      </c>
      <c r="E56" s="90">
        <v>0</v>
      </c>
      <c r="F56" s="90">
        <f t="shared" si="5"/>
        <v>20781.86</v>
      </c>
      <c r="G56" s="90">
        <f t="shared" si="6"/>
        <v>6335.9533333333329</v>
      </c>
      <c r="H56" s="90">
        <f t="shared" si="7"/>
        <v>3167.9766666666665</v>
      </c>
      <c r="I56" s="90">
        <f t="shared" si="8"/>
        <v>25343.813333333332</v>
      </c>
      <c r="J56" s="90">
        <v>49542.183473155193</v>
      </c>
      <c r="K56" s="90">
        <f t="shared" si="9"/>
        <v>84389.926806488525</v>
      </c>
    </row>
    <row r="57" spans="1:11" x14ac:dyDescent="0.3">
      <c r="A57" s="89">
        <v>17</v>
      </c>
      <c r="B57" s="89" t="s">
        <v>2072</v>
      </c>
      <c r="C57" s="90">
        <v>17484.68</v>
      </c>
      <c r="D57" s="90">
        <v>1774</v>
      </c>
      <c r="E57" s="90">
        <v>0</v>
      </c>
      <c r="F57" s="90">
        <f t="shared" si="5"/>
        <v>19258.68</v>
      </c>
      <c r="G57" s="90">
        <f t="shared" si="6"/>
        <v>5828.2266666666674</v>
      </c>
      <c r="H57" s="90">
        <f t="shared" si="7"/>
        <v>2914.1133333333337</v>
      </c>
      <c r="I57" s="90">
        <f t="shared" si="8"/>
        <v>23312.906666666669</v>
      </c>
      <c r="J57" s="90">
        <v>41461.340100000001</v>
      </c>
      <c r="K57" s="90">
        <f t="shared" si="9"/>
        <v>73516.586766666675</v>
      </c>
    </row>
    <row r="58" spans="1:11" x14ac:dyDescent="0.3">
      <c r="A58" s="89">
        <v>113</v>
      </c>
      <c r="B58" s="89" t="s">
        <v>2073</v>
      </c>
      <c r="C58" s="90">
        <v>17484.68</v>
      </c>
      <c r="D58" s="90">
        <v>1774</v>
      </c>
      <c r="E58" s="90">
        <v>0</v>
      </c>
      <c r="F58" s="90">
        <f t="shared" si="5"/>
        <v>19258.68</v>
      </c>
      <c r="G58" s="90">
        <f t="shared" si="6"/>
        <v>5828.2266666666674</v>
      </c>
      <c r="H58" s="90">
        <f t="shared" si="7"/>
        <v>2914.1133333333337</v>
      </c>
      <c r="I58" s="90">
        <f t="shared" si="8"/>
        <v>23312.906666666669</v>
      </c>
      <c r="J58" s="90">
        <v>41461.340100000001</v>
      </c>
      <c r="K58" s="90">
        <f t="shared" si="9"/>
        <v>73516.586766666675</v>
      </c>
    </row>
    <row r="59" spans="1:11" x14ac:dyDescent="0.3">
      <c r="A59" s="89">
        <v>108</v>
      </c>
      <c r="B59" s="89" t="s">
        <v>2074</v>
      </c>
      <c r="C59" s="90">
        <v>17484.68</v>
      </c>
      <c r="D59" s="90">
        <v>1774</v>
      </c>
      <c r="E59" s="90">
        <v>0</v>
      </c>
      <c r="F59" s="90">
        <f t="shared" si="5"/>
        <v>19258.68</v>
      </c>
      <c r="G59" s="90">
        <f t="shared" si="6"/>
        <v>5828.2266666666674</v>
      </c>
      <c r="H59" s="90">
        <f t="shared" si="7"/>
        <v>2914.1133333333337</v>
      </c>
      <c r="I59" s="90">
        <f t="shared" si="8"/>
        <v>23312.906666666669</v>
      </c>
      <c r="J59" s="90">
        <v>41461.340100000001</v>
      </c>
      <c r="K59" s="90">
        <f t="shared" si="9"/>
        <v>73516.586766666675</v>
      </c>
    </row>
    <row r="60" spans="1:11" x14ac:dyDescent="0.3">
      <c r="A60" s="89">
        <v>21</v>
      </c>
      <c r="B60" s="89" t="s">
        <v>2006</v>
      </c>
      <c r="C60" s="90">
        <v>17328.2</v>
      </c>
      <c r="D60" s="90">
        <v>1774</v>
      </c>
      <c r="E60" s="90">
        <v>0</v>
      </c>
      <c r="F60" s="90">
        <f t="shared" si="5"/>
        <v>19102.2</v>
      </c>
      <c r="G60" s="90">
        <f t="shared" si="6"/>
        <v>5776.0666666666666</v>
      </c>
      <c r="H60" s="90">
        <f t="shared" si="7"/>
        <v>2888.0333333333333</v>
      </c>
      <c r="I60" s="90">
        <f t="shared" si="8"/>
        <v>23104.266666666666</v>
      </c>
      <c r="J60" s="90">
        <v>37151.788966666645</v>
      </c>
      <c r="K60" s="90">
        <f t="shared" si="9"/>
        <v>68920.155633333314</v>
      </c>
    </row>
    <row r="61" spans="1:11" x14ac:dyDescent="0.3">
      <c r="A61" s="89">
        <v>88</v>
      </c>
      <c r="B61" s="89" t="s">
        <v>1998</v>
      </c>
      <c r="C61" s="90">
        <v>15592.53</v>
      </c>
      <c r="D61" s="90">
        <v>1625</v>
      </c>
      <c r="E61" s="90">
        <v>0</v>
      </c>
      <c r="F61" s="90">
        <f t="shared" si="5"/>
        <v>17217.53</v>
      </c>
      <c r="G61" s="90">
        <f t="shared" si="6"/>
        <v>5197.51</v>
      </c>
      <c r="H61" s="90">
        <f t="shared" si="7"/>
        <v>2598.7550000000001</v>
      </c>
      <c r="I61" s="90">
        <f t="shared" si="8"/>
        <v>20790.04</v>
      </c>
      <c r="J61" s="90">
        <v>35117.654166666645</v>
      </c>
      <c r="K61" s="90">
        <f t="shared" si="9"/>
        <v>63703.959166666646</v>
      </c>
    </row>
    <row r="62" spans="1:11" x14ac:dyDescent="0.3">
      <c r="A62" s="89">
        <v>22</v>
      </c>
      <c r="B62" s="89" t="s">
        <v>1990</v>
      </c>
      <c r="C62" s="90">
        <v>15592.53</v>
      </c>
      <c r="D62" s="90">
        <v>1625</v>
      </c>
      <c r="E62" s="90">
        <v>0</v>
      </c>
      <c r="F62" s="90">
        <f t="shared" si="5"/>
        <v>17217.53</v>
      </c>
      <c r="G62" s="90">
        <f t="shared" si="6"/>
        <v>5197.51</v>
      </c>
      <c r="H62" s="90">
        <f t="shared" si="7"/>
        <v>2598.7550000000001</v>
      </c>
      <c r="I62" s="90">
        <f t="shared" si="8"/>
        <v>20790.04</v>
      </c>
      <c r="J62" s="90">
        <v>35117.654166666645</v>
      </c>
      <c r="K62" s="90">
        <f t="shared" si="9"/>
        <v>63703.959166666646</v>
      </c>
    </row>
    <row r="63" spans="1:11" x14ac:dyDescent="0.3">
      <c r="A63" s="89">
        <v>92</v>
      </c>
      <c r="B63" s="89" t="s">
        <v>2015</v>
      </c>
      <c r="C63" s="90">
        <v>15592.53</v>
      </c>
      <c r="D63" s="90">
        <v>1625</v>
      </c>
      <c r="E63" s="90">
        <v>0</v>
      </c>
      <c r="F63" s="90">
        <f t="shared" si="5"/>
        <v>17217.53</v>
      </c>
      <c r="G63" s="90">
        <f t="shared" si="6"/>
        <v>5197.51</v>
      </c>
      <c r="H63" s="90">
        <f t="shared" si="7"/>
        <v>2598.7550000000001</v>
      </c>
      <c r="I63" s="90">
        <f t="shared" si="8"/>
        <v>20790.04</v>
      </c>
      <c r="J63" s="90">
        <v>35117.654166666645</v>
      </c>
      <c r="K63" s="90">
        <f t="shared" si="9"/>
        <v>63703.959166666646</v>
      </c>
    </row>
    <row r="64" spans="1:11" x14ac:dyDescent="0.3">
      <c r="A64" s="89">
        <v>90</v>
      </c>
      <c r="B64" s="89" t="s">
        <v>1989</v>
      </c>
      <c r="C64" s="90">
        <v>15592.53</v>
      </c>
      <c r="D64" s="90">
        <v>1625</v>
      </c>
      <c r="E64" s="90">
        <v>0</v>
      </c>
      <c r="F64" s="90">
        <f t="shared" si="5"/>
        <v>17217.53</v>
      </c>
      <c r="G64" s="90">
        <f t="shared" si="6"/>
        <v>5197.51</v>
      </c>
      <c r="H64" s="90">
        <f t="shared" si="7"/>
        <v>2598.7550000000001</v>
      </c>
      <c r="I64" s="90">
        <f t="shared" si="8"/>
        <v>20790.04</v>
      </c>
      <c r="J64" s="90">
        <v>35117.654166666645</v>
      </c>
      <c r="K64" s="90">
        <f t="shared" si="9"/>
        <v>63703.959166666646</v>
      </c>
    </row>
    <row r="65" spans="1:11" x14ac:dyDescent="0.3">
      <c r="A65" s="89">
        <v>132</v>
      </c>
      <c r="B65" s="89" t="s">
        <v>2019</v>
      </c>
      <c r="C65" s="90">
        <v>15592.53</v>
      </c>
      <c r="D65" s="90">
        <v>1625</v>
      </c>
      <c r="E65" s="90">
        <v>0</v>
      </c>
      <c r="F65" s="90">
        <f t="shared" si="5"/>
        <v>17217.53</v>
      </c>
      <c r="G65" s="90">
        <f t="shared" si="6"/>
        <v>5197.51</v>
      </c>
      <c r="H65" s="90">
        <f t="shared" si="7"/>
        <v>2598.7550000000001</v>
      </c>
      <c r="I65" s="90">
        <f t="shared" si="8"/>
        <v>20790.04</v>
      </c>
      <c r="J65" s="90">
        <v>35117.654166666645</v>
      </c>
      <c r="K65" s="90">
        <f t="shared" si="9"/>
        <v>63703.959166666646</v>
      </c>
    </row>
    <row r="66" spans="1:11" x14ac:dyDescent="0.3">
      <c r="A66" s="89">
        <v>82</v>
      </c>
      <c r="B66" s="89" t="s">
        <v>2037</v>
      </c>
      <c r="C66" s="90">
        <v>15592.53</v>
      </c>
      <c r="D66" s="90">
        <v>1625</v>
      </c>
      <c r="E66" s="90">
        <v>0</v>
      </c>
      <c r="F66" s="90">
        <f t="shared" si="5"/>
        <v>17217.53</v>
      </c>
      <c r="G66" s="90">
        <f t="shared" si="6"/>
        <v>5197.51</v>
      </c>
      <c r="H66" s="90">
        <f t="shared" si="7"/>
        <v>2598.7550000000001</v>
      </c>
      <c r="I66" s="90">
        <f t="shared" si="8"/>
        <v>20790.04</v>
      </c>
      <c r="J66" s="90">
        <v>35117.654166666645</v>
      </c>
      <c r="K66" s="90">
        <f t="shared" si="9"/>
        <v>63703.959166666646</v>
      </c>
    </row>
    <row r="67" spans="1:11" x14ac:dyDescent="0.3">
      <c r="A67" s="89">
        <v>91</v>
      </c>
      <c r="B67" s="89" t="s">
        <v>2042</v>
      </c>
      <c r="C67" s="90">
        <v>15592.53</v>
      </c>
      <c r="D67" s="90">
        <v>1625</v>
      </c>
      <c r="E67" s="90">
        <v>0</v>
      </c>
      <c r="F67" s="90">
        <f t="shared" si="5"/>
        <v>17217.53</v>
      </c>
      <c r="G67" s="90">
        <f t="shared" si="6"/>
        <v>5197.51</v>
      </c>
      <c r="H67" s="90">
        <f t="shared" si="7"/>
        <v>2598.7550000000001</v>
      </c>
      <c r="I67" s="90">
        <f t="shared" si="8"/>
        <v>20790.04</v>
      </c>
      <c r="J67" s="90">
        <v>35117.654166666645</v>
      </c>
      <c r="K67" s="90">
        <f t="shared" si="9"/>
        <v>63703.959166666646</v>
      </c>
    </row>
    <row r="68" spans="1:11" ht="21.75" customHeight="1" x14ac:dyDescent="0.3">
      <c r="A68" s="89">
        <v>133</v>
      </c>
      <c r="B68" s="89" t="s">
        <v>2013</v>
      </c>
      <c r="C68" s="90">
        <v>15592.53</v>
      </c>
      <c r="D68" s="90">
        <v>1625</v>
      </c>
      <c r="E68" s="90">
        <v>0</v>
      </c>
      <c r="F68" s="90">
        <f t="shared" si="5"/>
        <v>17217.53</v>
      </c>
      <c r="G68" s="90">
        <f t="shared" si="6"/>
        <v>5197.51</v>
      </c>
      <c r="H68" s="90">
        <f t="shared" si="7"/>
        <v>2598.7550000000001</v>
      </c>
      <c r="I68" s="90">
        <f t="shared" si="8"/>
        <v>20790.04</v>
      </c>
      <c r="J68" s="90">
        <v>33570.842766666639</v>
      </c>
      <c r="K68" s="90">
        <f t="shared" si="9"/>
        <v>62157.14776666664</v>
      </c>
    </row>
    <row r="69" spans="1:11" x14ac:dyDescent="0.3">
      <c r="A69" s="89">
        <v>120</v>
      </c>
      <c r="B69" s="89" t="s">
        <v>2014</v>
      </c>
      <c r="C69" s="90">
        <v>14436.58</v>
      </c>
      <c r="D69" s="90">
        <v>1625</v>
      </c>
      <c r="E69" s="90">
        <v>0</v>
      </c>
      <c r="F69" s="90">
        <f t="shared" si="5"/>
        <v>16061.58</v>
      </c>
      <c r="G69" s="90">
        <f t="shared" si="6"/>
        <v>4812.1933333333336</v>
      </c>
      <c r="H69" s="90">
        <f t="shared" si="7"/>
        <v>2406.0966666666668</v>
      </c>
      <c r="I69" s="90">
        <f t="shared" si="8"/>
        <v>19248.773333333334</v>
      </c>
      <c r="J69" s="90">
        <v>33570.842766666639</v>
      </c>
      <c r="K69" s="90">
        <f t="shared" si="9"/>
        <v>60037.906099999978</v>
      </c>
    </row>
    <row r="70" spans="1:11" x14ac:dyDescent="0.3">
      <c r="A70" s="89">
        <v>20</v>
      </c>
      <c r="B70" s="89" t="s">
        <v>2021</v>
      </c>
      <c r="C70" s="90">
        <v>14436.58</v>
      </c>
      <c r="D70" s="90">
        <v>1625</v>
      </c>
      <c r="E70" s="90">
        <v>0</v>
      </c>
      <c r="F70" s="90">
        <f t="shared" si="5"/>
        <v>16061.58</v>
      </c>
      <c r="G70" s="90">
        <f t="shared" si="6"/>
        <v>4812.1933333333336</v>
      </c>
      <c r="H70" s="90">
        <f t="shared" si="7"/>
        <v>2406.0966666666668</v>
      </c>
      <c r="I70" s="90">
        <f t="shared" si="8"/>
        <v>19248.773333333334</v>
      </c>
      <c r="J70" s="90">
        <v>33570.842766666639</v>
      </c>
      <c r="K70" s="90">
        <f t="shared" si="9"/>
        <v>60037.906099999978</v>
      </c>
    </row>
    <row r="71" spans="1:11" x14ac:dyDescent="0.3">
      <c r="A71" s="89">
        <v>27</v>
      </c>
      <c r="B71" s="89" t="s">
        <v>2008</v>
      </c>
      <c r="C71" s="90">
        <v>13442.4</v>
      </c>
      <c r="D71" s="90">
        <v>1625</v>
      </c>
      <c r="E71" s="90">
        <v>0</v>
      </c>
      <c r="F71" s="90">
        <f t="shared" si="5"/>
        <v>15067.4</v>
      </c>
      <c r="G71" s="90">
        <f t="shared" si="6"/>
        <v>4480.8</v>
      </c>
      <c r="H71" s="90">
        <f t="shared" si="7"/>
        <v>2240.4</v>
      </c>
      <c r="I71" s="90">
        <f t="shared" si="8"/>
        <v>17923.2</v>
      </c>
      <c r="J71" s="90">
        <v>31653.765666666673</v>
      </c>
      <c r="K71" s="90">
        <f t="shared" si="9"/>
        <v>56298.165666666675</v>
      </c>
    </row>
    <row r="72" spans="1:11" x14ac:dyDescent="0.3">
      <c r="A72" s="89">
        <v>118</v>
      </c>
      <c r="B72" s="89" t="s">
        <v>2070</v>
      </c>
      <c r="C72" s="90">
        <v>13442.4</v>
      </c>
      <c r="D72" s="90">
        <v>1625</v>
      </c>
      <c r="E72" s="90">
        <v>0</v>
      </c>
      <c r="F72" s="90">
        <f t="shared" si="5"/>
        <v>15067.4</v>
      </c>
      <c r="G72" s="90">
        <f t="shared" si="6"/>
        <v>4480.8</v>
      </c>
      <c r="H72" s="90">
        <f t="shared" si="7"/>
        <v>2240.4</v>
      </c>
      <c r="I72" s="90">
        <f t="shared" si="8"/>
        <v>17923.2</v>
      </c>
      <c r="J72" s="90">
        <v>31653.765666666673</v>
      </c>
      <c r="K72" s="90">
        <f t="shared" si="9"/>
        <v>56298.165666666675</v>
      </c>
    </row>
    <row r="73" spans="1:11" x14ac:dyDescent="0.3">
      <c r="A73" s="89">
        <v>23</v>
      </c>
      <c r="B73" s="89" t="s">
        <v>2000</v>
      </c>
      <c r="C73" s="90">
        <v>13154.06</v>
      </c>
      <c r="D73" s="90">
        <v>1625</v>
      </c>
      <c r="E73" s="90">
        <v>0</v>
      </c>
      <c r="F73" s="90">
        <f t="shared" si="5"/>
        <v>14779.06</v>
      </c>
      <c r="G73" s="90">
        <f t="shared" si="6"/>
        <v>4384.6866666666665</v>
      </c>
      <c r="H73" s="90">
        <f t="shared" si="7"/>
        <v>2192.3433333333332</v>
      </c>
      <c r="I73" s="90">
        <f t="shared" si="8"/>
        <v>17538.746666666666</v>
      </c>
      <c r="J73" s="90">
        <v>32669.513816666644</v>
      </c>
      <c r="K73" s="90">
        <f t="shared" si="9"/>
        <v>56785.290483333309</v>
      </c>
    </row>
    <row r="74" spans="1:11" x14ac:dyDescent="0.3">
      <c r="A74" s="89">
        <v>37</v>
      </c>
      <c r="B74" s="89" t="s">
        <v>2058</v>
      </c>
      <c r="C74" s="90">
        <v>13154.06</v>
      </c>
      <c r="D74" s="90">
        <v>1625</v>
      </c>
      <c r="E74" s="90">
        <v>0</v>
      </c>
      <c r="F74" s="90">
        <f t="shared" si="5"/>
        <v>14779.06</v>
      </c>
      <c r="G74" s="90">
        <f t="shared" si="6"/>
        <v>4384.6866666666665</v>
      </c>
      <c r="H74" s="90">
        <f t="shared" si="7"/>
        <v>2192.3433333333332</v>
      </c>
      <c r="I74" s="90">
        <f t="shared" si="8"/>
        <v>17538.746666666666</v>
      </c>
      <c r="J74" s="90">
        <v>32669.513816666644</v>
      </c>
      <c r="K74" s="90">
        <f t="shared" si="9"/>
        <v>56785.290483333309</v>
      </c>
    </row>
    <row r="75" spans="1:11" x14ac:dyDescent="0.3">
      <c r="A75" s="89">
        <v>134</v>
      </c>
      <c r="B75" s="89" t="s">
        <v>2005</v>
      </c>
      <c r="C75" s="90">
        <v>11836.25</v>
      </c>
      <c r="D75" s="90">
        <v>1625</v>
      </c>
      <c r="E75" s="90">
        <v>0</v>
      </c>
      <c r="F75" s="90">
        <f t="shared" si="5"/>
        <v>13461.25</v>
      </c>
      <c r="G75" s="90">
        <f t="shared" si="6"/>
        <v>3945.416666666667</v>
      </c>
      <c r="H75" s="90">
        <f t="shared" si="7"/>
        <v>1972.7083333333335</v>
      </c>
      <c r="I75" s="90">
        <f t="shared" si="8"/>
        <v>15781.666666666668</v>
      </c>
      <c r="J75" s="90">
        <v>34369.318191141821</v>
      </c>
      <c r="K75" s="90">
        <f t="shared" si="9"/>
        <v>56069.109857808493</v>
      </c>
    </row>
    <row r="76" spans="1:11" x14ac:dyDescent="0.3">
      <c r="A76" s="89">
        <v>36</v>
      </c>
      <c r="B76" s="89" t="s">
        <v>2022</v>
      </c>
      <c r="C76" s="90">
        <v>11836.25</v>
      </c>
      <c r="D76" s="90">
        <v>1625</v>
      </c>
      <c r="E76" s="90">
        <v>0</v>
      </c>
      <c r="F76" s="90">
        <f t="shared" si="5"/>
        <v>13461.25</v>
      </c>
      <c r="G76" s="90">
        <f t="shared" si="6"/>
        <v>3945.416666666667</v>
      </c>
      <c r="H76" s="90">
        <f t="shared" si="7"/>
        <v>1972.7083333333335</v>
      </c>
      <c r="I76" s="90">
        <f t="shared" si="8"/>
        <v>15781.666666666668</v>
      </c>
      <c r="J76" s="90">
        <v>34369.318191141821</v>
      </c>
      <c r="K76" s="90">
        <f t="shared" si="9"/>
        <v>56069.109857808493</v>
      </c>
    </row>
    <row r="77" spans="1:11" x14ac:dyDescent="0.3">
      <c r="A77" s="89">
        <v>25</v>
      </c>
      <c r="B77" s="89" t="s">
        <v>2043</v>
      </c>
      <c r="C77" s="90">
        <v>11519.01</v>
      </c>
      <c r="D77" s="90">
        <v>1625</v>
      </c>
      <c r="E77" s="90">
        <v>0</v>
      </c>
      <c r="F77" s="90">
        <f t="shared" si="5"/>
        <v>13144.01</v>
      </c>
      <c r="G77" s="90">
        <f t="shared" si="6"/>
        <v>3839.67</v>
      </c>
      <c r="H77" s="90">
        <f t="shared" si="7"/>
        <v>1919.835</v>
      </c>
      <c r="I77" s="90">
        <f t="shared" si="8"/>
        <v>15358.68</v>
      </c>
      <c r="J77" s="90">
        <v>31456.571600000025</v>
      </c>
      <c r="K77" s="90">
        <f t="shared" si="9"/>
        <v>52574.756600000022</v>
      </c>
    </row>
    <row r="78" spans="1:11" x14ac:dyDescent="0.3">
      <c r="A78" s="89">
        <v>128</v>
      </c>
      <c r="B78" s="89" t="s">
        <v>2071</v>
      </c>
      <c r="C78" s="90">
        <v>11519.01</v>
      </c>
      <c r="D78" s="90">
        <v>1625</v>
      </c>
      <c r="E78" s="90">
        <v>0</v>
      </c>
      <c r="F78" s="90">
        <f t="shared" si="5"/>
        <v>13144.01</v>
      </c>
      <c r="G78" s="90">
        <f t="shared" si="6"/>
        <v>3839.67</v>
      </c>
      <c r="H78" s="90">
        <f t="shared" si="7"/>
        <v>1919.835</v>
      </c>
      <c r="I78" s="90">
        <f t="shared" si="8"/>
        <v>15358.68</v>
      </c>
      <c r="J78" s="90">
        <v>31456.571600000025</v>
      </c>
      <c r="K78" s="90">
        <f t="shared" si="9"/>
        <v>52574.756600000022</v>
      </c>
    </row>
    <row r="79" spans="1:11" x14ac:dyDescent="0.3">
      <c r="A79" s="89">
        <v>135</v>
      </c>
      <c r="B79" s="89" t="s">
        <v>2007</v>
      </c>
      <c r="C79" s="90">
        <v>11389.37</v>
      </c>
      <c r="D79" s="90">
        <v>1625</v>
      </c>
      <c r="E79" s="90">
        <v>0</v>
      </c>
      <c r="F79" s="90">
        <f t="shared" si="5"/>
        <v>13014.37</v>
      </c>
      <c r="G79" s="90">
        <f t="shared" si="6"/>
        <v>3796.4566666666669</v>
      </c>
      <c r="H79" s="90">
        <f t="shared" si="7"/>
        <v>1898.2283333333335</v>
      </c>
      <c r="I79" s="90">
        <f t="shared" si="8"/>
        <v>15185.826666666668</v>
      </c>
      <c r="J79" s="90">
        <v>30998.519316666701</v>
      </c>
      <c r="K79" s="90">
        <f t="shared" si="9"/>
        <v>51879.030983333374</v>
      </c>
    </row>
    <row r="80" spans="1:11" x14ac:dyDescent="0.3">
      <c r="A80" s="89">
        <v>58</v>
      </c>
      <c r="B80" s="89" t="s">
        <v>2010</v>
      </c>
      <c r="C80" s="90">
        <v>11389.37</v>
      </c>
      <c r="D80" s="90">
        <v>1625</v>
      </c>
      <c r="E80" s="90">
        <v>0</v>
      </c>
      <c r="F80" s="90">
        <f t="shared" si="5"/>
        <v>13014.37</v>
      </c>
      <c r="G80" s="90">
        <f t="shared" si="6"/>
        <v>3796.4566666666669</v>
      </c>
      <c r="H80" s="90">
        <f t="shared" si="7"/>
        <v>1898.2283333333335</v>
      </c>
      <c r="I80" s="90">
        <f t="shared" si="8"/>
        <v>15185.826666666668</v>
      </c>
      <c r="J80" s="90">
        <v>30998.519316666701</v>
      </c>
      <c r="K80" s="90">
        <f t="shared" si="9"/>
        <v>51879.030983333374</v>
      </c>
    </row>
    <row r="81" spans="1:11" x14ac:dyDescent="0.3">
      <c r="A81" s="89">
        <v>147</v>
      </c>
      <c r="B81" s="89" t="s">
        <v>2011</v>
      </c>
      <c r="C81" s="90">
        <v>11389.37</v>
      </c>
      <c r="D81" s="90">
        <v>1625</v>
      </c>
      <c r="E81" s="90">
        <v>0</v>
      </c>
      <c r="F81" s="90">
        <f t="shared" si="5"/>
        <v>13014.37</v>
      </c>
      <c r="G81" s="90">
        <f t="shared" si="6"/>
        <v>3796.4566666666669</v>
      </c>
      <c r="H81" s="90">
        <f t="shared" si="7"/>
        <v>1898.2283333333335</v>
      </c>
      <c r="I81" s="90">
        <f t="shared" si="8"/>
        <v>15185.826666666668</v>
      </c>
      <c r="J81" s="90">
        <v>30998.519316666701</v>
      </c>
      <c r="K81" s="90">
        <f t="shared" si="9"/>
        <v>51879.030983333374</v>
      </c>
    </row>
    <row r="82" spans="1:11" x14ac:dyDescent="0.3">
      <c r="A82" s="89">
        <v>138</v>
      </c>
      <c r="B82" s="89" t="s">
        <v>2001</v>
      </c>
      <c r="C82" s="90">
        <v>10314.69</v>
      </c>
      <c r="D82" s="90">
        <v>1625</v>
      </c>
      <c r="E82" s="90">
        <v>0</v>
      </c>
      <c r="F82" s="90">
        <f t="shared" si="5"/>
        <v>11939.69</v>
      </c>
      <c r="G82" s="90">
        <f t="shared" si="6"/>
        <v>3438.2300000000005</v>
      </c>
      <c r="H82" s="90">
        <f t="shared" si="7"/>
        <v>1719.1150000000002</v>
      </c>
      <c r="I82" s="90">
        <f t="shared" si="8"/>
        <v>13752.920000000002</v>
      </c>
      <c r="J82" s="90">
        <v>23677.625049602939</v>
      </c>
      <c r="K82" s="90">
        <f t="shared" si="9"/>
        <v>42587.890049602938</v>
      </c>
    </row>
    <row r="83" spans="1:11" x14ac:dyDescent="0.3">
      <c r="A83" s="89">
        <v>29</v>
      </c>
      <c r="B83" s="89" t="s">
        <v>2053</v>
      </c>
      <c r="C83" s="90">
        <v>8809.2099999999991</v>
      </c>
      <c r="D83" s="90">
        <v>1625</v>
      </c>
      <c r="E83" s="90">
        <v>0</v>
      </c>
      <c r="F83" s="90">
        <f t="shared" si="5"/>
        <v>10434.209999999999</v>
      </c>
      <c r="G83" s="90">
        <f t="shared" si="6"/>
        <v>2936.4033333333332</v>
      </c>
      <c r="H83" s="90">
        <f t="shared" si="7"/>
        <v>1468.2016666666666</v>
      </c>
      <c r="I83" s="90">
        <f t="shared" si="8"/>
        <v>11745.613333333333</v>
      </c>
      <c r="J83" s="90">
        <v>32046.481625101878</v>
      </c>
      <c r="K83" s="90">
        <f t="shared" si="9"/>
        <v>48196.699958435209</v>
      </c>
    </row>
    <row r="84" spans="1:11" x14ac:dyDescent="0.3">
      <c r="A84" s="89">
        <v>140</v>
      </c>
      <c r="B84" s="89" t="s">
        <v>2002</v>
      </c>
      <c r="C84" s="90">
        <v>8656.1200000000008</v>
      </c>
      <c r="D84" s="90">
        <v>1625</v>
      </c>
      <c r="E84" s="90">
        <v>0</v>
      </c>
      <c r="F84" s="90">
        <f t="shared" si="5"/>
        <v>10281.120000000001</v>
      </c>
      <c r="G84" s="90">
        <f t="shared" si="6"/>
        <v>2885.3733333333339</v>
      </c>
      <c r="H84" s="90">
        <f t="shared" si="7"/>
        <v>1442.686666666667</v>
      </c>
      <c r="I84" s="90">
        <f t="shared" si="8"/>
        <v>11541.493333333336</v>
      </c>
      <c r="J84" s="90">
        <v>22753.047183333314</v>
      </c>
      <c r="K84" s="90">
        <f t="shared" si="9"/>
        <v>38622.600516666651</v>
      </c>
    </row>
    <row r="85" spans="1:11" x14ac:dyDescent="0.3">
      <c r="A85" s="89">
        <v>144</v>
      </c>
      <c r="B85" s="89" t="s">
        <v>2003</v>
      </c>
      <c r="C85" s="90">
        <v>8656.1200000000008</v>
      </c>
      <c r="D85" s="90">
        <v>1625</v>
      </c>
      <c r="E85" s="90">
        <v>0</v>
      </c>
      <c r="F85" s="90">
        <f t="shared" si="5"/>
        <v>10281.120000000001</v>
      </c>
      <c r="G85" s="90">
        <f t="shared" si="6"/>
        <v>2885.3733333333339</v>
      </c>
      <c r="H85" s="90">
        <f t="shared" si="7"/>
        <v>1442.686666666667</v>
      </c>
      <c r="I85" s="90">
        <f t="shared" si="8"/>
        <v>11541.493333333336</v>
      </c>
      <c r="J85" s="90">
        <v>22753.047183333314</v>
      </c>
      <c r="K85" s="90">
        <f t="shared" si="9"/>
        <v>38622.600516666651</v>
      </c>
    </row>
    <row r="86" spans="1:11" x14ac:dyDescent="0.3">
      <c r="A86" s="89">
        <v>116</v>
      </c>
      <c r="B86" s="89" t="s">
        <v>2004</v>
      </c>
      <c r="C86" s="90">
        <v>8656.1200000000008</v>
      </c>
      <c r="D86" s="90">
        <v>1625</v>
      </c>
      <c r="E86" s="90">
        <v>0</v>
      </c>
      <c r="F86" s="90">
        <f t="shared" si="5"/>
        <v>10281.120000000001</v>
      </c>
      <c r="G86" s="90">
        <f t="shared" si="6"/>
        <v>2885.3733333333339</v>
      </c>
      <c r="H86" s="90">
        <f t="shared" si="7"/>
        <v>1442.686666666667</v>
      </c>
      <c r="I86" s="90">
        <f t="shared" si="8"/>
        <v>11541.493333333336</v>
      </c>
      <c r="J86" s="90">
        <v>22753.047183333314</v>
      </c>
      <c r="K86" s="90">
        <f t="shared" si="9"/>
        <v>38622.600516666651</v>
      </c>
    </row>
    <row r="87" spans="1:11" x14ac:dyDescent="0.3">
      <c r="A87" s="89">
        <v>139</v>
      </c>
      <c r="B87" s="89" t="s">
        <v>2033</v>
      </c>
      <c r="C87" s="90">
        <v>8656.1200000000008</v>
      </c>
      <c r="D87" s="90">
        <v>1625</v>
      </c>
      <c r="E87" s="90">
        <v>0</v>
      </c>
      <c r="F87" s="90">
        <f t="shared" si="5"/>
        <v>10281.120000000001</v>
      </c>
      <c r="G87" s="90">
        <f t="shared" si="6"/>
        <v>2885.3733333333339</v>
      </c>
      <c r="H87" s="90">
        <f t="shared" si="7"/>
        <v>1442.686666666667</v>
      </c>
      <c r="I87" s="90">
        <f t="shared" si="8"/>
        <v>11541.493333333336</v>
      </c>
      <c r="J87" s="90">
        <v>22753.047183333314</v>
      </c>
      <c r="K87" s="90">
        <f t="shared" si="9"/>
        <v>38622.600516666651</v>
      </c>
    </row>
    <row r="88" spans="1:11" x14ac:dyDescent="0.3">
      <c r="A88" s="89">
        <v>30</v>
      </c>
      <c r="B88" s="89" t="s">
        <v>2038</v>
      </c>
      <c r="C88" s="90">
        <v>8656.1200000000008</v>
      </c>
      <c r="D88" s="90">
        <v>1625</v>
      </c>
      <c r="E88" s="90">
        <v>0</v>
      </c>
      <c r="F88" s="90">
        <f t="shared" si="5"/>
        <v>10281.120000000001</v>
      </c>
      <c r="G88" s="90">
        <f t="shared" si="6"/>
        <v>2885.3733333333339</v>
      </c>
      <c r="H88" s="90">
        <f t="shared" si="7"/>
        <v>1442.686666666667</v>
      </c>
      <c r="I88" s="90">
        <f t="shared" si="8"/>
        <v>11541.493333333336</v>
      </c>
      <c r="J88" s="90">
        <v>22753.047183333314</v>
      </c>
      <c r="K88" s="90">
        <f t="shared" si="9"/>
        <v>38622.600516666651</v>
      </c>
    </row>
    <row r="89" spans="1:11" x14ac:dyDescent="0.3">
      <c r="A89" s="89">
        <v>100</v>
      </c>
      <c r="B89" s="89" t="s">
        <v>2009</v>
      </c>
      <c r="C89" s="90">
        <v>8360.0499999999993</v>
      </c>
      <c r="D89" s="90">
        <v>1625</v>
      </c>
      <c r="E89" s="90">
        <v>0</v>
      </c>
      <c r="F89" s="90">
        <f t="shared" si="5"/>
        <v>9985.0499999999993</v>
      </c>
      <c r="G89" s="90">
        <f t="shared" si="6"/>
        <v>2786.6833333333329</v>
      </c>
      <c r="H89" s="90">
        <f t="shared" si="7"/>
        <v>1393.3416666666665</v>
      </c>
      <c r="I89" s="90">
        <f t="shared" si="8"/>
        <v>11146.733333333332</v>
      </c>
      <c r="J89" s="90">
        <v>22239.670916666684</v>
      </c>
      <c r="K89" s="90">
        <f t="shared" si="9"/>
        <v>37566.429250000016</v>
      </c>
    </row>
    <row r="90" spans="1:11" x14ac:dyDescent="0.3">
      <c r="A90" s="89">
        <v>33</v>
      </c>
      <c r="B90" s="89" t="s">
        <v>2016</v>
      </c>
      <c r="C90" s="90">
        <v>8360.0499999999993</v>
      </c>
      <c r="D90" s="90">
        <v>1625</v>
      </c>
      <c r="E90" s="90">
        <v>0</v>
      </c>
      <c r="F90" s="90">
        <f t="shared" si="5"/>
        <v>9985.0499999999993</v>
      </c>
      <c r="G90" s="90">
        <f t="shared" si="6"/>
        <v>2786.6833333333329</v>
      </c>
      <c r="H90" s="90">
        <f t="shared" si="7"/>
        <v>1393.3416666666665</v>
      </c>
      <c r="I90" s="90">
        <f t="shared" si="8"/>
        <v>11146.733333333332</v>
      </c>
      <c r="J90" s="90">
        <v>22239.670916666684</v>
      </c>
      <c r="K90" s="90">
        <f t="shared" si="9"/>
        <v>37566.429250000016</v>
      </c>
    </row>
    <row r="91" spans="1:11" x14ac:dyDescent="0.3">
      <c r="A91" s="89">
        <v>143</v>
      </c>
      <c r="B91" s="89" t="s">
        <v>2017</v>
      </c>
      <c r="C91" s="90">
        <v>8360.0499999999993</v>
      </c>
      <c r="D91" s="90">
        <v>1625</v>
      </c>
      <c r="E91" s="90">
        <v>0</v>
      </c>
      <c r="F91" s="90">
        <f t="shared" si="5"/>
        <v>9985.0499999999993</v>
      </c>
      <c r="G91" s="90">
        <f t="shared" si="6"/>
        <v>2786.6833333333329</v>
      </c>
      <c r="H91" s="90">
        <f t="shared" si="7"/>
        <v>1393.3416666666665</v>
      </c>
      <c r="I91" s="90">
        <f t="shared" si="8"/>
        <v>11146.733333333332</v>
      </c>
      <c r="J91" s="90">
        <v>22239.670916666684</v>
      </c>
      <c r="K91" s="90">
        <f t="shared" si="9"/>
        <v>37566.429250000016</v>
      </c>
    </row>
    <row r="92" spans="1:11" x14ac:dyDescent="0.3">
      <c r="A92" s="89">
        <v>146</v>
      </c>
      <c r="B92" s="89" t="s">
        <v>2018</v>
      </c>
      <c r="C92" s="90">
        <v>8360.0499999999993</v>
      </c>
      <c r="D92" s="90">
        <v>1625</v>
      </c>
      <c r="E92" s="90">
        <v>0</v>
      </c>
      <c r="F92" s="90">
        <f t="shared" si="5"/>
        <v>9985.0499999999993</v>
      </c>
      <c r="G92" s="90">
        <f t="shared" si="6"/>
        <v>2786.6833333333329</v>
      </c>
      <c r="H92" s="90">
        <f t="shared" si="7"/>
        <v>1393.3416666666665</v>
      </c>
      <c r="I92" s="90">
        <f t="shared" si="8"/>
        <v>11146.733333333332</v>
      </c>
      <c r="J92" s="90">
        <v>22239.670916666684</v>
      </c>
      <c r="K92" s="90">
        <f t="shared" si="9"/>
        <v>37566.429250000016</v>
      </c>
    </row>
    <row r="93" spans="1:11" x14ac:dyDescent="0.3">
      <c r="A93" s="89">
        <v>75</v>
      </c>
      <c r="B93" s="89" t="s">
        <v>2020</v>
      </c>
      <c r="C93" s="90">
        <v>8360.0499999999993</v>
      </c>
      <c r="D93" s="90">
        <v>1625</v>
      </c>
      <c r="E93" s="90">
        <v>0</v>
      </c>
      <c r="F93" s="90">
        <f t="shared" si="5"/>
        <v>9985.0499999999993</v>
      </c>
      <c r="G93" s="90">
        <f t="shared" si="6"/>
        <v>2786.6833333333329</v>
      </c>
      <c r="H93" s="90">
        <f t="shared" si="7"/>
        <v>1393.3416666666665</v>
      </c>
      <c r="I93" s="90">
        <f t="shared" si="8"/>
        <v>11146.733333333332</v>
      </c>
      <c r="J93" s="90">
        <v>22239.670916666684</v>
      </c>
      <c r="K93" s="90">
        <f t="shared" si="9"/>
        <v>37566.429250000016</v>
      </c>
    </row>
    <row r="94" spans="1:11" x14ac:dyDescent="0.3">
      <c r="A94" s="89">
        <v>93</v>
      </c>
      <c r="B94" s="89" t="s">
        <v>2056</v>
      </c>
      <c r="C94" s="90">
        <v>8360.0499999999993</v>
      </c>
      <c r="D94" s="90">
        <v>1625</v>
      </c>
      <c r="E94" s="90">
        <v>0</v>
      </c>
      <c r="F94" s="90">
        <f t="shared" si="5"/>
        <v>9985.0499999999993</v>
      </c>
      <c r="G94" s="90">
        <f t="shared" si="6"/>
        <v>2786.6833333333329</v>
      </c>
      <c r="H94" s="90">
        <f t="shared" si="7"/>
        <v>1393.3416666666665</v>
      </c>
      <c r="I94" s="90">
        <f t="shared" si="8"/>
        <v>11146.733333333332</v>
      </c>
      <c r="J94" s="90">
        <v>22239.670916666684</v>
      </c>
      <c r="K94" s="90">
        <f t="shared" si="9"/>
        <v>37566.429250000016</v>
      </c>
    </row>
    <row r="95" spans="1:11" x14ac:dyDescent="0.3">
      <c r="A95" s="89">
        <v>35</v>
      </c>
      <c r="B95" s="89" t="s">
        <v>2045</v>
      </c>
      <c r="C95" s="90">
        <v>8160.86</v>
      </c>
      <c r="D95" s="90">
        <v>1625</v>
      </c>
      <c r="E95" s="90">
        <v>0</v>
      </c>
      <c r="F95" s="90">
        <f t="shared" ref="F95:F99" si="10">C95+D95+E95</f>
        <v>9785.86</v>
      </c>
      <c r="G95" s="90">
        <f t="shared" ref="G95:G97" si="11">C95/30*10</f>
        <v>2720.2866666666664</v>
      </c>
      <c r="H95" s="90">
        <f t="shared" ref="H95:H97" si="12">C95/30*5</f>
        <v>1360.1433333333332</v>
      </c>
      <c r="I95" s="90">
        <f t="shared" ref="I95:I99" si="13">C95/30*40</f>
        <v>10881.146666666666</v>
      </c>
      <c r="J95" s="90">
        <v>23716.928950000001</v>
      </c>
      <c r="K95" s="90">
        <f t="shared" ref="K95:K99" si="14">G95+H95+I95+J95</f>
        <v>38678.505616666662</v>
      </c>
    </row>
    <row r="96" spans="1:11" x14ac:dyDescent="0.3">
      <c r="A96" s="89">
        <v>103</v>
      </c>
      <c r="B96" s="89" t="s">
        <v>2012</v>
      </c>
      <c r="C96" s="90">
        <v>6223.2</v>
      </c>
      <c r="D96" s="90">
        <v>1625</v>
      </c>
      <c r="E96" s="90">
        <v>0</v>
      </c>
      <c r="F96" s="90">
        <f t="shared" si="10"/>
        <v>7848.2</v>
      </c>
      <c r="G96" s="90">
        <f t="shared" si="11"/>
        <v>2074.4</v>
      </c>
      <c r="H96" s="90">
        <f t="shared" si="12"/>
        <v>1037.2</v>
      </c>
      <c r="I96" s="90">
        <f t="shared" si="13"/>
        <v>8297.6</v>
      </c>
      <c r="J96" s="90">
        <v>17108.621983333345</v>
      </c>
      <c r="K96" s="90">
        <f t="shared" si="14"/>
        <v>28517.821983333346</v>
      </c>
    </row>
    <row r="97" spans="1:13" x14ac:dyDescent="0.3">
      <c r="A97" s="89">
        <v>127</v>
      </c>
      <c r="B97" s="89" t="s">
        <v>1988</v>
      </c>
      <c r="C97" s="90">
        <v>6223.2</v>
      </c>
      <c r="D97" s="90">
        <v>1625</v>
      </c>
      <c r="E97" s="90">
        <v>0</v>
      </c>
      <c r="F97" s="90">
        <f t="shared" si="10"/>
        <v>7848.2</v>
      </c>
      <c r="G97" s="90">
        <f t="shared" si="11"/>
        <v>2074.4</v>
      </c>
      <c r="H97" s="90">
        <f t="shared" si="12"/>
        <v>1037.2</v>
      </c>
      <c r="I97" s="90">
        <f t="shared" si="13"/>
        <v>8297.6</v>
      </c>
      <c r="J97" s="90">
        <v>16025.949999999983</v>
      </c>
      <c r="K97" s="90">
        <f t="shared" si="14"/>
        <v>27435.149999999983</v>
      </c>
    </row>
    <row r="98" spans="1:13" x14ac:dyDescent="0.3">
      <c r="A98" s="89" t="s">
        <v>1841</v>
      </c>
      <c r="B98" s="89" t="s">
        <v>2075</v>
      </c>
      <c r="C98" s="90">
        <v>135436.41</v>
      </c>
      <c r="D98" s="90">
        <v>0</v>
      </c>
      <c r="E98" s="90">
        <v>0</v>
      </c>
      <c r="F98" s="90">
        <f t="shared" si="10"/>
        <v>135436.41</v>
      </c>
      <c r="G98" s="90">
        <v>0</v>
      </c>
      <c r="H98" s="90">
        <v>0</v>
      </c>
      <c r="I98" s="90">
        <f t="shared" si="13"/>
        <v>180581.88</v>
      </c>
      <c r="J98" s="90">
        <v>0</v>
      </c>
      <c r="K98" s="90">
        <f t="shared" si="14"/>
        <v>180581.88</v>
      </c>
    </row>
    <row r="99" spans="1:13" x14ac:dyDescent="0.3">
      <c r="A99" s="89" t="s">
        <v>1841</v>
      </c>
      <c r="B99" s="89" t="s">
        <v>2076</v>
      </c>
      <c r="C99" s="90">
        <v>34008</v>
      </c>
      <c r="D99" s="90">
        <v>0</v>
      </c>
      <c r="E99" s="90">
        <v>0</v>
      </c>
      <c r="F99" s="90">
        <f t="shared" si="10"/>
        <v>34008</v>
      </c>
      <c r="G99" s="90">
        <v>0</v>
      </c>
      <c r="H99" s="90">
        <v>0</v>
      </c>
      <c r="I99" s="90">
        <f t="shared" si="13"/>
        <v>45344</v>
      </c>
      <c r="J99" s="90">
        <v>0</v>
      </c>
      <c r="K99" s="90">
        <f t="shared" si="14"/>
        <v>45344</v>
      </c>
      <c r="M99" s="174"/>
    </row>
  </sheetData>
  <mergeCells count="15">
    <mergeCell ref="A29:A30"/>
    <mergeCell ref="B29:B30"/>
    <mergeCell ref="C29:F29"/>
    <mergeCell ref="G29:K29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28:C28"/>
  </mergeCells>
  <printOptions horizontalCentered="1"/>
  <pageMargins left="0.59055118110236227" right="0.59055118110236227" top="1.1811023622047245" bottom="0.78740157480314965" header="0.39370078740157483" footer="0.39370078740157483"/>
  <pageSetup scale="71" fitToHeight="0" orientation="landscape" r:id="rId1"/>
  <rowBreaks count="2" manualBreakCount="2">
    <brk id="43" max="10" man="1"/>
    <brk id="8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5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1717</v>
      </c>
      <c r="C2" s="421"/>
    </row>
    <row r="3" spans="2:3" x14ac:dyDescent="0.3">
      <c r="B3" s="1" t="s">
        <v>205</v>
      </c>
      <c r="C3" s="1" t="s">
        <v>4</v>
      </c>
    </row>
    <row r="4" spans="2:3" x14ac:dyDescent="0.3">
      <c r="B4" s="5" t="s">
        <v>0</v>
      </c>
      <c r="C4" s="7" t="s">
        <v>7</v>
      </c>
    </row>
    <row r="5" spans="2:3" x14ac:dyDescent="0.3">
      <c r="B5" s="9" t="s">
        <v>1</v>
      </c>
      <c r="C5" s="11" t="s">
        <v>5</v>
      </c>
    </row>
    <row r="6" spans="2:3" x14ac:dyDescent="0.3">
      <c r="B6" s="10" t="s">
        <v>9</v>
      </c>
      <c r="C6" s="12" t="s">
        <v>207</v>
      </c>
    </row>
    <row r="7" spans="2:3" x14ac:dyDescent="0.3">
      <c r="B7" s="6" t="s">
        <v>10</v>
      </c>
      <c r="C7" s="8" t="s">
        <v>208</v>
      </c>
    </row>
    <row r="8" spans="2:3" x14ac:dyDescent="0.3">
      <c r="B8" s="2" t="s">
        <v>12</v>
      </c>
      <c r="C8" s="4" t="s">
        <v>208</v>
      </c>
    </row>
    <row r="9" spans="2:3" x14ac:dyDescent="0.3">
      <c r="B9" s="6" t="s">
        <v>13</v>
      </c>
      <c r="C9" s="8" t="s">
        <v>115</v>
      </c>
    </row>
    <row r="10" spans="2:3" x14ac:dyDescent="0.3">
      <c r="B10" s="2" t="s">
        <v>14</v>
      </c>
      <c r="C10" s="4" t="s">
        <v>116</v>
      </c>
    </row>
    <row r="11" spans="2:3" x14ac:dyDescent="0.3">
      <c r="B11" s="2" t="s">
        <v>15</v>
      </c>
      <c r="C11" s="4" t="s">
        <v>117</v>
      </c>
    </row>
    <row r="12" spans="2:3" x14ac:dyDescent="0.3">
      <c r="B12" s="6" t="s">
        <v>16</v>
      </c>
      <c r="C12" s="8" t="s">
        <v>209</v>
      </c>
    </row>
    <row r="13" spans="2:3" x14ac:dyDescent="0.3">
      <c r="B13" s="2" t="s">
        <v>17</v>
      </c>
      <c r="C13" s="4" t="s">
        <v>210</v>
      </c>
    </row>
    <row r="14" spans="2:3" x14ac:dyDescent="0.3">
      <c r="B14" s="2" t="s">
        <v>18</v>
      </c>
      <c r="C14" s="4" t="s">
        <v>211</v>
      </c>
    </row>
    <row r="15" spans="2:3" x14ac:dyDescent="0.3">
      <c r="B15" s="2" t="s">
        <v>19</v>
      </c>
      <c r="C15" s="4" t="s">
        <v>212</v>
      </c>
    </row>
    <row r="16" spans="2:3" x14ac:dyDescent="0.3">
      <c r="B16" s="6" t="s">
        <v>20</v>
      </c>
      <c r="C16" s="8" t="s">
        <v>213</v>
      </c>
    </row>
    <row r="17" spans="2:3" x14ac:dyDescent="0.3">
      <c r="B17" s="2" t="s">
        <v>21</v>
      </c>
      <c r="C17" s="4" t="s">
        <v>214</v>
      </c>
    </row>
    <row r="18" spans="2:3" x14ac:dyDescent="0.3">
      <c r="B18" s="2" t="s">
        <v>22</v>
      </c>
      <c r="C18" s="4" t="s">
        <v>215</v>
      </c>
    </row>
    <row r="19" spans="2:3" x14ac:dyDescent="0.3">
      <c r="B19" s="6" t="s">
        <v>23</v>
      </c>
      <c r="C19" s="8" t="s">
        <v>216</v>
      </c>
    </row>
    <row r="20" spans="2:3" x14ac:dyDescent="0.3">
      <c r="B20" s="2" t="s">
        <v>24</v>
      </c>
      <c r="C20" s="4" t="s">
        <v>217</v>
      </c>
    </row>
    <row r="21" spans="2:3" x14ac:dyDescent="0.3">
      <c r="B21" s="2" t="s">
        <v>25</v>
      </c>
      <c r="C21" s="4" t="s">
        <v>127</v>
      </c>
    </row>
    <row r="22" spans="2:3" x14ac:dyDescent="0.3">
      <c r="B22" s="10" t="s">
        <v>26</v>
      </c>
      <c r="C22" s="12" t="s">
        <v>218</v>
      </c>
    </row>
    <row r="23" spans="2:3" x14ac:dyDescent="0.3">
      <c r="B23" s="6" t="s">
        <v>27</v>
      </c>
      <c r="C23" s="8" t="s">
        <v>219</v>
      </c>
    </row>
    <row r="24" spans="2:3" x14ac:dyDescent="0.3">
      <c r="B24" s="2" t="s">
        <v>28</v>
      </c>
      <c r="C24" s="4" t="s">
        <v>220</v>
      </c>
    </row>
    <row r="25" spans="2:3" x14ac:dyDescent="0.3">
      <c r="B25" s="2" t="s">
        <v>30</v>
      </c>
      <c r="C25" s="4" t="s">
        <v>221</v>
      </c>
    </row>
    <row r="26" spans="2:3" x14ac:dyDescent="0.3">
      <c r="B26" s="2" t="s">
        <v>31</v>
      </c>
      <c r="C26" s="4" t="s">
        <v>133</v>
      </c>
    </row>
    <row r="27" spans="2:3" x14ac:dyDescent="0.3">
      <c r="B27" s="2" t="s">
        <v>32</v>
      </c>
      <c r="C27" s="4" t="s">
        <v>222</v>
      </c>
    </row>
    <row r="28" spans="2:3" x14ac:dyDescent="0.3">
      <c r="B28" s="6" t="s">
        <v>33</v>
      </c>
      <c r="C28" s="8" t="s">
        <v>223</v>
      </c>
    </row>
    <row r="29" spans="2:3" x14ac:dyDescent="0.3">
      <c r="B29" s="2" t="s">
        <v>34</v>
      </c>
      <c r="C29" s="4" t="s">
        <v>224</v>
      </c>
    </row>
    <row r="30" spans="2:3" x14ac:dyDescent="0.3">
      <c r="B30" s="2" t="s">
        <v>35</v>
      </c>
      <c r="C30" s="4" t="s">
        <v>137</v>
      </c>
    </row>
    <row r="31" spans="2:3" x14ac:dyDescent="0.3">
      <c r="B31" s="6" t="s">
        <v>36</v>
      </c>
      <c r="C31" s="8" t="s">
        <v>225</v>
      </c>
    </row>
    <row r="32" spans="2:3" x14ac:dyDescent="0.3">
      <c r="B32" s="2" t="s">
        <v>37</v>
      </c>
      <c r="C32" s="4" t="s">
        <v>226</v>
      </c>
    </row>
    <row r="33" spans="2:3" x14ac:dyDescent="0.3">
      <c r="B33" s="2" t="s">
        <v>38</v>
      </c>
      <c r="C33" s="4" t="s">
        <v>227</v>
      </c>
    </row>
    <row r="34" spans="2:3" x14ac:dyDescent="0.3">
      <c r="B34" s="6" t="s">
        <v>40</v>
      </c>
      <c r="C34" s="8" t="s">
        <v>142</v>
      </c>
    </row>
    <row r="35" spans="2:3" x14ac:dyDescent="0.3">
      <c r="B35" s="2" t="s">
        <v>41</v>
      </c>
      <c r="C35" s="4" t="s">
        <v>142</v>
      </c>
    </row>
    <row r="36" spans="2:3" x14ac:dyDescent="0.3">
      <c r="B36" s="6" t="s">
        <v>42</v>
      </c>
      <c r="C36" s="8" t="s">
        <v>228</v>
      </c>
    </row>
    <row r="37" spans="2:3" x14ac:dyDescent="0.3">
      <c r="B37" s="2" t="s">
        <v>43</v>
      </c>
      <c r="C37" s="4" t="s">
        <v>228</v>
      </c>
    </row>
    <row r="38" spans="2:3" x14ac:dyDescent="0.3">
      <c r="B38" s="6" t="s">
        <v>44</v>
      </c>
      <c r="C38" s="8" t="s">
        <v>229</v>
      </c>
    </row>
    <row r="39" spans="2:3" x14ac:dyDescent="0.3">
      <c r="B39" s="2" t="s">
        <v>45</v>
      </c>
      <c r="C39" s="4" t="s">
        <v>230</v>
      </c>
    </row>
    <row r="40" spans="2:3" x14ac:dyDescent="0.3">
      <c r="B40" s="2" t="s">
        <v>46</v>
      </c>
      <c r="C40" s="4" t="s">
        <v>146</v>
      </c>
    </row>
    <row r="41" spans="2:3" x14ac:dyDescent="0.3">
      <c r="B41" s="6" t="s">
        <v>47</v>
      </c>
      <c r="C41" s="8" t="s">
        <v>231</v>
      </c>
    </row>
    <row r="42" spans="2:3" x14ac:dyDescent="0.3">
      <c r="B42" s="2" t="s">
        <v>48</v>
      </c>
      <c r="C42" s="4" t="s">
        <v>148</v>
      </c>
    </row>
    <row r="43" spans="2:3" ht="27.6" x14ac:dyDescent="0.3">
      <c r="B43" s="2" t="s">
        <v>49</v>
      </c>
      <c r="C43" s="4" t="s">
        <v>149</v>
      </c>
    </row>
    <row r="44" spans="2:3" ht="27.6" x14ac:dyDescent="0.3">
      <c r="B44" s="2" t="s">
        <v>50</v>
      </c>
      <c r="C44" s="4" t="s">
        <v>150</v>
      </c>
    </row>
    <row r="45" spans="2:3" x14ac:dyDescent="0.3">
      <c r="B45" s="2" t="s">
        <v>51</v>
      </c>
      <c r="C45" s="4" t="s">
        <v>151</v>
      </c>
    </row>
    <row r="46" spans="2:3" x14ac:dyDescent="0.3">
      <c r="B46" s="2" t="s">
        <v>52</v>
      </c>
      <c r="C46" s="4" t="s">
        <v>152</v>
      </c>
    </row>
    <row r="47" spans="2:3" x14ac:dyDescent="0.3">
      <c r="B47" s="2" t="s">
        <v>53</v>
      </c>
      <c r="C47" s="4" t="s">
        <v>232</v>
      </c>
    </row>
    <row r="48" spans="2:3" x14ac:dyDescent="0.3">
      <c r="B48" s="10" t="s">
        <v>54</v>
      </c>
      <c r="C48" s="12" t="s">
        <v>233</v>
      </c>
    </row>
    <row r="49" spans="2:3" x14ac:dyDescent="0.3">
      <c r="B49" s="6" t="s">
        <v>55</v>
      </c>
      <c r="C49" s="8" t="s">
        <v>234</v>
      </c>
    </row>
    <row r="50" spans="2:3" x14ac:dyDescent="0.3">
      <c r="B50" s="2" t="s">
        <v>56</v>
      </c>
      <c r="C50" s="4" t="s">
        <v>235</v>
      </c>
    </row>
    <row r="51" spans="2:3" x14ac:dyDescent="0.3">
      <c r="B51" s="2" t="s">
        <v>57</v>
      </c>
      <c r="C51" s="4" t="s">
        <v>157</v>
      </c>
    </row>
    <row r="52" spans="2:3" x14ac:dyDescent="0.3">
      <c r="B52" s="2" t="s">
        <v>58</v>
      </c>
      <c r="C52" s="4" t="s">
        <v>236</v>
      </c>
    </row>
    <row r="53" spans="2:3" x14ac:dyDescent="0.3">
      <c r="B53" s="2" t="s">
        <v>59</v>
      </c>
      <c r="C53" s="4" t="s">
        <v>159</v>
      </c>
    </row>
    <row r="54" spans="2:3" x14ac:dyDescent="0.3">
      <c r="B54" s="2" t="s">
        <v>61</v>
      </c>
      <c r="C54" s="4" t="s">
        <v>237</v>
      </c>
    </row>
    <row r="55" spans="2:3" x14ac:dyDescent="0.3">
      <c r="B55" s="2" t="s">
        <v>62</v>
      </c>
      <c r="C55" s="4" t="s">
        <v>238</v>
      </c>
    </row>
    <row r="56" spans="2:3" x14ac:dyDescent="0.3">
      <c r="B56" s="6" t="s">
        <v>63</v>
      </c>
      <c r="C56" s="8" t="s">
        <v>239</v>
      </c>
    </row>
    <row r="57" spans="2:3" x14ac:dyDescent="0.3">
      <c r="B57" s="2" t="s">
        <v>64</v>
      </c>
      <c r="C57" s="4" t="s">
        <v>240</v>
      </c>
    </row>
    <row r="58" spans="2:3" x14ac:dyDescent="0.3">
      <c r="B58" s="2" t="s">
        <v>65</v>
      </c>
      <c r="C58" s="4" t="s">
        <v>241</v>
      </c>
    </row>
    <row r="59" spans="2:3" x14ac:dyDescent="0.3">
      <c r="B59" s="2" t="s">
        <v>67</v>
      </c>
      <c r="C59" s="4" t="s">
        <v>167</v>
      </c>
    </row>
    <row r="60" spans="2:3" x14ac:dyDescent="0.3">
      <c r="B60" s="6" t="s">
        <v>68</v>
      </c>
      <c r="C60" s="8" t="s">
        <v>242</v>
      </c>
    </row>
    <row r="61" spans="2:3" x14ac:dyDescent="0.3">
      <c r="B61" s="2" t="s">
        <v>69</v>
      </c>
      <c r="C61" s="4" t="s">
        <v>243</v>
      </c>
    </row>
    <row r="62" spans="2:3" ht="27.6" x14ac:dyDescent="0.3">
      <c r="B62" s="2" t="s">
        <v>70</v>
      </c>
      <c r="C62" s="4" t="s">
        <v>244</v>
      </c>
    </row>
    <row r="63" spans="2:3" x14ac:dyDescent="0.3">
      <c r="B63" s="2" t="s">
        <v>71</v>
      </c>
      <c r="C63" s="4" t="s">
        <v>171</v>
      </c>
    </row>
    <row r="64" spans="2:3" x14ac:dyDescent="0.3">
      <c r="B64" s="2" t="s">
        <v>72</v>
      </c>
      <c r="C64" s="4" t="s">
        <v>245</v>
      </c>
    </row>
    <row r="65" spans="2:3" x14ac:dyDescent="0.3">
      <c r="B65" s="2" t="s">
        <v>73</v>
      </c>
      <c r="C65" s="4" t="s">
        <v>246</v>
      </c>
    </row>
    <row r="66" spans="2:3" x14ac:dyDescent="0.3">
      <c r="B66" s="6" t="s">
        <v>74</v>
      </c>
      <c r="C66" s="8" t="s">
        <v>247</v>
      </c>
    </row>
    <row r="67" spans="2:3" x14ac:dyDescent="0.3">
      <c r="B67" s="2" t="s">
        <v>75</v>
      </c>
      <c r="C67" s="4" t="s">
        <v>248</v>
      </c>
    </row>
    <row r="68" spans="2:3" x14ac:dyDescent="0.3">
      <c r="B68" s="2" t="s">
        <v>76</v>
      </c>
      <c r="C68" s="4" t="s">
        <v>176</v>
      </c>
    </row>
    <row r="69" spans="2:3" x14ac:dyDescent="0.3">
      <c r="B69" s="2" t="s">
        <v>77</v>
      </c>
      <c r="C69" s="4" t="s">
        <v>177</v>
      </c>
    </row>
    <row r="70" spans="2:3" x14ac:dyDescent="0.3">
      <c r="B70" s="6" t="s">
        <v>78</v>
      </c>
      <c r="C70" s="8" t="s">
        <v>249</v>
      </c>
    </row>
    <row r="71" spans="2:3" x14ac:dyDescent="0.3">
      <c r="B71" s="2" t="s">
        <v>79</v>
      </c>
      <c r="C71" s="4" t="s">
        <v>250</v>
      </c>
    </row>
    <row r="72" spans="2:3" ht="27.6" x14ac:dyDescent="0.3">
      <c r="B72" s="2" t="s">
        <v>80</v>
      </c>
      <c r="C72" s="4" t="s">
        <v>180</v>
      </c>
    </row>
    <row r="73" spans="2:3" x14ac:dyDescent="0.3">
      <c r="B73" s="2" t="s">
        <v>81</v>
      </c>
      <c r="C73" s="4" t="s">
        <v>181</v>
      </c>
    </row>
    <row r="74" spans="2:3" x14ac:dyDescent="0.3">
      <c r="B74" s="2" t="s">
        <v>82</v>
      </c>
      <c r="C74" s="4" t="s">
        <v>182</v>
      </c>
    </row>
    <row r="75" spans="2:3" x14ac:dyDescent="0.3">
      <c r="B75" s="2" t="s">
        <v>83</v>
      </c>
      <c r="C75" s="4" t="s">
        <v>251</v>
      </c>
    </row>
    <row r="76" spans="2:3" x14ac:dyDescent="0.3">
      <c r="B76" s="2" t="s">
        <v>84</v>
      </c>
      <c r="C76" s="4" t="s">
        <v>252</v>
      </c>
    </row>
    <row r="77" spans="2:3" x14ac:dyDescent="0.3">
      <c r="B77" s="6" t="s">
        <v>87</v>
      </c>
      <c r="C77" s="8" t="s">
        <v>253</v>
      </c>
    </row>
    <row r="78" spans="2:3" x14ac:dyDescent="0.3">
      <c r="B78" s="2" t="s">
        <v>88</v>
      </c>
      <c r="C78" s="4" t="s">
        <v>254</v>
      </c>
    </row>
    <row r="79" spans="2:3" x14ac:dyDescent="0.3">
      <c r="B79" s="2" t="s">
        <v>89</v>
      </c>
      <c r="C79" s="4" t="s">
        <v>188</v>
      </c>
    </row>
    <row r="80" spans="2:3" x14ac:dyDescent="0.3">
      <c r="B80" s="6" t="s">
        <v>90</v>
      </c>
      <c r="C80" s="8" t="s">
        <v>255</v>
      </c>
    </row>
    <row r="81" spans="2:3" x14ac:dyDescent="0.3">
      <c r="B81" s="2" t="s">
        <v>92</v>
      </c>
      <c r="C81" s="4" t="s">
        <v>255</v>
      </c>
    </row>
    <row r="82" spans="2:3" x14ac:dyDescent="0.3">
      <c r="B82" s="6" t="s">
        <v>93</v>
      </c>
      <c r="C82" s="8" t="s">
        <v>192</v>
      </c>
    </row>
    <row r="83" spans="2:3" x14ac:dyDescent="0.3">
      <c r="B83" s="2" t="s">
        <v>94</v>
      </c>
      <c r="C83" s="4" t="s">
        <v>193</v>
      </c>
    </row>
    <row r="84" spans="2:3" x14ac:dyDescent="0.3">
      <c r="B84" s="2" t="s">
        <v>95</v>
      </c>
      <c r="C84" s="4" t="s">
        <v>194</v>
      </c>
    </row>
    <row r="85" spans="2:3" x14ac:dyDescent="0.3">
      <c r="B85" s="2" t="s">
        <v>96</v>
      </c>
      <c r="C85" s="4" t="s">
        <v>195</v>
      </c>
    </row>
    <row r="86" spans="2:3" x14ac:dyDescent="0.3">
      <c r="B86" s="10" t="s">
        <v>97</v>
      </c>
      <c r="C86" s="12" t="s">
        <v>256</v>
      </c>
    </row>
    <row r="87" spans="2:3" x14ac:dyDescent="0.3">
      <c r="B87" s="6" t="s">
        <v>98</v>
      </c>
      <c r="C87" s="8" t="s">
        <v>257</v>
      </c>
    </row>
    <row r="88" spans="2:3" x14ac:dyDescent="0.3">
      <c r="B88" s="2" t="s">
        <v>100</v>
      </c>
      <c r="C88" s="4" t="s">
        <v>257</v>
      </c>
    </row>
    <row r="89" spans="2:3" x14ac:dyDescent="0.3">
      <c r="B89" s="6" t="s">
        <v>102</v>
      </c>
      <c r="C89" s="8" t="s">
        <v>258</v>
      </c>
    </row>
    <row r="90" spans="2:3" x14ac:dyDescent="0.3">
      <c r="B90" s="2" t="s">
        <v>103</v>
      </c>
      <c r="C90" s="4" t="s">
        <v>258</v>
      </c>
    </row>
    <row r="91" spans="2:3" x14ac:dyDescent="0.3">
      <c r="B91" s="6" t="s">
        <v>106</v>
      </c>
      <c r="C91" s="8" t="s">
        <v>203</v>
      </c>
    </row>
    <row r="92" spans="2:3" x14ac:dyDescent="0.3">
      <c r="B92" s="2" t="s">
        <v>107</v>
      </c>
      <c r="C92" s="4" t="s">
        <v>203</v>
      </c>
    </row>
    <row r="93" spans="2:3" x14ac:dyDescent="0.3">
      <c r="B93" s="6" t="s">
        <v>108</v>
      </c>
      <c r="C93" s="8" t="s">
        <v>204</v>
      </c>
    </row>
    <row r="94" spans="2:3" x14ac:dyDescent="0.3">
      <c r="B94" s="2" t="s">
        <v>109</v>
      </c>
      <c r="C94" s="4" t="s">
        <v>204</v>
      </c>
    </row>
    <row r="95" spans="2:3" x14ac:dyDescent="0.3">
      <c r="B95" s="9" t="s">
        <v>206</v>
      </c>
      <c r="C95" s="11" t="s">
        <v>6</v>
      </c>
    </row>
    <row r="96" spans="2:3" x14ac:dyDescent="0.3">
      <c r="B96" s="10" t="s">
        <v>9</v>
      </c>
      <c r="C96" s="12" t="s">
        <v>259</v>
      </c>
    </row>
    <row r="97" spans="2:3" x14ac:dyDescent="0.3">
      <c r="B97" s="6" t="s">
        <v>10</v>
      </c>
      <c r="C97" s="8" t="s">
        <v>260</v>
      </c>
    </row>
    <row r="98" spans="2:3" x14ac:dyDescent="0.3">
      <c r="B98" s="2" t="s">
        <v>11</v>
      </c>
      <c r="C98" s="4" t="s">
        <v>113</v>
      </c>
    </row>
    <row r="99" spans="2:3" x14ac:dyDescent="0.3">
      <c r="B99" s="2" t="s">
        <v>12</v>
      </c>
      <c r="C99" s="4" t="s">
        <v>261</v>
      </c>
    </row>
    <row r="100" spans="2:3" x14ac:dyDescent="0.3">
      <c r="B100" s="6" t="s">
        <v>16</v>
      </c>
      <c r="C100" s="8" t="s">
        <v>262</v>
      </c>
    </row>
    <row r="101" spans="2:3" x14ac:dyDescent="0.3">
      <c r="B101" s="2" t="s">
        <v>17</v>
      </c>
      <c r="C101" s="4" t="s">
        <v>263</v>
      </c>
    </row>
    <row r="102" spans="2:3" x14ac:dyDescent="0.3">
      <c r="B102" s="2" t="s">
        <v>18</v>
      </c>
      <c r="C102" s="4" t="s">
        <v>264</v>
      </c>
    </row>
    <row r="103" spans="2:3" x14ac:dyDescent="0.3">
      <c r="B103" s="2" t="s">
        <v>19</v>
      </c>
      <c r="C103" s="4" t="s">
        <v>265</v>
      </c>
    </row>
    <row r="104" spans="2:3" x14ac:dyDescent="0.3">
      <c r="B104" s="6" t="s">
        <v>20</v>
      </c>
      <c r="C104" s="8" t="s">
        <v>266</v>
      </c>
    </row>
    <row r="105" spans="2:3" x14ac:dyDescent="0.3">
      <c r="B105" s="2" t="s">
        <v>21</v>
      </c>
      <c r="C105" s="4" t="s">
        <v>267</v>
      </c>
    </row>
    <row r="106" spans="2:3" x14ac:dyDescent="0.3">
      <c r="B106" s="2" t="s">
        <v>22</v>
      </c>
      <c r="C106" s="4" t="s">
        <v>268</v>
      </c>
    </row>
    <row r="107" spans="2:3" x14ac:dyDescent="0.3">
      <c r="B107" s="6" t="s">
        <v>23</v>
      </c>
      <c r="C107" s="8" t="s">
        <v>269</v>
      </c>
    </row>
    <row r="108" spans="2:3" x14ac:dyDescent="0.3">
      <c r="B108" s="2" t="s">
        <v>24</v>
      </c>
      <c r="C108" s="4" t="s">
        <v>269</v>
      </c>
    </row>
    <row r="109" spans="2:3" x14ac:dyDescent="0.3">
      <c r="B109" s="10" t="s">
        <v>26</v>
      </c>
      <c r="C109" s="12" t="s">
        <v>270</v>
      </c>
    </row>
    <row r="110" spans="2:3" x14ac:dyDescent="0.3">
      <c r="B110" s="6" t="s">
        <v>27</v>
      </c>
      <c r="C110" s="8" t="s">
        <v>271</v>
      </c>
    </row>
    <row r="111" spans="2:3" x14ac:dyDescent="0.3">
      <c r="B111" s="2" t="s">
        <v>28</v>
      </c>
      <c r="C111" s="4" t="s">
        <v>272</v>
      </c>
    </row>
    <row r="112" spans="2:3" x14ac:dyDescent="0.3">
      <c r="B112" s="2" t="s">
        <v>29</v>
      </c>
      <c r="C112" s="4" t="s">
        <v>131</v>
      </c>
    </row>
    <row r="113" spans="2:3" x14ac:dyDescent="0.3">
      <c r="B113" s="2" t="s">
        <v>30</v>
      </c>
      <c r="C113" s="4" t="s">
        <v>273</v>
      </c>
    </row>
    <row r="114" spans="2:3" x14ac:dyDescent="0.3">
      <c r="B114" s="2" t="s">
        <v>32</v>
      </c>
      <c r="C114" s="4" t="s">
        <v>274</v>
      </c>
    </row>
    <row r="115" spans="2:3" x14ac:dyDescent="0.3">
      <c r="B115" s="6" t="s">
        <v>33</v>
      </c>
      <c r="C115" s="8" t="s">
        <v>275</v>
      </c>
    </row>
    <row r="116" spans="2:3" x14ac:dyDescent="0.3">
      <c r="B116" s="2" t="s">
        <v>34</v>
      </c>
      <c r="C116" s="4" t="s">
        <v>275</v>
      </c>
    </row>
    <row r="117" spans="2:3" x14ac:dyDescent="0.3">
      <c r="B117" s="6" t="s">
        <v>36</v>
      </c>
      <c r="C117" s="8" t="s">
        <v>276</v>
      </c>
    </row>
    <row r="118" spans="2:3" x14ac:dyDescent="0.3">
      <c r="B118" s="2" t="s">
        <v>37</v>
      </c>
      <c r="C118" s="4" t="s">
        <v>277</v>
      </c>
    </row>
    <row r="119" spans="2:3" x14ac:dyDescent="0.3">
      <c r="B119" s="2" t="s">
        <v>38</v>
      </c>
      <c r="C119" s="4" t="s">
        <v>278</v>
      </c>
    </row>
    <row r="120" spans="2:3" x14ac:dyDescent="0.3">
      <c r="B120" s="2" t="s">
        <v>39</v>
      </c>
      <c r="C120" s="4" t="s">
        <v>141</v>
      </c>
    </row>
    <row r="121" spans="2:3" x14ac:dyDescent="0.3">
      <c r="B121" s="6" t="s">
        <v>42</v>
      </c>
      <c r="C121" s="8" t="s">
        <v>279</v>
      </c>
    </row>
    <row r="122" spans="2:3" x14ac:dyDescent="0.3">
      <c r="B122" s="2" t="s">
        <v>43</v>
      </c>
      <c r="C122" s="4" t="s">
        <v>279</v>
      </c>
    </row>
    <row r="123" spans="2:3" x14ac:dyDescent="0.3">
      <c r="B123" s="6" t="s">
        <v>44</v>
      </c>
      <c r="C123" s="8" t="s">
        <v>280</v>
      </c>
    </row>
    <row r="124" spans="2:3" x14ac:dyDescent="0.3">
      <c r="B124" s="2" t="s">
        <v>45</v>
      </c>
      <c r="C124" s="4" t="s">
        <v>280</v>
      </c>
    </row>
    <row r="125" spans="2:3" x14ac:dyDescent="0.3">
      <c r="B125" s="6" t="s">
        <v>47</v>
      </c>
      <c r="C125" s="8" t="s">
        <v>281</v>
      </c>
    </row>
    <row r="126" spans="2:3" x14ac:dyDescent="0.3">
      <c r="B126" s="2" t="s">
        <v>53</v>
      </c>
      <c r="C126" s="4" t="s">
        <v>281</v>
      </c>
    </row>
    <row r="127" spans="2:3" x14ac:dyDescent="0.3">
      <c r="B127" s="10" t="s">
        <v>54</v>
      </c>
      <c r="C127" s="12" t="s">
        <v>282</v>
      </c>
    </row>
    <row r="128" spans="2:3" x14ac:dyDescent="0.3">
      <c r="B128" s="6" t="s">
        <v>55</v>
      </c>
      <c r="C128" s="8" t="s">
        <v>283</v>
      </c>
    </row>
    <row r="129" spans="2:3" x14ac:dyDescent="0.3">
      <c r="B129" s="2" t="s">
        <v>56</v>
      </c>
      <c r="C129" s="4" t="s">
        <v>284</v>
      </c>
    </row>
    <row r="130" spans="2:3" x14ac:dyDescent="0.3">
      <c r="B130" s="2" t="s">
        <v>58</v>
      </c>
      <c r="C130" s="4" t="s">
        <v>285</v>
      </c>
    </row>
    <row r="131" spans="2:3" x14ac:dyDescent="0.3">
      <c r="B131" s="2" t="s">
        <v>60</v>
      </c>
      <c r="C131" s="4" t="s">
        <v>160</v>
      </c>
    </row>
    <row r="132" spans="2:3" x14ac:dyDescent="0.3">
      <c r="B132" s="2" t="s">
        <v>61</v>
      </c>
      <c r="C132" s="4" t="s">
        <v>286</v>
      </c>
    </row>
    <row r="133" spans="2:3" x14ac:dyDescent="0.3">
      <c r="B133" s="2" t="s">
        <v>62</v>
      </c>
      <c r="C133" s="4" t="s">
        <v>287</v>
      </c>
    </row>
    <row r="134" spans="2:3" x14ac:dyDescent="0.3">
      <c r="B134" s="6" t="s">
        <v>63</v>
      </c>
      <c r="C134" s="8" t="s">
        <v>288</v>
      </c>
    </row>
    <row r="135" spans="2:3" x14ac:dyDescent="0.3">
      <c r="B135" s="2" t="s">
        <v>64</v>
      </c>
      <c r="C135" s="4" t="s">
        <v>289</v>
      </c>
    </row>
    <row r="136" spans="2:3" x14ac:dyDescent="0.3">
      <c r="B136" s="2" t="s">
        <v>65</v>
      </c>
      <c r="C136" s="4" t="s">
        <v>290</v>
      </c>
    </row>
    <row r="137" spans="2:3" x14ac:dyDescent="0.3">
      <c r="B137" s="2" t="s">
        <v>66</v>
      </c>
      <c r="C137" s="4" t="s">
        <v>166</v>
      </c>
    </row>
    <row r="138" spans="2:3" x14ac:dyDescent="0.3">
      <c r="B138" s="6" t="s">
        <v>68</v>
      </c>
      <c r="C138" s="8" t="s">
        <v>291</v>
      </c>
    </row>
    <row r="139" spans="2:3" x14ac:dyDescent="0.3">
      <c r="B139" s="2" t="s">
        <v>69</v>
      </c>
      <c r="C139" s="4" t="s">
        <v>292</v>
      </c>
    </row>
    <row r="140" spans="2:3" ht="27.6" x14ac:dyDescent="0.3">
      <c r="B140" s="2" t="s">
        <v>70</v>
      </c>
      <c r="C140" s="4" t="s">
        <v>293</v>
      </c>
    </row>
    <row r="141" spans="2:3" x14ac:dyDescent="0.3">
      <c r="B141" s="2" t="s">
        <v>72</v>
      </c>
      <c r="C141" s="4" t="s">
        <v>294</v>
      </c>
    </row>
    <row r="142" spans="2:3" x14ac:dyDescent="0.3">
      <c r="B142" s="2" t="s">
        <v>73</v>
      </c>
      <c r="C142" s="4" t="s">
        <v>295</v>
      </c>
    </row>
    <row r="143" spans="2:3" x14ac:dyDescent="0.3">
      <c r="B143" s="6" t="s">
        <v>74</v>
      </c>
      <c r="C143" s="8" t="s">
        <v>296</v>
      </c>
    </row>
    <row r="144" spans="2:3" x14ac:dyDescent="0.3">
      <c r="B144" s="2" t="s">
        <v>75</v>
      </c>
      <c r="C144" s="4" t="s">
        <v>296</v>
      </c>
    </row>
    <row r="145" spans="2:3" x14ac:dyDescent="0.3">
      <c r="B145" s="6" t="s">
        <v>78</v>
      </c>
      <c r="C145" s="8" t="s">
        <v>297</v>
      </c>
    </row>
    <row r="146" spans="2:3" x14ac:dyDescent="0.3">
      <c r="B146" s="2" t="s">
        <v>79</v>
      </c>
      <c r="C146" s="4" t="s">
        <v>298</v>
      </c>
    </row>
    <row r="147" spans="2:3" x14ac:dyDescent="0.3">
      <c r="B147" s="2" t="s">
        <v>83</v>
      </c>
      <c r="C147" s="4" t="s">
        <v>299</v>
      </c>
    </row>
    <row r="148" spans="2:3" x14ac:dyDescent="0.3">
      <c r="B148" s="2" t="s">
        <v>84</v>
      </c>
      <c r="C148" s="4" t="s">
        <v>300</v>
      </c>
    </row>
    <row r="149" spans="2:3" x14ac:dyDescent="0.3">
      <c r="B149" s="6" t="s">
        <v>85</v>
      </c>
      <c r="C149" s="8" t="s">
        <v>185</v>
      </c>
    </row>
    <row r="150" spans="2:3" ht="27.6" x14ac:dyDescent="0.3">
      <c r="B150" s="2" t="s">
        <v>86</v>
      </c>
      <c r="C150" s="4" t="s">
        <v>185</v>
      </c>
    </row>
    <row r="151" spans="2:3" x14ac:dyDescent="0.3">
      <c r="B151" s="6" t="s">
        <v>87</v>
      </c>
      <c r="C151" s="8" t="s">
        <v>301</v>
      </c>
    </row>
    <row r="152" spans="2:3" x14ac:dyDescent="0.3">
      <c r="B152" s="2" t="s">
        <v>88</v>
      </c>
      <c r="C152" s="4" t="s">
        <v>301</v>
      </c>
    </row>
    <row r="153" spans="2:3" x14ac:dyDescent="0.3">
      <c r="B153" s="6" t="s">
        <v>90</v>
      </c>
      <c r="C153" s="8" t="s">
        <v>302</v>
      </c>
    </row>
    <row r="154" spans="2:3" x14ac:dyDescent="0.3">
      <c r="B154" s="2" t="s">
        <v>91</v>
      </c>
      <c r="C154" s="4" t="s">
        <v>190</v>
      </c>
    </row>
    <row r="155" spans="2:3" x14ac:dyDescent="0.3">
      <c r="B155" s="2" t="s">
        <v>92</v>
      </c>
      <c r="C155" s="4" t="s">
        <v>303</v>
      </c>
    </row>
    <row r="156" spans="2:3" x14ac:dyDescent="0.3">
      <c r="B156" s="10" t="s">
        <v>97</v>
      </c>
      <c r="C156" s="12" t="s">
        <v>299</v>
      </c>
    </row>
    <row r="157" spans="2:3" x14ac:dyDescent="0.3">
      <c r="B157" s="6" t="s">
        <v>98</v>
      </c>
      <c r="C157" s="8" t="s">
        <v>304</v>
      </c>
    </row>
    <row r="158" spans="2:3" x14ac:dyDescent="0.3">
      <c r="B158" s="2" t="s">
        <v>99</v>
      </c>
      <c r="C158" s="4" t="s">
        <v>198</v>
      </c>
    </row>
    <row r="159" spans="2:3" x14ac:dyDescent="0.3">
      <c r="B159" s="2" t="s">
        <v>100</v>
      </c>
      <c r="C159" s="4" t="s">
        <v>305</v>
      </c>
    </row>
    <row r="160" spans="2:3" x14ac:dyDescent="0.3">
      <c r="B160" s="2" t="s">
        <v>101</v>
      </c>
      <c r="C160" s="4" t="s">
        <v>200</v>
      </c>
    </row>
    <row r="161" spans="2:3" x14ac:dyDescent="0.3">
      <c r="B161" s="6" t="s">
        <v>102</v>
      </c>
      <c r="C161" s="8" t="s">
        <v>200</v>
      </c>
    </row>
    <row r="162" spans="2:3" x14ac:dyDescent="0.3">
      <c r="B162" s="2" t="s">
        <v>103</v>
      </c>
      <c r="C162" s="4" t="s">
        <v>200</v>
      </c>
    </row>
    <row r="163" spans="2:3" x14ac:dyDescent="0.3">
      <c r="B163" s="6" t="s">
        <v>104</v>
      </c>
      <c r="C163" s="8" t="s">
        <v>202</v>
      </c>
    </row>
    <row r="164" spans="2:3" x14ac:dyDescent="0.3">
      <c r="B164" s="2" t="s">
        <v>105</v>
      </c>
      <c r="C164" s="4" t="s">
        <v>202</v>
      </c>
    </row>
    <row r="165" spans="2:3" x14ac:dyDescent="0.3">
      <c r="B165" s="3" t="s">
        <v>110</v>
      </c>
      <c r="C165" s="3" t="s">
        <v>7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showGridLines="0" zoomScaleNormal="100" zoomScaleSheetLayoutView="100" workbookViewId="0"/>
  </sheetViews>
  <sheetFormatPr baseColWidth="10" defaultColWidth="11.5546875" defaultRowHeight="14.4" x14ac:dyDescent="0.3"/>
  <cols>
    <col min="1" max="1" width="17.6640625" style="219" customWidth="1"/>
    <col min="2" max="2" width="50.6640625" style="219" customWidth="1"/>
    <col min="3" max="5" width="17.6640625" style="219" customWidth="1"/>
    <col min="6" max="16384" width="11.5546875" style="177"/>
  </cols>
  <sheetData>
    <row r="1" spans="1:5" x14ac:dyDescent="0.3">
      <c r="A1" s="175"/>
      <c r="B1" s="175"/>
      <c r="C1" s="176"/>
      <c r="D1" s="175"/>
      <c r="E1" s="175"/>
    </row>
    <row r="2" spans="1:5" x14ac:dyDescent="0.3">
      <c r="A2" s="435" t="s">
        <v>418</v>
      </c>
      <c r="B2" s="435" t="s">
        <v>1854</v>
      </c>
      <c r="C2" s="435" t="s">
        <v>1854</v>
      </c>
      <c r="D2" s="435" t="s">
        <v>1854</v>
      </c>
      <c r="E2" s="435" t="s">
        <v>1854</v>
      </c>
    </row>
    <row r="3" spans="1:5" x14ac:dyDescent="0.3">
      <c r="A3" s="435" t="s">
        <v>1777</v>
      </c>
      <c r="B3" s="435" t="s">
        <v>1797</v>
      </c>
      <c r="C3" s="435" t="s">
        <v>1797</v>
      </c>
      <c r="D3" s="435" t="s">
        <v>1797</v>
      </c>
      <c r="E3" s="435" t="s">
        <v>1797</v>
      </c>
    </row>
    <row r="4" spans="1:5" x14ac:dyDescent="0.3">
      <c r="A4" s="435" t="s">
        <v>1746</v>
      </c>
      <c r="B4" s="435" t="s">
        <v>1798</v>
      </c>
      <c r="C4" s="435" t="s">
        <v>1798</v>
      </c>
      <c r="D4" s="435" t="s">
        <v>1798</v>
      </c>
      <c r="E4" s="435" t="s">
        <v>1798</v>
      </c>
    </row>
    <row r="5" spans="1:5" x14ac:dyDescent="0.3">
      <c r="A5" s="435" t="s">
        <v>1799</v>
      </c>
      <c r="B5" s="435" t="s">
        <v>1799</v>
      </c>
      <c r="C5" s="435" t="s">
        <v>1799</v>
      </c>
      <c r="D5" s="435" t="s">
        <v>1799</v>
      </c>
      <c r="E5" s="435" t="s">
        <v>1799</v>
      </c>
    </row>
    <row r="6" spans="1:5" x14ac:dyDescent="0.3">
      <c r="A6" s="470" t="s">
        <v>1800</v>
      </c>
      <c r="B6" s="470" t="s">
        <v>1800</v>
      </c>
      <c r="C6" s="470" t="s">
        <v>1800</v>
      </c>
      <c r="D6" s="470" t="s">
        <v>1800</v>
      </c>
      <c r="E6" s="470" t="s">
        <v>1800</v>
      </c>
    </row>
    <row r="7" spans="1:5" x14ac:dyDescent="0.3">
      <c r="A7" s="178" t="s">
        <v>329</v>
      </c>
      <c r="B7" s="178" t="s">
        <v>329</v>
      </c>
      <c r="C7" s="179" t="s">
        <v>329</v>
      </c>
      <c r="D7" s="178" t="s">
        <v>329</v>
      </c>
      <c r="E7" s="178" t="s">
        <v>329</v>
      </c>
    </row>
    <row r="8" spans="1:5" x14ac:dyDescent="0.3">
      <c r="A8" s="471" t="s">
        <v>1801</v>
      </c>
      <c r="B8" s="471" t="s">
        <v>1802</v>
      </c>
      <c r="C8" s="471" t="s">
        <v>1803</v>
      </c>
      <c r="D8" s="471" t="s">
        <v>1804</v>
      </c>
      <c r="E8" s="471" t="s">
        <v>1804</v>
      </c>
    </row>
    <row r="9" spans="1:5" x14ac:dyDescent="0.3">
      <c r="A9" s="471" t="s">
        <v>1801</v>
      </c>
      <c r="B9" s="471" t="s">
        <v>1802</v>
      </c>
      <c r="C9" s="471" t="s">
        <v>1803</v>
      </c>
      <c r="D9" s="180" t="s">
        <v>1805</v>
      </c>
      <c r="E9" s="180" t="s">
        <v>1806</v>
      </c>
    </row>
    <row r="10" spans="1:5" x14ac:dyDescent="0.3">
      <c r="A10" s="181" t="s">
        <v>329</v>
      </c>
      <c r="B10" s="181" t="s">
        <v>329</v>
      </c>
      <c r="C10" s="182" t="s">
        <v>329</v>
      </c>
      <c r="D10" s="183" t="s">
        <v>329</v>
      </c>
      <c r="E10" s="183" t="s">
        <v>329</v>
      </c>
    </row>
    <row r="11" spans="1:5" x14ac:dyDescent="0.3">
      <c r="A11" s="463" t="s">
        <v>1807</v>
      </c>
      <c r="B11" s="463" t="s">
        <v>1807</v>
      </c>
      <c r="C11" s="184" t="s">
        <v>329</v>
      </c>
      <c r="D11" s="185" t="s">
        <v>329</v>
      </c>
      <c r="E11" s="185" t="s">
        <v>329</v>
      </c>
    </row>
    <row r="12" spans="1:5" x14ac:dyDescent="0.3">
      <c r="A12" s="186" t="s">
        <v>2077</v>
      </c>
      <c r="B12" s="187" t="s">
        <v>2078</v>
      </c>
      <c r="C12" s="129">
        <v>1</v>
      </c>
      <c r="D12" s="130">
        <f>62613.7*2</f>
        <v>125227.4</v>
      </c>
      <c r="E12" s="130">
        <f>62613.7*2</f>
        <v>125227.4</v>
      </c>
    </row>
    <row r="13" spans="1:5" x14ac:dyDescent="0.3">
      <c r="A13" s="186" t="s">
        <v>2079</v>
      </c>
      <c r="B13" s="187" t="s">
        <v>2080</v>
      </c>
      <c r="C13" s="129">
        <v>2</v>
      </c>
      <c r="D13" s="130">
        <f>62613.7*2</f>
        <v>125227.4</v>
      </c>
      <c r="E13" s="130">
        <f>62613.7*2</f>
        <v>125227.4</v>
      </c>
    </row>
    <row r="14" spans="1:5" x14ac:dyDescent="0.3">
      <c r="A14" s="186" t="s">
        <v>2081</v>
      </c>
      <c r="B14" s="187" t="s">
        <v>2082</v>
      </c>
      <c r="C14" s="129">
        <v>1</v>
      </c>
      <c r="D14" s="130">
        <f>18100.19*2</f>
        <v>36200.379999999997</v>
      </c>
      <c r="E14" s="130">
        <f>18100.19*2</f>
        <v>36200.379999999997</v>
      </c>
    </row>
    <row r="15" spans="1:5" x14ac:dyDescent="0.3">
      <c r="A15" s="186" t="s">
        <v>2083</v>
      </c>
      <c r="B15" s="187" t="s">
        <v>2084</v>
      </c>
      <c r="C15" s="129">
        <v>3</v>
      </c>
      <c r="D15" s="130">
        <f>18100.19*2</f>
        <v>36200.379999999997</v>
      </c>
      <c r="E15" s="130">
        <f>18100.19*2</f>
        <v>36200.379999999997</v>
      </c>
    </row>
    <row r="16" spans="1:5" x14ac:dyDescent="0.3">
      <c r="A16" s="186" t="s">
        <v>2085</v>
      </c>
      <c r="B16" s="187" t="s">
        <v>2086</v>
      </c>
      <c r="C16" s="129">
        <v>1</v>
      </c>
      <c r="D16" s="130">
        <f>13163.6472*2</f>
        <v>26327.294399999999</v>
      </c>
      <c r="E16" s="130">
        <f>13163.6472*2</f>
        <v>26327.294399999999</v>
      </c>
    </row>
    <row r="17" spans="1:5" x14ac:dyDescent="0.3">
      <c r="A17" s="186" t="s">
        <v>2087</v>
      </c>
      <c r="B17" s="187" t="s">
        <v>2088</v>
      </c>
      <c r="C17" s="129">
        <v>1</v>
      </c>
      <c r="D17" s="130">
        <f>9433.94716*2</f>
        <v>18867.894319999999</v>
      </c>
      <c r="E17" s="130">
        <f>9433.94716*2</f>
        <v>18867.894319999999</v>
      </c>
    </row>
    <row r="18" spans="1:5" x14ac:dyDescent="0.3">
      <c r="A18" s="186" t="s">
        <v>2089</v>
      </c>
      <c r="B18" s="187" t="s">
        <v>2090</v>
      </c>
      <c r="C18" s="129">
        <v>2</v>
      </c>
      <c r="D18" s="130">
        <f>8775.7648*2</f>
        <v>17551.529600000002</v>
      </c>
      <c r="E18" s="130">
        <f>8775.7648*2</f>
        <v>17551.529600000002</v>
      </c>
    </row>
    <row r="19" spans="1:5" ht="41.4" x14ac:dyDescent="0.3">
      <c r="A19" s="186" t="s">
        <v>2091</v>
      </c>
      <c r="B19" s="187" t="s">
        <v>2092</v>
      </c>
      <c r="C19" s="129">
        <v>15</v>
      </c>
      <c r="D19" s="130">
        <f>5304.5*2</f>
        <v>10609</v>
      </c>
      <c r="E19" s="130">
        <f>9433.94716*2</f>
        <v>18867.894319999999</v>
      </c>
    </row>
    <row r="20" spans="1:5" x14ac:dyDescent="0.3">
      <c r="A20" s="186" t="s">
        <v>2093</v>
      </c>
      <c r="B20" s="187" t="s">
        <v>2043</v>
      </c>
      <c r="C20" s="129">
        <v>1</v>
      </c>
      <c r="D20" s="130">
        <f>4661.78*2</f>
        <v>9323.56</v>
      </c>
      <c r="E20" s="130">
        <f>4661.78*2</f>
        <v>9323.56</v>
      </c>
    </row>
    <row r="21" spans="1:5" x14ac:dyDescent="0.3">
      <c r="A21" s="188" t="s">
        <v>329</v>
      </c>
      <c r="B21" s="189" t="s">
        <v>1830</v>
      </c>
      <c r="C21" s="190">
        <f>SUM(C12:C20)</f>
        <v>27</v>
      </c>
      <c r="D21" s="191" t="s">
        <v>329</v>
      </c>
      <c r="E21" s="192" t="s">
        <v>329</v>
      </c>
    </row>
    <row r="22" spans="1:5" x14ac:dyDescent="0.3">
      <c r="A22" s="193"/>
      <c r="B22" s="194"/>
      <c r="C22" s="195"/>
      <c r="D22" s="196"/>
      <c r="E22" s="196"/>
    </row>
    <row r="23" spans="1:5" x14ac:dyDescent="0.3">
      <c r="A23" s="197" t="s">
        <v>329</v>
      </c>
      <c r="B23" s="197" t="s">
        <v>329</v>
      </c>
      <c r="C23" s="198" t="s">
        <v>329</v>
      </c>
      <c r="D23" s="199" t="s">
        <v>329</v>
      </c>
      <c r="E23" s="199" t="s">
        <v>329</v>
      </c>
    </row>
    <row r="24" spans="1:5" x14ac:dyDescent="0.3">
      <c r="A24" s="464" t="s">
        <v>1831</v>
      </c>
      <c r="B24" s="465" t="s">
        <v>1831</v>
      </c>
      <c r="C24" s="200"/>
      <c r="D24" s="201" t="s">
        <v>329</v>
      </c>
      <c r="E24" s="201" t="s">
        <v>329</v>
      </c>
    </row>
    <row r="25" spans="1:5" x14ac:dyDescent="0.3">
      <c r="A25" s="202" t="s">
        <v>1841</v>
      </c>
      <c r="B25" s="202" t="s">
        <v>1841</v>
      </c>
      <c r="C25" s="203">
        <v>0</v>
      </c>
      <c r="D25" s="204">
        <v>0</v>
      </c>
      <c r="E25" s="204">
        <v>0</v>
      </c>
    </row>
    <row r="26" spans="1:5" x14ac:dyDescent="0.3">
      <c r="A26" s="188" t="s">
        <v>329</v>
      </c>
      <c r="B26" s="189" t="s">
        <v>1839</v>
      </c>
      <c r="C26" s="190">
        <f>SUM(C25:C25)</f>
        <v>0</v>
      </c>
      <c r="D26" s="191" t="s">
        <v>329</v>
      </c>
      <c r="E26" s="192" t="s">
        <v>329</v>
      </c>
    </row>
    <row r="27" spans="1:5" x14ac:dyDescent="0.3">
      <c r="A27" s="205" t="s">
        <v>329</v>
      </c>
      <c r="B27" s="206"/>
      <c r="C27" s="206"/>
      <c r="D27" s="207" t="s">
        <v>329</v>
      </c>
      <c r="E27" s="207" t="s">
        <v>329</v>
      </c>
    </row>
    <row r="28" spans="1:5" x14ac:dyDescent="0.3">
      <c r="A28" s="181" t="s">
        <v>329</v>
      </c>
      <c r="B28" s="181" t="s">
        <v>329</v>
      </c>
      <c r="C28" s="198" t="s">
        <v>329</v>
      </c>
      <c r="D28" s="199" t="s">
        <v>329</v>
      </c>
      <c r="E28" s="199" t="s">
        <v>329</v>
      </c>
    </row>
    <row r="29" spans="1:5" x14ac:dyDescent="0.3">
      <c r="A29" s="466" t="s">
        <v>1840</v>
      </c>
      <c r="B29" s="466" t="s">
        <v>1831</v>
      </c>
      <c r="C29" s="200" t="s">
        <v>329</v>
      </c>
      <c r="D29" s="201" t="s">
        <v>329</v>
      </c>
      <c r="E29" s="201" t="s">
        <v>329</v>
      </c>
    </row>
    <row r="30" spans="1:5" x14ac:dyDescent="0.3">
      <c r="A30" s="202" t="s">
        <v>1841</v>
      </c>
      <c r="B30" s="202" t="s">
        <v>1841</v>
      </c>
      <c r="C30" s="203">
        <v>0</v>
      </c>
      <c r="D30" s="204">
        <v>0</v>
      </c>
      <c r="E30" s="204">
        <v>0</v>
      </c>
    </row>
    <row r="31" spans="1:5" x14ac:dyDescent="0.3">
      <c r="A31" s="188" t="s">
        <v>329</v>
      </c>
      <c r="B31" s="189" t="s">
        <v>1842</v>
      </c>
      <c r="C31" s="190">
        <f>SUM(C30:C30)</f>
        <v>0</v>
      </c>
      <c r="D31" s="191" t="s">
        <v>329</v>
      </c>
      <c r="E31" s="192" t="s">
        <v>329</v>
      </c>
    </row>
    <row r="32" spans="1:5" x14ac:dyDescent="0.3">
      <c r="A32" s="197"/>
      <c r="B32" s="181"/>
      <c r="C32" s="198"/>
      <c r="D32" s="199"/>
      <c r="E32" s="199"/>
    </row>
    <row r="33" spans="1:5" x14ac:dyDescent="0.3">
      <c r="A33" s="197"/>
      <c r="B33" s="208" t="s">
        <v>1754</v>
      </c>
      <c r="C33" s="209">
        <f>SUM(C26,C21,C31)</f>
        <v>27</v>
      </c>
      <c r="D33" s="199"/>
      <c r="E33" s="199"/>
    </row>
    <row r="34" spans="1:5" x14ac:dyDescent="0.3">
      <c r="A34" s="197"/>
      <c r="B34" s="197"/>
      <c r="C34" s="198"/>
      <c r="D34" s="199"/>
      <c r="E34" s="199"/>
    </row>
    <row r="35" spans="1:5" x14ac:dyDescent="0.3">
      <c r="A35" s="197"/>
      <c r="B35" s="197"/>
      <c r="C35" s="198"/>
      <c r="D35" s="199"/>
      <c r="E35" s="199"/>
    </row>
    <row r="36" spans="1:5" x14ac:dyDescent="0.3">
      <c r="A36" s="467" t="s">
        <v>1750</v>
      </c>
      <c r="B36" s="467"/>
      <c r="C36" s="210" t="s">
        <v>329</v>
      </c>
      <c r="D36" s="211" t="s">
        <v>329</v>
      </c>
      <c r="E36" s="211" t="s">
        <v>329</v>
      </c>
    </row>
    <row r="37" spans="1:5" x14ac:dyDescent="0.3">
      <c r="A37" s="466" t="s">
        <v>1843</v>
      </c>
      <c r="B37" s="466"/>
      <c r="C37" s="206"/>
      <c r="D37" s="206"/>
      <c r="E37" s="206"/>
    </row>
    <row r="38" spans="1:5" x14ac:dyDescent="0.3">
      <c r="A38" s="202" t="s">
        <v>2094</v>
      </c>
      <c r="B38" s="212" t="s">
        <v>2095</v>
      </c>
      <c r="C38" s="213">
        <v>18</v>
      </c>
      <c r="D38" s="214">
        <v>3169.42</v>
      </c>
      <c r="E38" s="214">
        <v>12730.800000000001</v>
      </c>
    </row>
    <row r="39" spans="1:5" x14ac:dyDescent="0.3">
      <c r="A39" s="188" t="s">
        <v>329</v>
      </c>
      <c r="B39" s="189" t="s">
        <v>1847</v>
      </c>
      <c r="C39" s="190">
        <f>SUM(C38:C38)</f>
        <v>18</v>
      </c>
      <c r="D39" s="191" t="s">
        <v>329</v>
      </c>
      <c r="E39" s="192" t="s">
        <v>329</v>
      </c>
    </row>
    <row r="40" spans="1:5" x14ac:dyDescent="0.3">
      <c r="A40" s="197" t="s">
        <v>329</v>
      </c>
      <c r="B40" s="215" t="s">
        <v>329</v>
      </c>
      <c r="C40" s="216"/>
      <c r="D40" s="206"/>
      <c r="E40" s="206"/>
    </row>
    <row r="41" spans="1:5" x14ac:dyDescent="0.3">
      <c r="A41" s="468" t="s">
        <v>1848</v>
      </c>
      <c r="B41" s="469"/>
      <c r="C41" s="216"/>
      <c r="D41" s="206"/>
      <c r="E41" s="206"/>
    </row>
    <row r="42" spans="1:5" x14ac:dyDescent="0.3">
      <c r="A42" s="202" t="s">
        <v>1841</v>
      </c>
      <c r="B42" s="202" t="s">
        <v>1841</v>
      </c>
      <c r="C42" s="203">
        <v>0</v>
      </c>
      <c r="D42" s="204">
        <v>0</v>
      </c>
      <c r="E42" s="204">
        <v>0</v>
      </c>
    </row>
    <row r="43" spans="1:5" x14ac:dyDescent="0.3">
      <c r="A43" s="194" t="s">
        <v>329</v>
      </c>
      <c r="B43" s="217" t="s">
        <v>1853</v>
      </c>
      <c r="C43" s="218">
        <f>SUM(C42:C42)</f>
        <v>0</v>
      </c>
      <c r="D43" s="191" t="s">
        <v>329</v>
      </c>
      <c r="E43" s="192" t="s">
        <v>329</v>
      </c>
    </row>
  </sheetData>
  <mergeCells count="15">
    <mergeCell ref="A41:B4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4:B24"/>
    <mergeCell ref="A29:B29"/>
    <mergeCell ref="A36:B36"/>
    <mergeCell ref="A37:B37"/>
  </mergeCells>
  <printOptions horizontalCentered="1"/>
  <pageMargins left="0.59055118110236227" right="0.59055118110236227" top="1.1811023622047245" bottom="0.78740157480314965" header="0.39370078740157483" footer="0.39370078740157483"/>
  <pageSetup fitToHeight="0" orientation="landscape" r:id="rId1"/>
  <rowBreaks count="1" manualBreakCount="1">
    <brk id="27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7.44140625" style="220" customWidth="1"/>
    <col min="2" max="2" width="37.6640625" style="220" bestFit="1" customWidth="1"/>
    <col min="3" max="3" width="11.5546875" style="220" bestFit="1" customWidth="1"/>
    <col min="4" max="4" width="9.6640625" style="220" bestFit="1" customWidth="1"/>
    <col min="5" max="5" width="13.5546875" style="220" bestFit="1" customWidth="1"/>
    <col min="6" max="6" width="9.33203125" style="220" customWidth="1"/>
    <col min="7" max="7" width="15.44140625" style="220" bestFit="1" customWidth="1"/>
    <col min="8" max="8" width="15.6640625" style="220" bestFit="1" customWidth="1"/>
    <col min="9" max="9" width="9.6640625" style="220" bestFit="1" customWidth="1"/>
    <col min="10" max="10" width="8.33203125" style="220" bestFit="1" customWidth="1"/>
    <col min="11" max="11" width="10.5546875" style="220" customWidth="1"/>
    <col min="12" max="16384" width="11.44140625" style="220"/>
  </cols>
  <sheetData>
    <row r="2" spans="1:11" x14ac:dyDescent="0.3">
      <c r="A2" s="455" t="s">
        <v>418</v>
      </c>
      <c r="B2" s="455" t="s">
        <v>1854</v>
      </c>
      <c r="C2" s="455" t="s">
        <v>1854</v>
      </c>
      <c r="D2" s="455" t="s">
        <v>1854</v>
      </c>
      <c r="E2" s="455" t="s">
        <v>1854</v>
      </c>
      <c r="F2" s="455" t="s">
        <v>1854</v>
      </c>
      <c r="G2" s="455" t="s">
        <v>1854</v>
      </c>
      <c r="H2" s="455" t="s">
        <v>1854</v>
      </c>
      <c r="I2" s="455" t="s">
        <v>1854</v>
      </c>
      <c r="J2" s="455" t="s">
        <v>1854</v>
      </c>
      <c r="K2" s="455" t="s">
        <v>1854</v>
      </c>
    </row>
    <row r="3" spans="1:11" x14ac:dyDescent="0.3">
      <c r="A3" s="455" t="s">
        <v>1777</v>
      </c>
      <c r="B3" s="455" t="s">
        <v>1854</v>
      </c>
      <c r="C3" s="455" t="s">
        <v>1854</v>
      </c>
      <c r="D3" s="455" t="s">
        <v>1854</v>
      </c>
      <c r="E3" s="455" t="s">
        <v>1854</v>
      </c>
      <c r="F3" s="455" t="s">
        <v>1854</v>
      </c>
      <c r="G3" s="455" t="s">
        <v>1854</v>
      </c>
      <c r="H3" s="455" t="s">
        <v>1854</v>
      </c>
      <c r="I3" s="455" t="s">
        <v>1854</v>
      </c>
      <c r="J3" s="455" t="s">
        <v>1854</v>
      </c>
      <c r="K3" s="455" t="s">
        <v>1854</v>
      </c>
    </row>
    <row r="4" spans="1:11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  <c r="F4" s="455" t="s">
        <v>1798</v>
      </c>
      <c r="G4" s="455" t="s">
        <v>1798</v>
      </c>
      <c r="H4" s="455" t="s">
        <v>1798</v>
      </c>
      <c r="I4" s="455" t="s">
        <v>1798</v>
      </c>
      <c r="J4" s="455" t="s">
        <v>1798</v>
      </c>
      <c r="K4" s="455" t="s">
        <v>1798</v>
      </c>
    </row>
    <row r="5" spans="1:11" x14ac:dyDescent="0.3">
      <c r="A5" s="455" t="s">
        <v>1855</v>
      </c>
      <c r="B5" s="455" t="s">
        <v>1855</v>
      </c>
      <c r="C5" s="455" t="s">
        <v>1855</v>
      </c>
      <c r="D5" s="455" t="s">
        <v>1855</v>
      </c>
      <c r="E5" s="455" t="s">
        <v>1855</v>
      </c>
      <c r="F5" s="455" t="s">
        <v>1855</v>
      </c>
      <c r="G5" s="455" t="s">
        <v>1855</v>
      </c>
      <c r="H5" s="455" t="s">
        <v>1855</v>
      </c>
      <c r="I5" s="455" t="s">
        <v>1855</v>
      </c>
      <c r="J5" s="455" t="s">
        <v>1855</v>
      </c>
      <c r="K5" s="455" t="s">
        <v>1855</v>
      </c>
    </row>
    <row r="6" spans="1:11" ht="15.6" x14ac:dyDescent="0.3">
      <c r="A6" s="458" t="s">
        <v>1800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</row>
    <row r="7" spans="1:11" ht="15.6" x14ac:dyDescent="0.3">
      <c r="A7" s="457" t="s">
        <v>1856</v>
      </c>
      <c r="B7" s="457"/>
      <c r="C7" s="457"/>
      <c r="D7" s="87" t="s">
        <v>329</v>
      </c>
      <c r="E7" s="87" t="s">
        <v>329</v>
      </c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</row>
    <row r="8" spans="1:11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 t="s">
        <v>1859</v>
      </c>
      <c r="K8" s="444" t="s">
        <v>1859</v>
      </c>
    </row>
    <row r="9" spans="1:11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1" x14ac:dyDescent="0.3">
      <c r="A10" s="128" t="s">
        <v>2077</v>
      </c>
      <c r="B10" s="221" t="s">
        <v>2078</v>
      </c>
      <c r="C10" s="222">
        <v>125227.4</v>
      </c>
      <c r="D10" s="222">
        <v>6742.38</v>
      </c>
      <c r="E10" s="222">
        <v>0</v>
      </c>
      <c r="F10" s="222">
        <f>SUM(C10:E10)</f>
        <v>131969.78</v>
      </c>
      <c r="G10" s="222">
        <f>C10/30*20*25%</f>
        <v>20871.233333333334</v>
      </c>
      <c r="H10" s="222">
        <v>20871.233333333334</v>
      </c>
      <c r="I10" s="222">
        <f>C10/30*40</f>
        <v>166969.86666666667</v>
      </c>
      <c r="J10" s="222">
        <v>3320.6</v>
      </c>
      <c r="K10" s="222">
        <f>SUM(G10:J10)</f>
        <v>212032.93333333335</v>
      </c>
    </row>
    <row r="11" spans="1:11" x14ac:dyDescent="0.3">
      <c r="A11" s="186" t="s">
        <v>2079</v>
      </c>
      <c r="B11" s="221" t="s">
        <v>2080</v>
      </c>
      <c r="C11" s="223">
        <v>125227.4</v>
      </c>
      <c r="D11" s="223">
        <v>6742.38</v>
      </c>
      <c r="E11" s="223">
        <v>0</v>
      </c>
      <c r="F11" s="223">
        <f>SUM(C11:E11)</f>
        <v>131969.78</v>
      </c>
      <c r="G11" s="223">
        <f>C11/30*20*25%</f>
        <v>20871.233333333334</v>
      </c>
      <c r="H11" s="223">
        <v>20872.233333333301</v>
      </c>
      <c r="I11" s="223">
        <f>C11/30*40</f>
        <v>166969.86666666667</v>
      </c>
      <c r="J11" s="223">
        <v>3321.6</v>
      </c>
      <c r="K11" s="223">
        <f>SUM(G11:J11)</f>
        <v>212034.93333333332</v>
      </c>
    </row>
    <row r="12" spans="1:11" x14ac:dyDescent="0.3">
      <c r="A12" s="186" t="s">
        <v>2081</v>
      </c>
      <c r="B12" s="224" t="s">
        <v>2082</v>
      </c>
      <c r="C12" s="223">
        <v>36200.379999999997</v>
      </c>
      <c r="D12" s="223">
        <v>1874.6</v>
      </c>
      <c r="E12" s="223">
        <v>0</v>
      </c>
      <c r="F12" s="223">
        <f t="shared" ref="F12" si="0">SUM(C12:E12)</f>
        <v>38074.979999999996</v>
      </c>
      <c r="G12" s="223">
        <f t="shared" ref="G12" si="1">C12/30*20*25%</f>
        <v>6033.3966666666665</v>
      </c>
      <c r="H12" s="223">
        <v>6033.3966666666665</v>
      </c>
      <c r="I12" s="223">
        <f>C12/30*40</f>
        <v>48267.173333333332</v>
      </c>
      <c r="J12" s="223">
        <v>3320.6</v>
      </c>
      <c r="K12" s="223">
        <f t="shared" ref="K12" si="2">SUM(G12:J12)</f>
        <v>63654.566666666666</v>
      </c>
    </row>
    <row r="13" spans="1:11" x14ac:dyDescent="0.3">
      <c r="A13" s="171" t="s">
        <v>329</v>
      </c>
      <c r="B13" s="171" t="s">
        <v>329</v>
      </c>
      <c r="C13" s="225" t="s">
        <v>329</v>
      </c>
      <c r="D13" s="225" t="s">
        <v>329</v>
      </c>
      <c r="E13" s="225" t="s">
        <v>329</v>
      </c>
      <c r="F13" s="225" t="s">
        <v>329</v>
      </c>
      <c r="G13" s="225" t="s">
        <v>329</v>
      </c>
      <c r="H13" s="225" t="s">
        <v>329</v>
      </c>
      <c r="I13" s="225" t="s">
        <v>329</v>
      </c>
      <c r="J13" s="225" t="s">
        <v>329</v>
      </c>
      <c r="K13" s="225" t="s">
        <v>329</v>
      </c>
    </row>
    <row r="14" spans="1:11" x14ac:dyDescent="0.3">
      <c r="A14" s="114" t="s">
        <v>329</v>
      </c>
      <c r="B14" s="114" t="s">
        <v>329</v>
      </c>
      <c r="C14" s="117" t="s">
        <v>329</v>
      </c>
      <c r="D14" s="117" t="s">
        <v>329</v>
      </c>
      <c r="E14" s="117" t="s">
        <v>329</v>
      </c>
      <c r="F14" s="117" t="s">
        <v>329</v>
      </c>
      <c r="G14" s="117" t="s">
        <v>329</v>
      </c>
      <c r="H14" s="117" t="s">
        <v>329</v>
      </c>
      <c r="I14" s="117" t="s">
        <v>329</v>
      </c>
      <c r="J14" s="117" t="s">
        <v>329</v>
      </c>
      <c r="K14" s="117" t="s">
        <v>329</v>
      </c>
    </row>
    <row r="15" spans="1:11" ht="15.6" x14ac:dyDescent="0.3">
      <c r="A15" s="457" t="s">
        <v>1869</v>
      </c>
      <c r="B15" s="457"/>
      <c r="C15" s="457"/>
      <c r="D15" s="93" t="s">
        <v>329</v>
      </c>
      <c r="E15" s="93" t="s">
        <v>329</v>
      </c>
      <c r="F15" s="93" t="s">
        <v>329</v>
      </c>
      <c r="G15" s="93" t="s">
        <v>329</v>
      </c>
      <c r="H15" s="93" t="s">
        <v>329</v>
      </c>
      <c r="I15" s="93" t="s">
        <v>329</v>
      </c>
      <c r="J15" s="93" t="s">
        <v>329</v>
      </c>
      <c r="K15" s="93" t="s">
        <v>329</v>
      </c>
    </row>
    <row r="16" spans="1:11" x14ac:dyDescent="0.3">
      <c r="A16" s="444" t="s">
        <v>1857</v>
      </c>
      <c r="B16" s="444" t="s">
        <v>1802</v>
      </c>
      <c r="C16" s="447" t="s">
        <v>1858</v>
      </c>
      <c r="D16" s="447" t="s">
        <v>1858</v>
      </c>
      <c r="E16" s="447" t="s">
        <v>1858</v>
      </c>
      <c r="F16" s="447" t="s">
        <v>1858</v>
      </c>
      <c r="G16" s="447" t="s">
        <v>1859</v>
      </c>
      <c r="H16" s="447" t="s">
        <v>1859</v>
      </c>
      <c r="I16" s="447" t="s">
        <v>1859</v>
      </c>
      <c r="J16" s="447" t="s">
        <v>1859</v>
      </c>
      <c r="K16" s="447" t="s">
        <v>1859</v>
      </c>
    </row>
    <row r="17" spans="1:11" x14ac:dyDescent="0.3">
      <c r="A17" s="444" t="s">
        <v>1857</v>
      </c>
      <c r="B17" s="444" t="s">
        <v>1860</v>
      </c>
      <c r="C17" s="94" t="s">
        <v>1861</v>
      </c>
      <c r="D17" s="94" t="s">
        <v>1862</v>
      </c>
      <c r="E17" s="94" t="s">
        <v>1863</v>
      </c>
      <c r="F17" s="94" t="s">
        <v>1864</v>
      </c>
      <c r="G17" s="94" t="s">
        <v>1865</v>
      </c>
      <c r="H17" s="94" t="s">
        <v>1866</v>
      </c>
      <c r="I17" s="94" t="s">
        <v>1867</v>
      </c>
      <c r="J17" s="94" t="s">
        <v>1868</v>
      </c>
      <c r="K17" s="94" t="s">
        <v>1864</v>
      </c>
    </row>
    <row r="18" spans="1:11" x14ac:dyDescent="0.3">
      <c r="A18" s="128" t="s">
        <v>2083</v>
      </c>
      <c r="B18" s="128" t="s">
        <v>2065</v>
      </c>
      <c r="C18" s="222">
        <v>36200.379999999997</v>
      </c>
      <c r="D18" s="222">
        <v>1874.6</v>
      </c>
      <c r="E18" s="222">
        <v>0</v>
      </c>
      <c r="F18" s="222">
        <f>SUM(C18:E18)</f>
        <v>38074.979999999996</v>
      </c>
      <c r="G18" s="222">
        <f>C18/30*20*25%</f>
        <v>6033.3966666666665</v>
      </c>
      <c r="H18" s="222">
        <f>C18/30*5</f>
        <v>6033.3966666666665</v>
      </c>
      <c r="I18" s="222">
        <f>C18/30*40</f>
        <v>48267.173333333332</v>
      </c>
      <c r="J18" s="222">
        <v>3320.6</v>
      </c>
      <c r="K18" s="222">
        <f>SUM(G18:J18)</f>
        <v>63654.566666666666</v>
      </c>
    </row>
    <row r="19" spans="1:11" x14ac:dyDescent="0.3">
      <c r="A19" s="186" t="s">
        <v>2085</v>
      </c>
      <c r="B19" s="186" t="s">
        <v>1990</v>
      </c>
      <c r="C19" s="223">
        <v>26327.294399999999</v>
      </c>
      <c r="D19" s="223">
        <v>1874.6</v>
      </c>
      <c r="E19" s="223">
        <v>0</v>
      </c>
      <c r="F19" s="223">
        <f t="shared" ref="F19:F27" si="3">SUM(C19:E19)</f>
        <v>28201.894399999997</v>
      </c>
      <c r="G19" s="223">
        <f t="shared" ref="G19:G27" si="4">C19/30*20*25%</f>
        <v>4387.8823999999995</v>
      </c>
      <c r="H19" s="223">
        <f t="shared" ref="H19:H27" si="5">C19/30*5</f>
        <v>4387.8823999999995</v>
      </c>
      <c r="I19" s="223">
        <f t="shared" ref="I19:I27" si="6">C19/30*40</f>
        <v>35103.059199999996</v>
      </c>
      <c r="J19" s="223">
        <v>3320.6</v>
      </c>
      <c r="K19" s="223">
        <f t="shared" ref="K19:K27" si="7">SUM(G19:J19)</f>
        <v>47199.423999999992</v>
      </c>
    </row>
    <row r="20" spans="1:11" x14ac:dyDescent="0.3">
      <c r="A20" s="186" t="s">
        <v>2087</v>
      </c>
      <c r="B20" s="186" t="s">
        <v>2088</v>
      </c>
      <c r="C20" s="223">
        <v>18867.894320000003</v>
      </c>
      <c r="D20" s="223">
        <v>1874.6</v>
      </c>
      <c r="E20" s="223">
        <v>0</v>
      </c>
      <c r="F20" s="223">
        <f t="shared" si="3"/>
        <v>20742.494320000002</v>
      </c>
      <c r="G20" s="223">
        <f t="shared" si="4"/>
        <v>3144.6490533333335</v>
      </c>
      <c r="H20" s="223">
        <f t="shared" si="5"/>
        <v>3144.6490533333335</v>
      </c>
      <c r="I20" s="223">
        <f t="shared" si="6"/>
        <v>25157.192426666668</v>
      </c>
      <c r="J20" s="223">
        <v>3320.6</v>
      </c>
      <c r="K20" s="223">
        <f t="shared" si="7"/>
        <v>34767.090533333336</v>
      </c>
    </row>
    <row r="21" spans="1:11" x14ac:dyDescent="0.3">
      <c r="A21" s="186" t="s">
        <v>2089</v>
      </c>
      <c r="B21" s="186" t="s">
        <v>1995</v>
      </c>
      <c r="C21" s="223">
        <v>17551.529600000002</v>
      </c>
      <c r="D21" s="223">
        <v>1874.6</v>
      </c>
      <c r="E21" s="223">
        <v>0</v>
      </c>
      <c r="F21" s="223">
        <f t="shared" si="3"/>
        <v>19426.1296</v>
      </c>
      <c r="G21" s="223">
        <f t="shared" si="4"/>
        <v>2925.2549333333336</v>
      </c>
      <c r="H21" s="223">
        <f t="shared" si="5"/>
        <v>2925.2549333333336</v>
      </c>
      <c r="I21" s="223">
        <f t="shared" si="6"/>
        <v>23402.039466666669</v>
      </c>
      <c r="J21" s="223">
        <v>3320.6</v>
      </c>
      <c r="K21" s="223">
        <f t="shared" si="7"/>
        <v>32573.149333333335</v>
      </c>
    </row>
    <row r="22" spans="1:11" x14ac:dyDescent="0.3">
      <c r="A22" s="226" t="s">
        <v>2096</v>
      </c>
      <c r="B22" s="186" t="s">
        <v>2092</v>
      </c>
      <c r="C22" s="223">
        <v>18867.894320000003</v>
      </c>
      <c r="D22" s="223">
        <v>1874.6</v>
      </c>
      <c r="E22" s="223">
        <v>0</v>
      </c>
      <c r="F22" s="223">
        <f t="shared" si="3"/>
        <v>20742.494320000002</v>
      </c>
      <c r="G22" s="223">
        <f t="shared" si="4"/>
        <v>3144.6490533333335</v>
      </c>
      <c r="H22" s="223">
        <f t="shared" si="5"/>
        <v>3144.6490533333335</v>
      </c>
      <c r="I22" s="223">
        <f t="shared" si="6"/>
        <v>25157.192426666668</v>
      </c>
      <c r="J22" s="223">
        <v>3320.6</v>
      </c>
      <c r="K22" s="223">
        <f t="shared" si="7"/>
        <v>34767.090533333336</v>
      </c>
    </row>
    <row r="23" spans="1:11" x14ac:dyDescent="0.3">
      <c r="A23" s="226" t="s">
        <v>2097</v>
      </c>
      <c r="B23" s="186" t="s">
        <v>2092</v>
      </c>
      <c r="C23" s="223">
        <v>17551.529600000002</v>
      </c>
      <c r="D23" s="223">
        <v>1874.6</v>
      </c>
      <c r="E23" s="223">
        <v>0</v>
      </c>
      <c r="F23" s="223">
        <f t="shared" si="3"/>
        <v>19426.1296</v>
      </c>
      <c r="G23" s="223">
        <f t="shared" si="4"/>
        <v>2925.2549333333336</v>
      </c>
      <c r="H23" s="223">
        <f t="shared" si="5"/>
        <v>2925.2549333333336</v>
      </c>
      <c r="I23" s="223">
        <f t="shared" si="6"/>
        <v>23402.039466666669</v>
      </c>
      <c r="J23" s="223">
        <v>3320.6</v>
      </c>
      <c r="K23" s="223">
        <f t="shared" si="7"/>
        <v>32573.149333333335</v>
      </c>
    </row>
    <row r="24" spans="1:11" x14ac:dyDescent="0.3">
      <c r="A24" s="226" t="s">
        <v>2098</v>
      </c>
      <c r="B24" s="186" t="s">
        <v>2092</v>
      </c>
      <c r="C24" s="223">
        <v>16235.16488</v>
      </c>
      <c r="D24" s="223">
        <v>1874.6</v>
      </c>
      <c r="E24" s="223">
        <v>0</v>
      </c>
      <c r="F24" s="223">
        <f t="shared" si="3"/>
        <v>18109.764879999999</v>
      </c>
      <c r="G24" s="223">
        <f t="shared" si="4"/>
        <v>2705.8608133333332</v>
      </c>
      <c r="H24" s="223">
        <f t="shared" si="5"/>
        <v>2705.8608133333332</v>
      </c>
      <c r="I24" s="223">
        <f t="shared" si="6"/>
        <v>21646.886506666666</v>
      </c>
      <c r="J24" s="223">
        <v>3320.6</v>
      </c>
      <c r="K24" s="223">
        <f t="shared" si="7"/>
        <v>30379.20813333333</v>
      </c>
    </row>
    <row r="25" spans="1:11" x14ac:dyDescent="0.3">
      <c r="A25" s="226" t="s">
        <v>2099</v>
      </c>
      <c r="B25" s="186" t="s">
        <v>2092</v>
      </c>
      <c r="C25" s="223">
        <v>13163.647199999999</v>
      </c>
      <c r="D25" s="223">
        <v>1874.6</v>
      </c>
      <c r="E25" s="223">
        <v>0</v>
      </c>
      <c r="F25" s="223">
        <f t="shared" si="3"/>
        <v>15038.2472</v>
      </c>
      <c r="G25" s="223">
        <f t="shared" si="4"/>
        <v>2193.9411999999998</v>
      </c>
      <c r="H25" s="223">
        <f t="shared" si="5"/>
        <v>2193.9411999999998</v>
      </c>
      <c r="I25" s="223">
        <f t="shared" si="6"/>
        <v>17551.529599999998</v>
      </c>
      <c r="J25" s="223">
        <v>3320.6</v>
      </c>
      <c r="K25" s="223">
        <f t="shared" si="7"/>
        <v>25260.011999999995</v>
      </c>
    </row>
    <row r="26" spans="1:11" x14ac:dyDescent="0.3">
      <c r="A26" s="226" t="s">
        <v>2100</v>
      </c>
      <c r="B26" s="186" t="s">
        <v>2092</v>
      </c>
      <c r="C26" s="223">
        <v>10609</v>
      </c>
      <c r="D26" s="223">
        <v>1874.6</v>
      </c>
      <c r="E26" s="223">
        <v>0</v>
      </c>
      <c r="F26" s="223">
        <f t="shared" si="3"/>
        <v>12483.6</v>
      </c>
      <c r="G26" s="223">
        <f t="shared" si="4"/>
        <v>1768.1666666666665</v>
      </c>
      <c r="H26" s="223">
        <f t="shared" si="5"/>
        <v>1768.1666666666665</v>
      </c>
      <c r="I26" s="223">
        <f t="shared" si="6"/>
        <v>14145.333333333332</v>
      </c>
      <c r="J26" s="223">
        <v>3320.6</v>
      </c>
      <c r="K26" s="223">
        <f t="shared" si="7"/>
        <v>21002.266666666663</v>
      </c>
    </row>
    <row r="27" spans="1:11" x14ac:dyDescent="0.3">
      <c r="A27" s="186" t="s">
        <v>2093</v>
      </c>
      <c r="B27" s="186" t="s">
        <v>2043</v>
      </c>
      <c r="C27" s="223">
        <v>9323.56</v>
      </c>
      <c r="D27" s="223">
        <v>1874.6</v>
      </c>
      <c r="E27" s="223">
        <v>0</v>
      </c>
      <c r="F27" s="223">
        <f t="shared" si="3"/>
        <v>11198.16</v>
      </c>
      <c r="G27" s="223">
        <f t="shared" si="4"/>
        <v>1553.9266666666665</v>
      </c>
      <c r="H27" s="223">
        <f t="shared" si="5"/>
        <v>1553.9266666666665</v>
      </c>
      <c r="I27" s="223">
        <f t="shared" si="6"/>
        <v>12431.413333333332</v>
      </c>
      <c r="J27" s="223">
        <v>3320.6</v>
      </c>
      <c r="K27" s="223">
        <f t="shared" si="7"/>
        <v>18859.866666666665</v>
      </c>
    </row>
  </sheetData>
  <mergeCells count="15">
    <mergeCell ref="A16:A17"/>
    <mergeCell ref="B16:B17"/>
    <mergeCell ref="C16:F16"/>
    <mergeCell ref="G16:K16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15:C15"/>
  </mergeCells>
  <printOptions horizontalCentered="1"/>
  <pageMargins left="0.59055118110236227" right="0.59055118110236227" top="1.1811023622047245" bottom="0.78740157480314965" header="0.39370078740157483" footer="0.39370078740157483"/>
  <pageSetup scale="8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4"/>
  <sheetViews>
    <sheetView showGridLines="0" zoomScaleNormal="100" zoomScaleSheetLayoutView="130" workbookViewId="0"/>
  </sheetViews>
  <sheetFormatPr baseColWidth="10" defaultColWidth="11.44140625" defaultRowHeight="14.4" x14ac:dyDescent="0.3"/>
  <cols>
    <col min="1" max="1" width="17.6640625" style="86" customWidth="1"/>
    <col min="2" max="2" width="50.6640625" style="86" customWidth="1"/>
    <col min="3" max="3" width="17.6640625" style="146" customWidth="1"/>
    <col min="4" max="5" width="17.6640625" style="86" customWidth="1"/>
    <col min="6" max="6" width="19.44140625" style="86" customWidth="1"/>
    <col min="7" max="16384" width="11.44140625" style="86"/>
  </cols>
  <sheetData>
    <row r="2" spans="1:5" x14ac:dyDescent="0.3">
      <c r="A2" s="448" t="s">
        <v>418</v>
      </c>
      <c r="B2" s="448" t="s">
        <v>1854</v>
      </c>
      <c r="C2" s="448" t="s">
        <v>1854</v>
      </c>
      <c r="D2" s="448" t="s">
        <v>1854</v>
      </c>
      <c r="E2" s="448" t="s">
        <v>1854</v>
      </c>
    </row>
    <row r="3" spans="1:5" x14ac:dyDescent="0.3">
      <c r="A3" s="448" t="s">
        <v>421</v>
      </c>
      <c r="B3" s="448" t="s">
        <v>1797</v>
      </c>
      <c r="C3" s="448" t="s">
        <v>1797</v>
      </c>
      <c r="D3" s="448" t="s">
        <v>1797</v>
      </c>
      <c r="E3" s="448" t="s">
        <v>1797</v>
      </c>
    </row>
    <row r="4" spans="1:5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</row>
    <row r="5" spans="1:5" x14ac:dyDescent="0.3">
      <c r="A5" s="448" t="s">
        <v>1799</v>
      </c>
      <c r="B5" s="448" t="s">
        <v>1799</v>
      </c>
      <c r="C5" s="448" t="s">
        <v>1799</v>
      </c>
      <c r="D5" s="448" t="s">
        <v>1799</v>
      </c>
      <c r="E5" s="448" t="s">
        <v>1799</v>
      </c>
    </row>
    <row r="6" spans="1:5" x14ac:dyDescent="0.3">
      <c r="A6" s="462" t="s">
        <v>1800</v>
      </c>
      <c r="B6" s="462" t="s">
        <v>1800</v>
      </c>
      <c r="C6" s="462" t="s">
        <v>1800</v>
      </c>
      <c r="D6" s="462" t="s">
        <v>1800</v>
      </c>
      <c r="E6" s="462" t="s">
        <v>1800</v>
      </c>
    </row>
    <row r="7" spans="1:5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5" s="97" customFormat="1" ht="13.8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s="97" customFormat="1" ht="13.8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s="97" customFormat="1" ht="13.8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</row>
    <row r="11" spans="1:5" s="97" customFormat="1" ht="13.8" x14ac:dyDescent="0.3">
      <c r="A11" s="459" t="s">
        <v>1807</v>
      </c>
      <c r="B11" s="459" t="s">
        <v>1807</v>
      </c>
      <c r="C11" s="154" t="s">
        <v>329</v>
      </c>
      <c r="D11" s="155" t="s">
        <v>329</v>
      </c>
      <c r="E11" s="155" t="s">
        <v>329</v>
      </c>
    </row>
    <row r="12" spans="1:5" s="97" customFormat="1" ht="13.8" x14ac:dyDescent="0.3">
      <c r="A12" s="226">
        <v>1</v>
      </c>
      <c r="B12" s="227" t="s">
        <v>2078</v>
      </c>
      <c r="C12" s="129">
        <v>1</v>
      </c>
      <c r="D12" s="223">
        <v>165727.20691240346</v>
      </c>
      <c r="E12" s="223">
        <v>165727.20691240346</v>
      </c>
    </row>
    <row r="13" spans="1:5" s="97" customFormat="1" ht="13.8" x14ac:dyDescent="0.3">
      <c r="A13" s="186">
        <v>2</v>
      </c>
      <c r="B13" s="228" t="s">
        <v>2101</v>
      </c>
      <c r="C13" s="129">
        <v>14</v>
      </c>
      <c r="D13" s="223">
        <v>142208.23387051173</v>
      </c>
      <c r="E13" s="223">
        <v>142208.23387051173</v>
      </c>
    </row>
    <row r="14" spans="1:5" s="97" customFormat="1" ht="13.8" x14ac:dyDescent="0.3">
      <c r="A14" s="186">
        <v>4</v>
      </c>
      <c r="B14" s="228" t="s">
        <v>2102</v>
      </c>
      <c r="C14" s="129">
        <v>1</v>
      </c>
      <c r="D14" s="223">
        <v>86024.494447500008</v>
      </c>
      <c r="E14" s="223">
        <v>86024.494447500008</v>
      </c>
    </row>
    <row r="15" spans="1:5" s="97" customFormat="1" ht="13.8" x14ac:dyDescent="0.3">
      <c r="A15" s="186">
        <v>5</v>
      </c>
      <c r="B15" s="228" t="s">
        <v>2103</v>
      </c>
      <c r="C15" s="129">
        <v>1</v>
      </c>
      <c r="D15" s="223">
        <v>86024.494447500008</v>
      </c>
      <c r="E15" s="223">
        <v>86024.494447500008</v>
      </c>
    </row>
    <row r="16" spans="1:5" s="97" customFormat="1" ht="13.8" x14ac:dyDescent="0.3">
      <c r="A16" s="186">
        <v>154</v>
      </c>
      <c r="B16" s="228" t="s">
        <v>1811</v>
      </c>
      <c r="C16" s="129">
        <v>1</v>
      </c>
      <c r="D16" s="223">
        <v>86024.494447500008</v>
      </c>
      <c r="E16" s="223">
        <v>86024.494447500008</v>
      </c>
    </row>
    <row r="17" spans="1:5" s="97" customFormat="1" ht="13.8" x14ac:dyDescent="0.3">
      <c r="A17" s="186">
        <v>125</v>
      </c>
      <c r="B17" s="228" t="s">
        <v>2104</v>
      </c>
      <c r="C17" s="129">
        <v>2</v>
      </c>
      <c r="D17" s="223">
        <v>52531.510237500006</v>
      </c>
      <c r="E17" s="223">
        <v>52531.510237500006</v>
      </c>
    </row>
    <row r="18" spans="1:5" s="97" customFormat="1" ht="13.8" x14ac:dyDescent="0.3">
      <c r="A18" s="186">
        <v>6</v>
      </c>
      <c r="B18" s="228" t="s">
        <v>2105</v>
      </c>
      <c r="C18" s="129">
        <v>6</v>
      </c>
      <c r="D18" s="223">
        <v>48640.797764999996</v>
      </c>
      <c r="E18" s="223">
        <v>48640.797764999996</v>
      </c>
    </row>
    <row r="19" spans="1:5" s="97" customFormat="1" ht="13.8" x14ac:dyDescent="0.3">
      <c r="A19" s="186">
        <v>8</v>
      </c>
      <c r="B19" s="228" t="s">
        <v>2106</v>
      </c>
      <c r="C19" s="129">
        <v>6</v>
      </c>
      <c r="D19" s="223">
        <v>46171.279035</v>
      </c>
      <c r="E19" s="223">
        <v>46171.279035</v>
      </c>
    </row>
    <row r="20" spans="1:5" s="97" customFormat="1" ht="13.8" x14ac:dyDescent="0.3">
      <c r="A20" s="186">
        <v>86</v>
      </c>
      <c r="B20" s="228" t="s">
        <v>2107</v>
      </c>
      <c r="C20" s="129">
        <v>2</v>
      </c>
      <c r="D20" s="223">
        <v>43991.970014999999</v>
      </c>
      <c r="E20" s="223">
        <v>43991.970014999999</v>
      </c>
    </row>
    <row r="21" spans="1:5" s="97" customFormat="1" ht="13.8" x14ac:dyDescent="0.3">
      <c r="A21" s="186">
        <v>153</v>
      </c>
      <c r="B21" s="228" t="s">
        <v>2108</v>
      </c>
      <c r="C21" s="129">
        <v>1</v>
      </c>
      <c r="D21" s="223">
        <v>43991.970014999999</v>
      </c>
      <c r="E21" s="223">
        <v>43991.970014999999</v>
      </c>
    </row>
    <row r="22" spans="1:5" s="97" customFormat="1" ht="13.8" x14ac:dyDescent="0.3">
      <c r="A22" s="186">
        <v>13</v>
      </c>
      <c r="B22" s="228" t="s">
        <v>2109</v>
      </c>
      <c r="C22" s="129">
        <v>105</v>
      </c>
      <c r="D22" s="223">
        <v>42181.766130000004</v>
      </c>
      <c r="E22" s="223">
        <v>42181.766130000004</v>
      </c>
    </row>
    <row r="23" spans="1:5" s="97" customFormat="1" ht="13.8" x14ac:dyDescent="0.3">
      <c r="A23" s="186">
        <v>49</v>
      </c>
      <c r="B23" s="228" t="s">
        <v>2110</v>
      </c>
      <c r="C23" s="129">
        <v>1</v>
      </c>
      <c r="D23" s="223">
        <v>42181.766130000004</v>
      </c>
      <c r="E23" s="223">
        <v>42181.766130000004</v>
      </c>
    </row>
    <row r="24" spans="1:5" s="97" customFormat="1" ht="13.8" x14ac:dyDescent="0.3">
      <c r="A24" s="186">
        <v>87</v>
      </c>
      <c r="B24" s="228" t="s">
        <v>1921</v>
      </c>
      <c r="C24" s="129">
        <v>2</v>
      </c>
      <c r="D24" s="223">
        <v>42181.766130000004</v>
      </c>
      <c r="E24" s="223">
        <v>42181.766130000004</v>
      </c>
    </row>
    <row r="25" spans="1:5" s="97" customFormat="1" ht="13.8" x14ac:dyDescent="0.3">
      <c r="A25" s="186">
        <v>124</v>
      </c>
      <c r="B25" s="228" t="s">
        <v>2111</v>
      </c>
      <c r="C25" s="129">
        <v>3</v>
      </c>
      <c r="D25" s="223">
        <v>42181.766130000004</v>
      </c>
      <c r="E25" s="223">
        <v>42181.766130000004</v>
      </c>
    </row>
    <row r="26" spans="1:5" s="97" customFormat="1" ht="13.8" x14ac:dyDescent="0.3">
      <c r="A26" s="186">
        <v>85</v>
      </c>
      <c r="B26" s="228" t="s">
        <v>2112</v>
      </c>
      <c r="C26" s="129">
        <v>1</v>
      </c>
      <c r="D26" s="223">
        <v>37654.19616</v>
      </c>
      <c r="E26" s="223">
        <v>37654.19616</v>
      </c>
    </row>
    <row r="27" spans="1:5" s="97" customFormat="1" ht="13.8" x14ac:dyDescent="0.3">
      <c r="A27" s="186">
        <v>10</v>
      </c>
      <c r="B27" s="228" t="s">
        <v>2065</v>
      </c>
      <c r="C27" s="129">
        <v>20</v>
      </c>
      <c r="D27" s="223">
        <v>37654.19616</v>
      </c>
      <c r="E27" s="223">
        <v>37654.19616</v>
      </c>
    </row>
    <row r="28" spans="1:5" s="97" customFormat="1" ht="13.8" x14ac:dyDescent="0.3">
      <c r="A28" s="186">
        <v>57</v>
      </c>
      <c r="B28" s="228" t="s">
        <v>2113</v>
      </c>
      <c r="C28" s="129">
        <v>3</v>
      </c>
      <c r="D28" s="223">
        <v>37654.19616</v>
      </c>
      <c r="E28" s="223">
        <v>37654.19616</v>
      </c>
    </row>
    <row r="29" spans="1:5" s="97" customFormat="1" ht="13.8" x14ac:dyDescent="0.3">
      <c r="A29" s="186">
        <v>46</v>
      </c>
      <c r="B29" s="228" t="s">
        <v>2114</v>
      </c>
      <c r="C29" s="129">
        <v>1</v>
      </c>
      <c r="D29" s="223">
        <v>34717.231500000002</v>
      </c>
      <c r="E29" s="223">
        <v>34717.231500000002</v>
      </c>
    </row>
    <row r="30" spans="1:5" s="97" customFormat="1" ht="13.8" x14ac:dyDescent="0.3">
      <c r="A30" s="186">
        <v>12</v>
      </c>
      <c r="B30" s="228" t="s">
        <v>2115</v>
      </c>
      <c r="C30" s="129">
        <v>18</v>
      </c>
      <c r="D30" s="223">
        <v>30062.671800000004</v>
      </c>
      <c r="E30" s="223">
        <v>30062.671800000004</v>
      </c>
    </row>
    <row r="31" spans="1:5" s="97" customFormat="1" ht="13.8" x14ac:dyDescent="0.3">
      <c r="A31" s="186">
        <v>45</v>
      </c>
      <c r="B31" s="228" t="s">
        <v>2116</v>
      </c>
      <c r="C31" s="129">
        <v>2</v>
      </c>
      <c r="D31" s="223">
        <v>25304.634180000001</v>
      </c>
      <c r="E31" s="223">
        <v>25304.634180000001</v>
      </c>
    </row>
    <row r="32" spans="1:5" s="97" customFormat="1" ht="13.8" x14ac:dyDescent="0.3">
      <c r="A32" s="186">
        <v>97</v>
      </c>
      <c r="B32" s="228" t="s">
        <v>1844</v>
      </c>
      <c r="C32" s="129">
        <v>1</v>
      </c>
      <c r="D32" s="223">
        <v>25252.300394999998</v>
      </c>
      <c r="E32" s="223">
        <v>25252.300394999998</v>
      </c>
    </row>
    <row r="33" spans="1:8" s="97" customFormat="1" ht="13.8" x14ac:dyDescent="0.3">
      <c r="A33" s="186">
        <v>63</v>
      </c>
      <c r="B33" s="228" t="s">
        <v>1999</v>
      </c>
      <c r="C33" s="129">
        <v>2</v>
      </c>
      <c r="D33" s="223">
        <v>25252.300394999998</v>
      </c>
      <c r="E33" s="223">
        <v>25252.300394999998</v>
      </c>
    </row>
    <row r="34" spans="1:8" s="97" customFormat="1" ht="13.8" x14ac:dyDescent="0.3">
      <c r="A34" s="186">
        <v>152</v>
      </c>
      <c r="B34" s="228" t="s">
        <v>2117</v>
      </c>
      <c r="C34" s="129">
        <v>1</v>
      </c>
      <c r="D34" s="223">
        <v>25252.300394999998</v>
      </c>
      <c r="E34" s="223">
        <v>25252.300394999998</v>
      </c>
    </row>
    <row r="35" spans="1:8" s="97" customFormat="1" ht="13.8" x14ac:dyDescent="0.3">
      <c r="A35" s="186">
        <v>9</v>
      </c>
      <c r="B35" s="228" t="s">
        <v>2055</v>
      </c>
      <c r="C35" s="129">
        <v>1</v>
      </c>
      <c r="D35" s="223">
        <v>23623.256475000002</v>
      </c>
      <c r="E35" s="223">
        <v>23623.256475000002</v>
      </c>
    </row>
    <row r="36" spans="1:8" s="97" customFormat="1" ht="13.8" x14ac:dyDescent="0.3">
      <c r="A36" s="186">
        <v>81</v>
      </c>
      <c r="B36" s="228" t="s">
        <v>2118</v>
      </c>
      <c r="C36" s="129">
        <v>3</v>
      </c>
      <c r="D36" s="223">
        <v>23623.256475000002</v>
      </c>
      <c r="E36" s="223">
        <v>23623.256475000002</v>
      </c>
    </row>
    <row r="37" spans="1:8" s="97" customFormat="1" ht="13.8" x14ac:dyDescent="0.3">
      <c r="A37" s="186">
        <v>14</v>
      </c>
      <c r="B37" s="228" t="s">
        <v>2119</v>
      </c>
      <c r="C37" s="129">
        <v>3</v>
      </c>
      <c r="D37" s="223">
        <v>20400.362324999998</v>
      </c>
      <c r="E37" s="223">
        <v>20400.362324999998</v>
      </c>
    </row>
    <row r="38" spans="1:8" s="97" customFormat="1" ht="13.8" x14ac:dyDescent="0.3">
      <c r="A38" s="186">
        <v>16</v>
      </c>
      <c r="B38" s="228" t="s">
        <v>2051</v>
      </c>
      <c r="C38" s="129">
        <v>1</v>
      </c>
      <c r="D38" s="223">
        <v>19958.248800000001</v>
      </c>
      <c r="E38" s="223">
        <v>19958.248800000001</v>
      </c>
    </row>
    <row r="39" spans="1:8" s="97" customFormat="1" ht="13.8" x14ac:dyDescent="0.3">
      <c r="A39" s="186">
        <v>17</v>
      </c>
      <c r="B39" s="228" t="s">
        <v>2072</v>
      </c>
      <c r="C39" s="129">
        <v>109</v>
      </c>
      <c r="D39" s="223">
        <v>18358.9182</v>
      </c>
      <c r="E39" s="223">
        <v>18358.9182</v>
      </c>
    </row>
    <row r="40" spans="1:8" s="97" customFormat="1" x14ac:dyDescent="0.3">
      <c r="A40" s="131" t="s">
        <v>329</v>
      </c>
      <c r="B40" s="132" t="s">
        <v>1830</v>
      </c>
      <c r="C40" s="133">
        <f>SUM(C12:C39)</f>
        <v>312</v>
      </c>
      <c r="D40" s="229" t="s">
        <v>329</v>
      </c>
      <c r="E40" s="230" t="s">
        <v>329</v>
      </c>
      <c r="H40" s="86"/>
    </row>
    <row r="41" spans="1:8" s="161" customFormat="1" ht="13.8" x14ac:dyDescent="0.3">
      <c r="A41" s="157"/>
      <c r="B41" s="158"/>
      <c r="C41" s="159"/>
      <c r="D41" s="160"/>
      <c r="E41" s="160"/>
    </row>
    <row r="42" spans="1:8" s="97" customFormat="1" ht="13.8" x14ac:dyDescent="0.3">
      <c r="A42" s="91" t="s">
        <v>329</v>
      </c>
      <c r="B42" s="91" t="s">
        <v>329</v>
      </c>
      <c r="C42" s="162" t="s">
        <v>329</v>
      </c>
      <c r="D42" s="92" t="s">
        <v>329</v>
      </c>
      <c r="E42" s="92" t="s">
        <v>329</v>
      </c>
    </row>
    <row r="43" spans="1:8" s="97" customFormat="1" ht="13.8" x14ac:dyDescent="0.3">
      <c r="A43" s="452" t="s">
        <v>1831</v>
      </c>
      <c r="B43" s="452" t="s">
        <v>1831</v>
      </c>
      <c r="C43" s="125"/>
      <c r="D43" s="127" t="s">
        <v>329</v>
      </c>
      <c r="E43" s="127" t="s">
        <v>329</v>
      </c>
    </row>
    <row r="44" spans="1:8" s="97" customFormat="1" ht="13.8" x14ac:dyDescent="0.3">
      <c r="A44" s="186">
        <v>22</v>
      </c>
      <c r="B44" s="186" t="s">
        <v>1990</v>
      </c>
      <c r="C44" s="129">
        <v>52</v>
      </c>
      <c r="D44" s="223">
        <v>16372.147050000001</v>
      </c>
      <c r="E44" s="223">
        <v>16372.147050000001</v>
      </c>
    </row>
    <row r="45" spans="1:8" s="97" customFormat="1" ht="13.8" x14ac:dyDescent="0.3">
      <c r="A45" s="186">
        <v>27</v>
      </c>
      <c r="B45" s="186" t="s">
        <v>2008</v>
      </c>
      <c r="C45" s="129">
        <v>1</v>
      </c>
      <c r="D45" s="223">
        <v>16372.147050000001</v>
      </c>
      <c r="E45" s="223">
        <v>16372.147050000001</v>
      </c>
    </row>
    <row r="46" spans="1:8" s="97" customFormat="1" ht="13.8" x14ac:dyDescent="0.3">
      <c r="A46" s="186">
        <v>20</v>
      </c>
      <c r="B46" s="186" t="s">
        <v>2120</v>
      </c>
      <c r="C46" s="129">
        <v>3</v>
      </c>
      <c r="D46" s="223">
        <v>15158.4048</v>
      </c>
      <c r="E46" s="223">
        <v>15158.4048</v>
      </c>
    </row>
    <row r="47" spans="1:8" s="97" customFormat="1" ht="13.8" x14ac:dyDescent="0.3">
      <c r="A47" s="186">
        <v>48</v>
      </c>
      <c r="B47" s="186" t="s">
        <v>2121</v>
      </c>
      <c r="C47" s="129">
        <v>1</v>
      </c>
      <c r="D47" s="223">
        <v>13811.7672</v>
      </c>
      <c r="E47" s="223">
        <v>13811.7672</v>
      </c>
    </row>
    <row r="48" spans="1:8" s="97" customFormat="1" ht="13.8" x14ac:dyDescent="0.3">
      <c r="A48" s="186">
        <v>23</v>
      </c>
      <c r="B48" s="186" t="s">
        <v>2000</v>
      </c>
      <c r="C48" s="129">
        <v>1</v>
      </c>
      <c r="D48" s="223">
        <v>13811.7672</v>
      </c>
      <c r="E48" s="223">
        <v>13811.7672</v>
      </c>
    </row>
    <row r="49" spans="1:5" s="97" customFormat="1" ht="13.8" x14ac:dyDescent="0.3">
      <c r="A49" s="186">
        <v>134</v>
      </c>
      <c r="B49" s="186" t="s">
        <v>1820</v>
      </c>
      <c r="C49" s="129">
        <v>3</v>
      </c>
      <c r="D49" s="223">
        <v>12428.063550000001</v>
      </c>
      <c r="E49" s="223">
        <v>12428.063550000001</v>
      </c>
    </row>
    <row r="50" spans="1:5" s="97" customFormat="1" ht="13.8" x14ac:dyDescent="0.3">
      <c r="A50" s="186">
        <v>36</v>
      </c>
      <c r="B50" s="186" t="s">
        <v>2122</v>
      </c>
      <c r="C50" s="129">
        <v>1</v>
      </c>
      <c r="D50" s="223">
        <v>12428.063550000001</v>
      </c>
      <c r="E50" s="223">
        <v>12428.063550000001</v>
      </c>
    </row>
    <row r="51" spans="1:5" s="97" customFormat="1" ht="13.8" x14ac:dyDescent="0.3">
      <c r="A51" s="186">
        <v>25</v>
      </c>
      <c r="B51" s="186" t="s">
        <v>2043</v>
      </c>
      <c r="C51" s="129">
        <v>6</v>
      </c>
      <c r="D51" s="223">
        <v>12094.954199999998</v>
      </c>
      <c r="E51" s="223">
        <v>12094.954199999998</v>
      </c>
    </row>
    <row r="52" spans="1:5" s="97" customFormat="1" ht="13.8" x14ac:dyDescent="0.3">
      <c r="A52" s="186">
        <v>155</v>
      </c>
      <c r="B52" s="186" t="s">
        <v>2123</v>
      </c>
      <c r="C52" s="129">
        <v>4</v>
      </c>
      <c r="D52" s="223">
        <v>10084.262999999999</v>
      </c>
      <c r="E52" s="223">
        <v>10084.262999999999</v>
      </c>
    </row>
    <row r="53" spans="1:5" s="97" customFormat="1" ht="13.8" x14ac:dyDescent="0.3">
      <c r="A53" s="186">
        <v>30</v>
      </c>
      <c r="B53" s="186" t="s">
        <v>2038</v>
      </c>
      <c r="C53" s="129">
        <v>2</v>
      </c>
      <c r="D53" s="223">
        <v>9088.9328249999999</v>
      </c>
      <c r="E53" s="223">
        <v>9088.9328249999999</v>
      </c>
    </row>
    <row r="54" spans="1:5" s="97" customFormat="1" ht="13.8" x14ac:dyDescent="0.3">
      <c r="A54" s="186">
        <v>35</v>
      </c>
      <c r="B54" s="186" t="s">
        <v>2045</v>
      </c>
      <c r="C54" s="129">
        <v>16</v>
      </c>
      <c r="D54" s="223">
        <v>8568.9056249999994</v>
      </c>
      <c r="E54" s="223">
        <v>8568.9056249999994</v>
      </c>
    </row>
    <row r="55" spans="1:5" s="97" customFormat="1" ht="13.8" x14ac:dyDescent="0.3">
      <c r="A55" s="186">
        <v>47</v>
      </c>
      <c r="B55" s="186" t="s">
        <v>2124</v>
      </c>
      <c r="C55" s="129">
        <v>2</v>
      </c>
      <c r="D55" s="223">
        <v>8568.9056249999994</v>
      </c>
      <c r="E55" s="223">
        <v>8568.9056249999994</v>
      </c>
    </row>
    <row r="56" spans="1:5" s="97" customFormat="1" ht="13.8" x14ac:dyDescent="0.3">
      <c r="A56" s="131" t="s">
        <v>329</v>
      </c>
      <c r="B56" s="132" t="s">
        <v>1839</v>
      </c>
      <c r="C56" s="133">
        <f>SUM(C44:C55)</f>
        <v>92</v>
      </c>
      <c r="D56" s="134"/>
      <c r="E56" s="135" t="s">
        <v>329</v>
      </c>
    </row>
    <row r="57" spans="1:5" s="97" customFormat="1" ht="13.8" x14ac:dyDescent="0.3">
      <c r="A57" s="166" t="s">
        <v>329</v>
      </c>
      <c r="D57" s="167" t="s">
        <v>329</v>
      </c>
      <c r="E57" s="167" t="s">
        <v>329</v>
      </c>
    </row>
    <row r="58" spans="1:5" s="97" customFormat="1" ht="13.8" x14ac:dyDescent="0.3">
      <c r="A58" s="98" t="s">
        <v>329</v>
      </c>
      <c r="B58" s="98" t="s">
        <v>329</v>
      </c>
      <c r="C58" s="162" t="s">
        <v>329</v>
      </c>
      <c r="D58" s="92" t="s">
        <v>329</v>
      </c>
      <c r="E58" s="92" t="s">
        <v>329</v>
      </c>
    </row>
    <row r="59" spans="1:5" s="97" customFormat="1" ht="13.8" x14ac:dyDescent="0.3">
      <c r="A59" s="452" t="s">
        <v>1840</v>
      </c>
      <c r="B59" s="452" t="s">
        <v>1831</v>
      </c>
      <c r="C59" s="125" t="s">
        <v>329</v>
      </c>
      <c r="D59" s="127" t="s">
        <v>329</v>
      </c>
      <c r="E59" s="127" t="s">
        <v>329</v>
      </c>
    </row>
    <row r="60" spans="1:5" s="97" customFormat="1" ht="13.8" x14ac:dyDescent="0.3">
      <c r="A60" s="128" t="s">
        <v>1841</v>
      </c>
      <c r="B60" s="128" t="s">
        <v>1841</v>
      </c>
      <c r="C60" s="129">
        <v>0</v>
      </c>
      <c r="D60" s="130">
        <v>0</v>
      </c>
      <c r="E60" s="130">
        <v>0</v>
      </c>
    </row>
    <row r="61" spans="1:5" s="97" customFormat="1" ht="13.8" x14ac:dyDescent="0.3">
      <c r="A61" s="131" t="s">
        <v>329</v>
      </c>
      <c r="B61" s="132" t="s">
        <v>1842</v>
      </c>
      <c r="C61" s="133">
        <f>SUM(C60:C60)</f>
        <v>0</v>
      </c>
      <c r="D61" s="134" t="s">
        <v>329</v>
      </c>
      <c r="E61" s="135" t="s">
        <v>329</v>
      </c>
    </row>
    <row r="62" spans="1:5" s="97" customFormat="1" ht="13.8" x14ac:dyDescent="0.3">
      <c r="A62" s="91"/>
      <c r="B62" s="98"/>
      <c r="C62" s="162"/>
      <c r="D62" s="92"/>
      <c r="E62" s="92"/>
    </row>
    <row r="63" spans="1:5" s="97" customFormat="1" ht="13.8" x14ac:dyDescent="0.3">
      <c r="A63" s="91"/>
      <c r="B63" s="168" t="s">
        <v>1754</v>
      </c>
      <c r="C63" s="169">
        <f>SUM(C56,C40,C61)</f>
        <v>404</v>
      </c>
      <c r="D63" s="92"/>
      <c r="E63" s="92"/>
    </row>
    <row r="64" spans="1:5" s="97" customFormat="1" ht="13.8" x14ac:dyDescent="0.3">
      <c r="A64" s="91"/>
      <c r="B64" s="91"/>
      <c r="C64" s="162"/>
      <c r="D64" s="92"/>
      <c r="E64" s="92"/>
    </row>
    <row r="65" spans="1:16" s="97" customFormat="1" ht="13.8" x14ac:dyDescent="0.3">
      <c r="A65" s="91"/>
      <c r="B65" s="91"/>
      <c r="C65" s="162"/>
      <c r="D65" s="92"/>
      <c r="E65" s="92"/>
    </row>
    <row r="66" spans="1:16" s="97" customFormat="1" ht="13.8" x14ac:dyDescent="0.3">
      <c r="A66" s="439" t="s">
        <v>1750</v>
      </c>
      <c r="B66" s="439"/>
      <c r="C66" s="118" t="s">
        <v>329</v>
      </c>
      <c r="D66" s="93" t="s">
        <v>329</v>
      </c>
      <c r="E66" s="93" t="s">
        <v>329</v>
      </c>
    </row>
    <row r="67" spans="1:16" s="97" customFormat="1" ht="13.8" x14ac:dyDescent="0.3">
      <c r="A67" s="452" t="s">
        <v>1843</v>
      </c>
      <c r="B67" s="452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</row>
    <row r="68" spans="1:16" s="97" customFormat="1" ht="13.8" x14ac:dyDescent="0.3">
      <c r="A68" s="128" t="s">
        <v>1841</v>
      </c>
      <c r="B68" s="231" t="s">
        <v>1841</v>
      </c>
      <c r="C68" s="119">
        <v>0</v>
      </c>
      <c r="D68" s="90">
        <v>0</v>
      </c>
      <c r="E68" s="90">
        <v>0</v>
      </c>
    </row>
    <row r="69" spans="1:16" s="97" customFormat="1" ht="13.8" x14ac:dyDescent="0.3">
      <c r="A69" s="131" t="s">
        <v>329</v>
      </c>
      <c r="B69" s="132" t="s">
        <v>1847</v>
      </c>
      <c r="C69" s="133">
        <f>SUM(C68:C68)</f>
        <v>0</v>
      </c>
      <c r="D69" s="134" t="s">
        <v>329</v>
      </c>
      <c r="E69" s="135" t="s">
        <v>329</v>
      </c>
    </row>
    <row r="70" spans="1:16" s="97" customFormat="1" ht="13.8" x14ac:dyDescent="0.3">
      <c r="A70" s="91" t="s">
        <v>329</v>
      </c>
      <c r="B70" s="171" t="s">
        <v>329</v>
      </c>
      <c r="C70" s="142"/>
    </row>
    <row r="71" spans="1:16" s="97" customFormat="1" ht="13.8" x14ac:dyDescent="0.3">
      <c r="A71" s="460" t="s">
        <v>1848</v>
      </c>
      <c r="B71" s="461"/>
      <c r="C71" s="142"/>
    </row>
    <row r="72" spans="1:16" s="97" customFormat="1" ht="13.8" x14ac:dyDescent="0.3">
      <c r="A72" s="128" t="s">
        <v>1841</v>
      </c>
      <c r="B72" s="231" t="s">
        <v>1841</v>
      </c>
      <c r="C72" s="129">
        <v>0</v>
      </c>
      <c r="D72" s="130">
        <v>0</v>
      </c>
      <c r="E72" s="130">
        <v>0</v>
      </c>
    </row>
    <row r="73" spans="1:16" s="97" customFormat="1" ht="13.8" x14ac:dyDescent="0.3">
      <c r="A73" s="111" t="s">
        <v>329</v>
      </c>
      <c r="B73" s="140" t="s">
        <v>1853</v>
      </c>
      <c r="C73" s="172">
        <f>SUM(C72:C72)</f>
        <v>0</v>
      </c>
      <c r="D73" s="134" t="s">
        <v>329</v>
      </c>
      <c r="E73" s="135" t="s">
        <v>329</v>
      </c>
    </row>
    <row r="74" spans="1:16" s="97" customFormat="1" ht="13.8" x14ac:dyDescent="0.3">
      <c r="C74" s="142"/>
    </row>
  </sheetData>
  <mergeCells count="15">
    <mergeCell ref="A71:B71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43:B43"/>
    <mergeCell ref="A59:B59"/>
    <mergeCell ref="A66:B66"/>
    <mergeCell ref="A67:B67"/>
  </mergeCells>
  <printOptions horizontalCentered="1"/>
  <pageMargins left="0.59055118110236227" right="0.59055118110236227" top="1.1811023622047245" bottom="0.78740157480314965" header="0.39370078740157483" footer="0.39370078740157483"/>
  <pageSetup scale="76" fitToHeight="0" orientation="landscape" r:id="rId1"/>
  <rowBreaks count="2" manualBreakCount="2">
    <brk id="32" max="16383" man="1"/>
    <brk id="64" max="16383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2"/>
  <sheetViews>
    <sheetView showGridLines="0" zoomScaleNormal="100" zoomScaleSheetLayoutView="90" workbookViewId="0"/>
  </sheetViews>
  <sheetFormatPr baseColWidth="10" defaultColWidth="11.44140625" defaultRowHeight="14.4" x14ac:dyDescent="0.3"/>
  <cols>
    <col min="1" max="1" width="9.88671875" style="26" customWidth="1"/>
    <col min="2" max="2" width="43.109375" style="26" customWidth="1"/>
    <col min="3" max="3" width="11.109375" style="26" bestFit="1" customWidth="1"/>
    <col min="4" max="4" width="10.5546875" style="26" customWidth="1"/>
    <col min="5" max="5" width="14.5546875" style="26" customWidth="1"/>
    <col min="6" max="6" width="10.44140625" style="26" customWidth="1"/>
    <col min="7" max="7" width="15.33203125" style="26" bestFit="1" customWidth="1"/>
    <col min="8" max="8" width="15.44140625" style="26" bestFit="1" customWidth="1"/>
    <col min="9" max="9" width="12.88671875" style="26" customWidth="1"/>
    <col min="10" max="10" width="13.44140625" style="26" customWidth="1"/>
    <col min="11" max="11" width="13.5546875" style="26" customWidth="1"/>
    <col min="12" max="12" width="11.44140625" style="26" customWidth="1"/>
    <col min="13" max="13" width="13.33203125" style="26" customWidth="1"/>
    <col min="14" max="16384" width="11.44140625" style="26"/>
  </cols>
  <sheetData>
    <row r="2" spans="1:14" ht="15" customHeight="1" x14ac:dyDescent="0.3">
      <c r="A2" s="442" t="s">
        <v>418</v>
      </c>
      <c r="B2" s="442" t="s">
        <v>1854</v>
      </c>
      <c r="C2" s="442" t="s">
        <v>1854</v>
      </c>
      <c r="D2" s="442" t="s">
        <v>1854</v>
      </c>
      <c r="E2" s="442" t="s">
        <v>1854</v>
      </c>
      <c r="F2" s="442" t="s">
        <v>1854</v>
      </c>
      <c r="G2" s="442" t="s">
        <v>1854</v>
      </c>
      <c r="H2" s="442" t="s">
        <v>1854</v>
      </c>
      <c r="I2" s="442" t="s">
        <v>1854</v>
      </c>
      <c r="J2" s="442"/>
      <c r="K2" s="442"/>
      <c r="L2" s="442" t="s">
        <v>1854</v>
      </c>
      <c r="M2" s="442" t="s">
        <v>1854</v>
      </c>
    </row>
    <row r="3" spans="1:14" ht="15" customHeight="1" x14ac:dyDescent="0.3">
      <c r="A3" s="442" t="s">
        <v>421</v>
      </c>
      <c r="B3" s="442" t="s">
        <v>1854</v>
      </c>
      <c r="C3" s="442" t="s">
        <v>1854</v>
      </c>
      <c r="D3" s="442" t="s">
        <v>1854</v>
      </c>
      <c r="E3" s="442" t="s">
        <v>1854</v>
      </c>
      <c r="F3" s="442" t="s">
        <v>1854</v>
      </c>
      <c r="G3" s="442" t="s">
        <v>1854</v>
      </c>
      <c r="H3" s="442" t="s">
        <v>1854</v>
      </c>
      <c r="I3" s="442" t="s">
        <v>1854</v>
      </c>
      <c r="J3" s="442"/>
      <c r="K3" s="442"/>
      <c r="L3" s="442" t="s">
        <v>1854</v>
      </c>
      <c r="M3" s="442" t="s">
        <v>1854</v>
      </c>
    </row>
    <row r="4" spans="1:14" ht="15" customHeight="1" x14ac:dyDescent="0.3">
      <c r="A4" s="442" t="s">
        <v>1746</v>
      </c>
      <c r="B4" s="442" t="s">
        <v>1798</v>
      </c>
      <c r="C4" s="442" t="s">
        <v>1798</v>
      </c>
      <c r="D4" s="442" t="s">
        <v>1798</v>
      </c>
      <c r="E4" s="442" t="s">
        <v>1798</v>
      </c>
      <c r="F4" s="442" t="s">
        <v>1798</v>
      </c>
      <c r="G4" s="442" t="s">
        <v>1798</v>
      </c>
      <c r="H4" s="442" t="s">
        <v>1798</v>
      </c>
      <c r="I4" s="442" t="s">
        <v>1798</v>
      </c>
      <c r="J4" s="442"/>
      <c r="K4" s="442"/>
      <c r="L4" s="442" t="s">
        <v>1798</v>
      </c>
      <c r="M4" s="442" t="s">
        <v>1798</v>
      </c>
    </row>
    <row r="5" spans="1:14" ht="15" customHeight="1" x14ac:dyDescent="0.3">
      <c r="A5" s="442" t="s">
        <v>1855</v>
      </c>
      <c r="B5" s="442" t="s">
        <v>1855</v>
      </c>
      <c r="C5" s="442" t="s">
        <v>1855</v>
      </c>
      <c r="D5" s="442" t="s">
        <v>1855</v>
      </c>
      <c r="E5" s="442" t="s">
        <v>1855</v>
      </c>
      <c r="F5" s="442" t="s">
        <v>1855</v>
      </c>
      <c r="G5" s="442" t="s">
        <v>1855</v>
      </c>
      <c r="H5" s="442" t="s">
        <v>1855</v>
      </c>
      <c r="I5" s="442" t="s">
        <v>1855</v>
      </c>
      <c r="J5" s="442"/>
      <c r="K5" s="442"/>
      <c r="L5" s="442" t="s">
        <v>1855</v>
      </c>
      <c r="M5" s="442" t="s">
        <v>1855</v>
      </c>
    </row>
    <row r="6" spans="1:14" ht="15" customHeight="1" x14ac:dyDescent="0.3">
      <c r="A6" s="474" t="s">
        <v>1800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</row>
    <row r="7" spans="1:14" ht="15" customHeight="1" x14ac:dyDescent="0.3">
      <c r="A7" s="472" t="s">
        <v>1856</v>
      </c>
      <c r="B7" s="472"/>
      <c r="C7" s="472"/>
      <c r="D7" s="55" t="s">
        <v>329</v>
      </c>
      <c r="E7" s="55" t="s">
        <v>329</v>
      </c>
      <c r="F7" s="55" t="s">
        <v>329</v>
      </c>
      <c r="G7" s="55" t="s">
        <v>329</v>
      </c>
      <c r="H7" s="55" t="s">
        <v>329</v>
      </c>
      <c r="I7" s="55" t="s">
        <v>329</v>
      </c>
      <c r="J7" s="55"/>
      <c r="K7" s="55"/>
      <c r="L7" s="55" t="s">
        <v>329</v>
      </c>
      <c r="M7" s="55" t="s">
        <v>329</v>
      </c>
    </row>
    <row r="8" spans="1:14" ht="15" customHeight="1" x14ac:dyDescent="0.3">
      <c r="A8" s="444" t="s">
        <v>1857</v>
      </c>
      <c r="B8" s="444" t="s">
        <v>1802</v>
      </c>
      <c r="C8" s="445" t="s">
        <v>1858</v>
      </c>
      <c r="D8" s="445"/>
      <c r="E8" s="445"/>
      <c r="F8" s="445"/>
      <c r="G8" s="445" t="s">
        <v>1859</v>
      </c>
      <c r="H8" s="445" t="s">
        <v>1859</v>
      </c>
      <c r="I8" s="445" t="s">
        <v>1859</v>
      </c>
      <c r="J8" s="445"/>
      <c r="K8" s="445"/>
      <c r="L8" s="445" t="s">
        <v>1859</v>
      </c>
      <c r="M8" s="445" t="s">
        <v>1859</v>
      </c>
    </row>
    <row r="9" spans="1:14" ht="48" customHeight="1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2125</v>
      </c>
      <c r="K9" s="88" t="s">
        <v>2126</v>
      </c>
      <c r="L9" s="88" t="s">
        <v>2127</v>
      </c>
      <c r="M9" s="88" t="s">
        <v>1864</v>
      </c>
    </row>
    <row r="10" spans="1:14" ht="15" customHeight="1" x14ac:dyDescent="0.3">
      <c r="A10" s="56">
        <v>1</v>
      </c>
      <c r="B10" s="232" t="s">
        <v>2078</v>
      </c>
      <c r="C10" s="58">
        <v>165727.20691240346</v>
      </c>
      <c r="D10" s="58">
        <v>6138</v>
      </c>
      <c r="E10" s="58">
        <v>0</v>
      </c>
      <c r="F10" s="58">
        <f t="shared" ref="F10:F40" si="0">+C10+D10+E10</f>
        <v>171865.20691240346</v>
      </c>
      <c r="G10" s="58">
        <f t="shared" ref="G10:G40" si="1">(C10/30)*10</f>
        <v>55242.402304134484</v>
      </c>
      <c r="H10" s="58">
        <f t="shared" ref="H10:H40" si="2">(C10/30)*5</f>
        <v>27621.201152067242</v>
      </c>
      <c r="I10" s="58">
        <f t="shared" ref="I10:I40" si="3">(C10/30)*40</f>
        <v>220969.60921653794</v>
      </c>
      <c r="J10" s="58">
        <v>2873</v>
      </c>
      <c r="K10" s="58">
        <v>879</v>
      </c>
      <c r="L10" s="58">
        <v>3270</v>
      </c>
      <c r="M10" s="58">
        <f t="shared" ref="M10:M40" si="4">SUM(G10:L10)</f>
        <v>310855.21267273964</v>
      </c>
      <c r="N10" s="233"/>
    </row>
    <row r="11" spans="1:14" ht="15" customHeight="1" x14ac:dyDescent="0.3">
      <c r="A11" s="56">
        <v>2</v>
      </c>
      <c r="B11" s="232" t="s">
        <v>2101</v>
      </c>
      <c r="C11" s="58">
        <v>142208.23387051173</v>
      </c>
      <c r="D11" s="58">
        <v>6138</v>
      </c>
      <c r="E11" s="58">
        <v>0</v>
      </c>
      <c r="F11" s="58">
        <f t="shared" si="0"/>
        <v>148346.23387051173</v>
      </c>
      <c r="G11" s="58">
        <f t="shared" si="1"/>
        <v>47402.74462350391</v>
      </c>
      <c r="H11" s="58">
        <f t="shared" si="2"/>
        <v>23701.372311751955</v>
      </c>
      <c r="I11" s="58">
        <f t="shared" si="3"/>
        <v>189610.97849401564</v>
      </c>
      <c r="J11" s="58">
        <v>2873</v>
      </c>
      <c r="K11" s="58">
        <v>879</v>
      </c>
      <c r="L11" s="58">
        <v>3270</v>
      </c>
      <c r="M11" s="58">
        <f t="shared" si="4"/>
        <v>267737.09542927152</v>
      </c>
      <c r="N11" s="233"/>
    </row>
    <row r="12" spans="1:14" ht="15" customHeight="1" x14ac:dyDescent="0.3">
      <c r="A12" s="56">
        <v>4</v>
      </c>
      <c r="B12" s="232" t="s">
        <v>2102</v>
      </c>
      <c r="C12" s="58">
        <v>86024.494447500008</v>
      </c>
      <c r="D12" s="58">
        <v>1494</v>
      </c>
      <c r="E12" s="58">
        <v>0</v>
      </c>
      <c r="F12" s="58">
        <f t="shared" si="0"/>
        <v>87518.494447500008</v>
      </c>
      <c r="G12" s="58">
        <f t="shared" si="1"/>
        <v>28674.831482500005</v>
      </c>
      <c r="H12" s="58">
        <f t="shared" si="2"/>
        <v>14337.415741250003</v>
      </c>
      <c r="I12" s="58">
        <f t="shared" si="3"/>
        <v>114699.32593000002</v>
      </c>
      <c r="J12" s="58">
        <v>2873</v>
      </c>
      <c r="K12" s="58">
        <v>879</v>
      </c>
      <c r="L12" s="58">
        <v>1591</v>
      </c>
      <c r="M12" s="58">
        <f t="shared" si="4"/>
        <v>163054.57315375004</v>
      </c>
      <c r="N12" s="233"/>
    </row>
    <row r="13" spans="1:14" ht="15" customHeight="1" x14ac:dyDescent="0.3">
      <c r="A13" s="56">
        <v>5</v>
      </c>
      <c r="B13" s="232" t="s">
        <v>2103</v>
      </c>
      <c r="C13" s="58">
        <v>86024.494447500008</v>
      </c>
      <c r="D13" s="58">
        <v>1494</v>
      </c>
      <c r="E13" s="58">
        <v>0</v>
      </c>
      <c r="F13" s="58">
        <f t="shared" si="0"/>
        <v>87518.494447500008</v>
      </c>
      <c r="G13" s="58">
        <f t="shared" si="1"/>
        <v>28674.831482500005</v>
      </c>
      <c r="H13" s="58">
        <f t="shared" si="2"/>
        <v>14337.415741250003</v>
      </c>
      <c r="I13" s="58">
        <f t="shared" si="3"/>
        <v>114699.32593000002</v>
      </c>
      <c r="J13" s="58">
        <v>2873</v>
      </c>
      <c r="K13" s="58">
        <v>879</v>
      </c>
      <c r="L13" s="58">
        <v>1591</v>
      </c>
      <c r="M13" s="58">
        <f t="shared" si="4"/>
        <v>163054.57315375004</v>
      </c>
      <c r="N13" s="233"/>
    </row>
    <row r="14" spans="1:14" ht="15" customHeight="1" x14ac:dyDescent="0.3">
      <c r="A14" s="56">
        <v>154</v>
      </c>
      <c r="B14" s="232" t="s">
        <v>1811</v>
      </c>
      <c r="C14" s="58">
        <v>86024.494447500008</v>
      </c>
      <c r="D14" s="58">
        <v>1494</v>
      </c>
      <c r="E14" s="58">
        <v>0</v>
      </c>
      <c r="F14" s="58">
        <f t="shared" si="0"/>
        <v>87518.494447500008</v>
      </c>
      <c r="G14" s="58">
        <f t="shared" si="1"/>
        <v>28674.831482500005</v>
      </c>
      <c r="H14" s="58">
        <f t="shared" si="2"/>
        <v>14337.415741250003</v>
      </c>
      <c r="I14" s="58">
        <f t="shared" si="3"/>
        <v>114699.32593000002</v>
      </c>
      <c r="J14" s="58">
        <v>2873</v>
      </c>
      <c r="K14" s="58">
        <v>879</v>
      </c>
      <c r="L14" s="58">
        <v>1591</v>
      </c>
      <c r="M14" s="58">
        <f t="shared" si="4"/>
        <v>163054.57315375004</v>
      </c>
      <c r="N14" s="233"/>
    </row>
    <row r="15" spans="1:14" ht="15" customHeight="1" x14ac:dyDescent="0.3">
      <c r="A15" s="56">
        <v>125</v>
      </c>
      <c r="B15" s="232" t="s">
        <v>2104</v>
      </c>
      <c r="C15" s="58">
        <v>52531.510237500006</v>
      </c>
      <c r="D15" s="58">
        <v>1494</v>
      </c>
      <c r="E15" s="58">
        <v>0</v>
      </c>
      <c r="F15" s="58">
        <f t="shared" si="0"/>
        <v>54025.510237500006</v>
      </c>
      <c r="G15" s="58">
        <f t="shared" si="1"/>
        <v>17510.503412500002</v>
      </c>
      <c r="H15" s="58">
        <f t="shared" si="2"/>
        <v>8755.251706250001</v>
      </c>
      <c r="I15" s="58">
        <f t="shared" si="3"/>
        <v>70042.013650000008</v>
      </c>
      <c r="J15" s="58">
        <v>2873</v>
      </c>
      <c r="K15" s="58">
        <v>879</v>
      </c>
      <c r="L15" s="58">
        <v>1591</v>
      </c>
      <c r="M15" s="58">
        <f t="shared" si="4"/>
        <v>101650.76876875001</v>
      </c>
      <c r="N15" s="233"/>
    </row>
    <row r="16" spans="1:14" ht="15" customHeight="1" x14ac:dyDescent="0.3">
      <c r="A16" s="56">
        <v>6</v>
      </c>
      <c r="B16" s="232" t="s">
        <v>2105</v>
      </c>
      <c r="C16" s="58">
        <v>48640.797764999996</v>
      </c>
      <c r="D16" s="58">
        <v>1339</v>
      </c>
      <c r="E16" s="58">
        <v>0</v>
      </c>
      <c r="F16" s="58">
        <f t="shared" si="0"/>
        <v>49979.797764999996</v>
      </c>
      <c r="G16" s="58">
        <f t="shared" si="1"/>
        <v>16213.599254999999</v>
      </c>
      <c r="H16" s="58">
        <f t="shared" si="2"/>
        <v>8106.7996274999996</v>
      </c>
      <c r="I16" s="58">
        <f t="shared" si="3"/>
        <v>64854.397019999997</v>
      </c>
      <c r="J16" s="58">
        <v>2873</v>
      </c>
      <c r="K16" s="58">
        <v>879</v>
      </c>
      <c r="L16" s="58">
        <v>1405</v>
      </c>
      <c r="M16" s="58">
        <f t="shared" si="4"/>
        <v>94331.795902499987</v>
      </c>
      <c r="N16" s="233"/>
    </row>
    <row r="17" spans="1:14" ht="15" customHeight="1" x14ac:dyDescent="0.3">
      <c r="A17" s="56">
        <v>8</v>
      </c>
      <c r="B17" s="232" t="s">
        <v>2106</v>
      </c>
      <c r="C17" s="58">
        <v>46171.279035</v>
      </c>
      <c r="D17" s="58">
        <v>1339</v>
      </c>
      <c r="E17" s="58">
        <v>0</v>
      </c>
      <c r="F17" s="58">
        <f t="shared" si="0"/>
        <v>47510.279035</v>
      </c>
      <c r="G17" s="58">
        <f t="shared" si="1"/>
        <v>15390.426345</v>
      </c>
      <c r="H17" s="58">
        <f t="shared" si="2"/>
        <v>7695.2131724999999</v>
      </c>
      <c r="I17" s="58">
        <f t="shared" si="3"/>
        <v>61561.705379999999</v>
      </c>
      <c r="J17" s="58">
        <v>2873</v>
      </c>
      <c r="K17" s="58">
        <v>879</v>
      </c>
      <c r="L17" s="58">
        <v>1405</v>
      </c>
      <c r="M17" s="58">
        <f t="shared" si="4"/>
        <v>89804.344897500006</v>
      </c>
      <c r="N17" s="233"/>
    </row>
    <row r="18" spans="1:14" ht="15" customHeight="1" x14ac:dyDescent="0.3">
      <c r="A18" s="56">
        <v>86</v>
      </c>
      <c r="B18" s="232" t="s">
        <v>2107</v>
      </c>
      <c r="C18" s="58">
        <v>43991.970014999999</v>
      </c>
      <c r="D18" s="58">
        <v>1339</v>
      </c>
      <c r="E18" s="58">
        <v>0</v>
      </c>
      <c r="F18" s="58">
        <f t="shared" si="0"/>
        <v>45330.970014999999</v>
      </c>
      <c r="G18" s="58">
        <f t="shared" si="1"/>
        <v>14663.990005</v>
      </c>
      <c r="H18" s="58">
        <f t="shared" si="2"/>
        <v>7331.9950024999998</v>
      </c>
      <c r="I18" s="58">
        <f t="shared" si="3"/>
        <v>58655.960019999999</v>
      </c>
      <c r="J18" s="58">
        <v>2873</v>
      </c>
      <c r="K18" s="58">
        <v>879</v>
      </c>
      <c r="L18" s="58">
        <v>1405</v>
      </c>
      <c r="M18" s="58">
        <f t="shared" si="4"/>
        <v>85808.945027499998</v>
      </c>
      <c r="N18" s="233"/>
    </row>
    <row r="19" spans="1:14" ht="15" customHeight="1" x14ac:dyDescent="0.3">
      <c r="A19" s="56">
        <v>153</v>
      </c>
      <c r="B19" s="232" t="s">
        <v>2108</v>
      </c>
      <c r="C19" s="58">
        <v>43991.970014999999</v>
      </c>
      <c r="D19" s="58">
        <v>1339</v>
      </c>
      <c r="E19" s="58">
        <v>0</v>
      </c>
      <c r="F19" s="58">
        <f t="shared" si="0"/>
        <v>45330.970014999999</v>
      </c>
      <c r="G19" s="58">
        <f t="shared" si="1"/>
        <v>14663.990005</v>
      </c>
      <c r="H19" s="58">
        <f t="shared" si="2"/>
        <v>7331.9950024999998</v>
      </c>
      <c r="I19" s="58">
        <f t="shared" si="3"/>
        <v>58655.960019999999</v>
      </c>
      <c r="J19" s="58">
        <v>2873</v>
      </c>
      <c r="K19" s="58">
        <v>879</v>
      </c>
      <c r="L19" s="58">
        <v>1405</v>
      </c>
      <c r="M19" s="58">
        <f t="shared" si="4"/>
        <v>85808.945027499998</v>
      </c>
      <c r="N19" s="233"/>
    </row>
    <row r="20" spans="1:14" ht="15" customHeight="1" x14ac:dyDescent="0.3">
      <c r="A20" s="56">
        <v>13</v>
      </c>
      <c r="B20" s="232" t="s">
        <v>2109</v>
      </c>
      <c r="C20" s="58">
        <v>42181.766130000004</v>
      </c>
      <c r="D20" s="58">
        <v>1774</v>
      </c>
      <c r="E20" s="58">
        <v>0</v>
      </c>
      <c r="F20" s="58">
        <f t="shared" si="0"/>
        <v>43955.766130000004</v>
      </c>
      <c r="G20" s="58">
        <f t="shared" si="1"/>
        <v>14060.588710000002</v>
      </c>
      <c r="H20" s="58">
        <f t="shared" si="2"/>
        <v>7030.2943550000009</v>
      </c>
      <c r="I20" s="58">
        <f t="shared" si="3"/>
        <v>56242.354840000007</v>
      </c>
      <c r="J20" s="58">
        <v>2873</v>
      </c>
      <c r="K20" s="58">
        <v>879</v>
      </c>
      <c r="L20" s="58">
        <v>1827</v>
      </c>
      <c r="M20" s="58">
        <f t="shared" si="4"/>
        <v>82912.237905000016</v>
      </c>
      <c r="N20" s="233"/>
    </row>
    <row r="21" spans="1:14" ht="15" customHeight="1" x14ac:dyDescent="0.3">
      <c r="A21" s="56">
        <v>49</v>
      </c>
      <c r="B21" s="232" t="s">
        <v>2110</v>
      </c>
      <c r="C21" s="58">
        <v>42181.766130000004</v>
      </c>
      <c r="D21" s="58">
        <v>1774</v>
      </c>
      <c r="E21" s="58">
        <v>0</v>
      </c>
      <c r="F21" s="58">
        <f t="shared" si="0"/>
        <v>43955.766130000004</v>
      </c>
      <c r="G21" s="58">
        <f t="shared" si="1"/>
        <v>14060.588710000002</v>
      </c>
      <c r="H21" s="58">
        <f t="shared" si="2"/>
        <v>7030.2943550000009</v>
      </c>
      <c r="I21" s="58">
        <f t="shared" si="3"/>
        <v>56242.354840000007</v>
      </c>
      <c r="J21" s="58">
        <v>2873</v>
      </c>
      <c r="K21" s="58">
        <v>879</v>
      </c>
      <c r="L21" s="58">
        <v>1827</v>
      </c>
      <c r="M21" s="58">
        <f t="shared" si="4"/>
        <v>82912.237905000016</v>
      </c>
      <c r="N21" s="233"/>
    </row>
    <row r="22" spans="1:14" ht="15" customHeight="1" x14ac:dyDescent="0.3">
      <c r="A22" s="56">
        <v>87</v>
      </c>
      <c r="B22" s="232" t="s">
        <v>1921</v>
      </c>
      <c r="C22" s="58">
        <v>42181.766130000004</v>
      </c>
      <c r="D22" s="58">
        <v>1774</v>
      </c>
      <c r="E22" s="58">
        <v>0</v>
      </c>
      <c r="F22" s="58">
        <f t="shared" si="0"/>
        <v>43955.766130000004</v>
      </c>
      <c r="G22" s="58">
        <f t="shared" si="1"/>
        <v>14060.588710000002</v>
      </c>
      <c r="H22" s="58">
        <f t="shared" si="2"/>
        <v>7030.2943550000009</v>
      </c>
      <c r="I22" s="58">
        <f t="shared" si="3"/>
        <v>56242.354840000007</v>
      </c>
      <c r="J22" s="58">
        <v>2873</v>
      </c>
      <c r="K22" s="58">
        <v>879</v>
      </c>
      <c r="L22" s="58">
        <v>1827</v>
      </c>
      <c r="M22" s="58">
        <f t="shared" si="4"/>
        <v>82912.237905000016</v>
      </c>
      <c r="N22" s="233"/>
    </row>
    <row r="23" spans="1:14" ht="15" customHeight="1" x14ac:dyDescent="0.3">
      <c r="A23" s="56">
        <v>124</v>
      </c>
      <c r="B23" s="232" t="s">
        <v>2111</v>
      </c>
      <c r="C23" s="58">
        <v>42181.766130000004</v>
      </c>
      <c r="D23" s="58">
        <v>1774</v>
      </c>
      <c r="E23" s="58">
        <v>0</v>
      </c>
      <c r="F23" s="58">
        <f t="shared" si="0"/>
        <v>43955.766130000004</v>
      </c>
      <c r="G23" s="58">
        <f t="shared" si="1"/>
        <v>14060.588710000002</v>
      </c>
      <c r="H23" s="58">
        <f t="shared" si="2"/>
        <v>7030.2943550000009</v>
      </c>
      <c r="I23" s="58">
        <f t="shared" si="3"/>
        <v>56242.354840000007</v>
      </c>
      <c r="J23" s="58">
        <v>2873</v>
      </c>
      <c r="K23" s="58">
        <v>879</v>
      </c>
      <c r="L23" s="58">
        <v>1827</v>
      </c>
      <c r="M23" s="58">
        <f t="shared" si="4"/>
        <v>82912.237905000016</v>
      </c>
      <c r="N23" s="233"/>
    </row>
    <row r="24" spans="1:14" ht="15" customHeight="1" x14ac:dyDescent="0.3">
      <c r="A24" s="56">
        <v>15</v>
      </c>
      <c r="B24" s="232" t="s">
        <v>2128</v>
      </c>
      <c r="C24" s="58">
        <v>42181.766130000004</v>
      </c>
      <c r="D24" s="58">
        <v>1774</v>
      </c>
      <c r="E24" s="58">
        <v>0</v>
      </c>
      <c r="F24" s="58">
        <f t="shared" si="0"/>
        <v>43955.766130000004</v>
      </c>
      <c r="G24" s="58">
        <f t="shared" si="1"/>
        <v>14060.588710000002</v>
      </c>
      <c r="H24" s="58">
        <f t="shared" si="2"/>
        <v>7030.2943550000009</v>
      </c>
      <c r="I24" s="58">
        <f t="shared" si="3"/>
        <v>56242.354840000007</v>
      </c>
      <c r="J24" s="58">
        <v>2873</v>
      </c>
      <c r="K24" s="58">
        <v>879</v>
      </c>
      <c r="L24" s="58">
        <v>1827</v>
      </c>
      <c r="M24" s="58">
        <f t="shared" si="4"/>
        <v>82912.237905000016</v>
      </c>
      <c r="N24" s="233"/>
    </row>
    <row r="25" spans="1:14" x14ac:dyDescent="0.3">
      <c r="A25" s="56">
        <v>85</v>
      </c>
      <c r="B25" s="232" t="s">
        <v>2112</v>
      </c>
      <c r="C25" s="58">
        <v>37654.19616</v>
      </c>
      <c r="D25" s="58">
        <v>1774</v>
      </c>
      <c r="E25" s="58">
        <v>0</v>
      </c>
      <c r="F25" s="58">
        <f t="shared" si="0"/>
        <v>39428.19616</v>
      </c>
      <c r="G25" s="58">
        <f t="shared" si="1"/>
        <v>12551.398719999999</v>
      </c>
      <c r="H25" s="58">
        <f t="shared" si="2"/>
        <v>6275.6993599999996</v>
      </c>
      <c r="I25" s="58">
        <f t="shared" si="3"/>
        <v>50205.594879999997</v>
      </c>
      <c r="J25" s="58">
        <v>2873</v>
      </c>
      <c r="K25" s="58">
        <v>879</v>
      </c>
      <c r="L25" s="58">
        <v>1827</v>
      </c>
      <c r="M25" s="58">
        <f t="shared" si="4"/>
        <v>74611.69296</v>
      </c>
      <c r="N25" s="233"/>
    </row>
    <row r="26" spans="1:14" ht="15" customHeight="1" x14ac:dyDescent="0.3">
      <c r="A26" s="56">
        <v>10</v>
      </c>
      <c r="B26" s="232" t="s">
        <v>2065</v>
      </c>
      <c r="C26" s="58">
        <v>37654.19616</v>
      </c>
      <c r="D26" s="58">
        <v>1774</v>
      </c>
      <c r="E26" s="58">
        <v>0</v>
      </c>
      <c r="F26" s="58">
        <f t="shared" si="0"/>
        <v>39428.19616</v>
      </c>
      <c r="G26" s="58">
        <f t="shared" si="1"/>
        <v>12551.398719999999</v>
      </c>
      <c r="H26" s="58">
        <f t="shared" si="2"/>
        <v>6275.6993599999996</v>
      </c>
      <c r="I26" s="58">
        <f t="shared" si="3"/>
        <v>50205.594879999997</v>
      </c>
      <c r="J26" s="58">
        <v>2873</v>
      </c>
      <c r="K26" s="58">
        <v>879</v>
      </c>
      <c r="L26" s="58">
        <v>1827</v>
      </c>
      <c r="M26" s="58">
        <f t="shared" si="4"/>
        <v>74611.69296</v>
      </c>
      <c r="N26" s="233"/>
    </row>
    <row r="27" spans="1:14" ht="15" customHeight="1" x14ac:dyDescent="0.3">
      <c r="A27" s="56">
        <v>57</v>
      </c>
      <c r="B27" s="232" t="s">
        <v>2113</v>
      </c>
      <c r="C27" s="58">
        <v>37654.19616</v>
      </c>
      <c r="D27" s="58">
        <v>1774</v>
      </c>
      <c r="E27" s="58">
        <v>0</v>
      </c>
      <c r="F27" s="58">
        <f t="shared" si="0"/>
        <v>39428.19616</v>
      </c>
      <c r="G27" s="58">
        <f t="shared" si="1"/>
        <v>12551.398719999999</v>
      </c>
      <c r="H27" s="58">
        <f t="shared" si="2"/>
        <v>6275.6993599999996</v>
      </c>
      <c r="I27" s="58">
        <f t="shared" si="3"/>
        <v>50205.594879999997</v>
      </c>
      <c r="J27" s="58">
        <v>2873</v>
      </c>
      <c r="K27" s="58">
        <v>879</v>
      </c>
      <c r="L27" s="58">
        <v>1827</v>
      </c>
      <c r="M27" s="58">
        <f t="shared" si="4"/>
        <v>74611.69296</v>
      </c>
      <c r="N27" s="233"/>
    </row>
    <row r="28" spans="1:14" ht="15" customHeight="1" x14ac:dyDescent="0.3">
      <c r="A28" s="56">
        <v>46</v>
      </c>
      <c r="B28" s="232" t="s">
        <v>2114</v>
      </c>
      <c r="C28" s="58">
        <v>34717.231500000002</v>
      </c>
      <c r="D28" s="58">
        <v>1774</v>
      </c>
      <c r="E28" s="58">
        <v>0</v>
      </c>
      <c r="F28" s="58">
        <f t="shared" si="0"/>
        <v>36491.231500000002</v>
      </c>
      <c r="G28" s="58">
        <f t="shared" si="1"/>
        <v>11572.410500000002</v>
      </c>
      <c r="H28" s="58">
        <f t="shared" si="2"/>
        <v>5786.2052500000009</v>
      </c>
      <c r="I28" s="58">
        <f t="shared" si="3"/>
        <v>46289.642000000007</v>
      </c>
      <c r="J28" s="58">
        <v>2873</v>
      </c>
      <c r="K28" s="58">
        <v>879</v>
      </c>
      <c r="L28" s="58">
        <v>1827</v>
      </c>
      <c r="M28" s="58">
        <f t="shared" si="4"/>
        <v>69227.257750000019</v>
      </c>
      <c r="N28" s="233"/>
    </row>
    <row r="29" spans="1:14" ht="15" customHeight="1" x14ac:dyDescent="0.3">
      <c r="A29" s="56">
        <v>12</v>
      </c>
      <c r="B29" s="232" t="s">
        <v>2115</v>
      </c>
      <c r="C29" s="58">
        <v>30062.671800000004</v>
      </c>
      <c r="D29" s="58">
        <v>1774</v>
      </c>
      <c r="E29" s="58">
        <v>0</v>
      </c>
      <c r="F29" s="58">
        <f t="shared" si="0"/>
        <v>31836.671800000004</v>
      </c>
      <c r="G29" s="58">
        <f t="shared" si="1"/>
        <v>10020.890600000001</v>
      </c>
      <c r="H29" s="58">
        <f t="shared" si="2"/>
        <v>5010.4453000000003</v>
      </c>
      <c r="I29" s="58">
        <f t="shared" si="3"/>
        <v>40083.562400000003</v>
      </c>
      <c r="J29" s="58">
        <v>2873</v>
      </c>
      <c r="K29" s="58">
        <v>879</v>
      </c>
      <c r="L29" s="58">
        <v>1827</v>
      </c>
      <c r="M29" s="58">
        <f t="shared" si="4"/>
        <v>60693.898300000001</v>
      </c>
      <c r="N29" s="233"/>
    </row>
    <row r="30" spans="1:14" ht="15" customHeight="1" x14ac:dyDescent="0.3">
      <c r="A30" s="56">
        <v>43</v>
      </c>
      <c r="B30" s="232" t="s">
        <v>2129</v>
      </c>
      <c r="C30" s="58">
        <v>27252.588720000003</v>
      </c>
      <c r="D30" s="58">
        <v>1774</v>
      </c>
      <c r="E30" s="58">
        <v>0</v>
      </c>
      <c r="F30" s="58">
        <f t="shared" si="0"/>
        <v>29026.588720000003</v>
      </c>
      <c r="G30" s="58">
        <f t="shared" si="1"/>
        <v>9084.1962400000011</v>
      </c>
      <c r="H30" s="58">
        <f t="shared" si="2"/>
        <v>4542.0981200000006</v>
      </c>
      <c r="I30" s="58">
        <f t="shared" si="3"/>
        <v>36336.784960000005</v>
      </c>
      <c r="J30" s="58">
        <v>2873</v>
      </c>
      <c r="K30" s="58">
        <v>879</v>
      </c>
      <c r="L30" s="58">
        <v>1827</v>
      </c>
      <c r="M30" s="58">
        <f t="shared" si="4"/>
        <v>55542.079320000004</v>
      </c>
      <c r="N30" s="233"/>
    </row>
    <row r="31" spans="1:14" ht="15" customHeight="1" x14ac:dyDescent="0.3">
      <c r="A31" s="56">
        <v>45</v>
      </c>
      <c r="B31" s="232" t="s">
        <v>2116</v>
      </c>
      <c r="C31" s="58">
        <v>25304.634180000001</v>
      </c>
      <c r="D31" s="58">
        <v>1774</v>
      </c>
      <c r="E31" s="58">
        <v>0</v>
      </c>
      <c r="F31" s="58">
        <f t="shared" si="0"/>
        <v>27078.634180000001</v>
      </c>
      <c r="G31" s="58">
        <f t="shared" si="1"/>
        <v>8434.8780599999991</v>
      </c>
      <c r="H31" s="58">
        <f t="shared" si="2"/>
        <v>4217.4390299999995</v>
      </c>
      <c r="I31" s="58">
        <f t="shared" si="3"/>
        <v>33739.512239999996</v>
      </c>
      <c r="J31" s="58">
        <v>2873</v>
      </c>
      <c r="K31" s="58">
        <v>879</v>
      </c>
      <c r="L31" s="58">
        <v>1827</v>
      </c>
      <c r="M31" s="58">
        <f t="shared" si="4"/>
        <v>51970.829329999993</v>
      </c>
      <c r="N31" s="233"/>
    </row>
    <row r="32" spans="1:14" ht="15" customHeight="1" x14ac:dyDescent="0.3">
      <c r="A32" s="56">
        <v>97</v>
      </c>
      <c r="B32" s="232" t="s">
        <v>1844</v>
      </c>
      <c r="C32" s="58">
        <v>25252.300394999998</v>
      </c>
      <c r="D32" s="58">
        <v>1774</v>
      </c>
      <c r="E32" s="58">
        <v>0</v>
      </c>
      <c r="F32" s="58">
        <f t="shared" si="0"/>
        <v>27026.300394999998</v>
      </c>
      <c r="G32" s="58">
        <f t="shared" si="1"/>
        <v>8417.4334649999983</v>
      </c>
      <c r="H32" s="58">
        <f t="shared" si="2"/>
        <v>4208.7167324999991</v>
      </c>
      <c r="I32" s="58">
        <f t="shared" si="3"/>
        <v>33669.733859999993</v>
      </c>
      <c r="J32" s="58">
        <v>2873</v>
      </c>
      <c r="K32" s="58">
        <v>879</v>
      </c>
      <c r="L32" s="58">
        <v>1827</v>
      </c>
      <c r="M32" s="58">
        <f t="shared" si="4"/>
        <v>51874.884057499992</v>
      </c>
      <c r="N32" s="233"/>
    </row>
    <row r="33" spans="1:14" ht="15" customHeight="1" x14ac:dyDescent="0.3">
      <c r="A33" s="56">
        <v>63</v>
      </c>
      <c r="B33" s="232" t="s">
        <v>1999</v>
      </c>
      <c r="C33" s="58">
        <v>25252.300394999998</v>
      </c>
      <c r="D33" s="58">
        <v>1774</v>
      </c>
      <c r="E33" s="58">
        <v>0</v>
      </c>
      <c r="F33" s="58">
        <f t="shared" si="0"/>
        <v>27026.300394999998</v>
      </c>
      <c r="G33" s="58">
        <f t="shared" si="1"/>
        <v>8417.4334649999983</v>
      </c>
      <c r="H33" s="58">
        <f t="shared" si="2"/>
        <v>4208.7167324999991</v>
      </c>
      <c r="I33" s="58">
        <f t="shared" si="3"/>
        <v>33669.733859999993</v>
      </c>
      <c r="J33" s="58">
        <v>2873</v>
      </c>
      <c r="K33" s="58">
        <v>879</v>
      </c>
      <c r="L33" s="58">
        <v>1827</v>
      </c>
      <c r="M33" s="58">
        <f t="shared" si="4"/>
        <v>51874.884057499992</v>
      </c>
      <c r="N33" s="233"/>
    </row>
    <row r="34" spans="1:14" ht="15" customHeight="1" x14ac:dyDescent="0.3">
      <c r="A34" s="56">
        <v>64</v>
      </c>
      <c r="B34" s="232" t="s">
        <v>2130</v>
      </c>
      <c r="C34" s="58">
        <v>25252.300394999998</v>
      </c>
      <c r="D34" s="58">
        <v>1774</v>
      </c>
      <c r="E34" s="58">
        <v>0</v>
      </c>
      <c r="F34" s="58">
        <f t="shared" si="0"/>
        <v>27026.300394999998</v>
      </c>
      <c r="G34" s="58">
        <f t="shared" si="1"/>
        <v>8417.4334649999983</v>
      </c>
      <c r="H34" s="58">
        <f t="shared" si="2"/>
        <v>4208.7167324999991</v>
      </c>
      <c r="I34" s="58">
        <f t="shared" si="3"/>
        <v>33669.733859999993</v>
      </c>
      <c r="J34" s="58">
        <v>2873</v>
      </c>
      <c r="K34" s="58">
        <v>879</v>
      </c>
      <c r="L34" s="58">
        <v>1827</v>
      </c>
      <c r="M34" s="58">
        <f t="shared" si="4"/>
        <v>51874.884057499992</v>
      </c>
      <c r="N34" s="233"/>
    </row>
    <row r="35" spans="1:14" ht="15" customHeight="1" x14ac:dyDescent="0.3">
      <c r="A35" s="56">
        <v>152</v>
      </c>
      <c r="B35" s="232" t="s">
        <v>2117</v>
      </c>
      <c r="C35" s="58">
        <v>25252.300394999998</v>
      </c>
      <c r="D35" s="58">
        <v>1774</v>
      </c>
      <c r="E35" s="58">
        <v>0</v>
      </c>
      <c r="F35" s="58">
        <f t="shared" si="0"/>
        <v>27026.300394999998</v>
      </c>
      <c r="G35" s="58">
        <f t="shared" si="1"/>
        <v>8417.4334649999983</v>
      </c>
      <c r="H35" s="58">
        <f t="shared" si="2"/>
        <v>4208.7167324999991</v>
      </c>
      <c r="I35" s="58">
        <f t="shared" si="3"/>
        <v>33669.733859999993</v>
      </c>
      <c r="J35" s="58">
        <v>2873</v>
      </c>
      <c r="K35" s="58">
        <v>879</v>
      </c>
      <c r="L35" s="58">
        <v>1827</v>
      </c>
      <c r="M35" s="58">
        <f t="shared" si="4"/>
        <v>51874.884057499992</v>
      </c>
      <c r="N35" s="233"/>
    </row>
    <row r="36" spans="1:14" ht="15" customHeight="1" x14ac:dyDescent="0.3">
      <c r="A36" s="56">
        <v>9</v>
      </c>
      <c r="B36" s="232" t="s">
        <v>2055</v>
      </c>
      <c r="C36" s="58">
        <v>23623.256475000002</v>
      </c>
      <c r="D36" s="58">
        <v>1774</v>
      </c>
      <c r="E36" s="58">
        <v>0</v>
      </c>
      <c r="F36" s="58">
        <f t="shared" si="0"/>
        <v>25397.256475000002</v>
      </c>
      <c r="G36" s="58">
        <f t="shared" si="1"/>
        <v>7874.4188250000007</v>
      </c>
      <c r="H36" s="58">
        <f t="shared" si="2"/>
        <v>3937.2094125000003</v>
      </c>
      <c r="I36" s="58">
        <f t="shared" si="3"/>
        <v>31497.675300000003</v>
      </c>
      <c r="J36" s="58">
        <v>2873</v>
      </c>
      <c r="K36" s="58">
        <v>879</v>
      </c>
      <c r="L36" s="58">
        <v>1827</v>
      </c>
      <c r="M36" s="58">
        <f t="shared" si="4"/>
        <v>48888.303537500004</v>
      </c>
      <c r="N36" s="233"/>
    </row>
    <row r="37" spans="1:14" ht="15" customHeight="1" x14ac:dyDescent="0.3">
      <c r="A37" s="56">
        <v>81</v>
      </c>
      <c r="B37" s="232" t="s">
        <v>2118</v>
      </c>
      <c r="C37" s="58">
        <v>23623.256475000002</v>
      </c>
      <c r="D37" s="58">
        <v>1774</v>
      </c>
      <c r="E37" s="58">
        <v>0</v>
      </c>
      <c r="F37" s="58">
        <f t="shared" si="0"/>
        <v>25397.256475000002</v>
      </c>
      <c r="G37" s="58">
        <f t="shared" si="1"/>
        <v>7874.4188250000007</v>
      </c>
      <c r="H37" s="58">
        <f t="shared" si="2"/>
        <v>3937.2094125000003</v>
      </c>
      <c r="I37" s="58">
        <f t="shared" si="3"/>
        <v>31497.675300000003</v>
      </c>
      <c r="J37" s="58">
        <v>2873</v>
      </c>
      <c r="K37" s="58">
        <v>879</v>
      </c>
      <c r="L37" s="58">
        <v>1827</v>
      </c>
      <c r="M37" s="58">
        <f t="shared" si="4"/>
        <v>48888.303537500004</v>
      </c>
      <c r="N37" s="233"/>
    </row>
    <row r="38" spans="1:14" ht="15" customHeight="1" x14ac:dyDescent="0.3">
      <c r="A38" s="56">
        <v>14</v>
      </c>
      <c r="B38" s="232" t="s">
        <v>2119</v>
      </c>
      <c r="C38" s="58">
        <v>20400.362324999998</v>
      </c>
      <c r="D38" s="58">
        <v>1774</v>
      </c>
      <c r="E38" s="58">
        <v>0</v>
      </c>
      <c r="F38" s="58">
        <f t="shared" si="0"/>
        <v>22174.362324999998</v>
      </c>
      <c r="G38" s="58">
        <f t="shared" si="1"/>
        <v>6800.1207749999994</v>
      </c>
      <c r="H38" s="58">
        <f t="shared" si="2"/>
        <v>3400.0603874999997</v>
      </c>
      <c r="I38" s="58">
        <f t="shared" si="3"/>
        <v>27200.483099999998</v>
      </c>
      <c r="J38" s="58">
        <v>2873</v>
      </c>
      <c r="K38" s="58">
        <v>879</v>
      </c>
      <c r="L38" s="58">
        <v>1827</v>
      </c>
      <c r="M38" s="58">
        <f t="shared" si="4"/>
        <v>42979.664262499995</v>
      </c>
      <c r="N38" s="233"/>
    </row>
    <row r="39" spans="1:14" ht="15" customHeight="1" x14ac:dyDescent="0.3">
      <c r="A39" s="56">
        <v>16</v>
      </c>
      <c r="B39" s="232" t="s">
        <v>2051</v>
      </c>
      <c r="C39" s="58">
        <v>19958.248800000001</v>
      </c>
      <c r="D39" s="58">
        <v>1774</v>
      </c>
      <c r="E39" s="58">
        <v>0</v>
      </c>
      <c r="F39" s="58">
        <f t="shared" si="0"/>
        <v>21732.248800000001</v>
      </c>
      <c r="G39" s="58">
        <f t="shared" si="1"/>
        <v>6652.749600000001</v>
      </c>
      <c r="H39" s="58">
        <f t="shared" si="2"/>
        <v>3326.3748000000005</v>
      </c>
      <c r="I39" s="58">
        <f t="shared" si="3"/>
        <v>26610.998400000004</v>
      </c>
      <c r="J39" s="58">
        <v>2873</v>
      </c>
      <c r="K39" s="58">
        <v>879</v>
      </c>
      <c r="L39" s="58">
        <v>1827</v>
      </c>
      <c r="M39" s="58">
        <f t="shared" si="4"/>
        <v>42169.122800000005</v>
      </c>
      <c r="N39" s="233"/>
    </row>
    <row r="40" spans="1:14" ht="15" customHeight="1" x14ac:dyDescent="0.3">
      <c r="A40" s="56">
        <v>17</v>
      </c>
      <c r="B40" s="232" t="s">
        <v>2072</v>
      </c>
      <c r="C40" s="58">
        <v>18358.9182</v>
      </c>
      <c r="D40" s="58">
        <v>1774</v>
      </c>
      <c r="E40" s="58">
        <v>0</v>
      </c>
      <c r="F40" s="58">
        <f t="shared" si="0"/>
        <v>20132.9182</v>
      </c>
      <c r="G40" s="58">
        <f t="shared" si="1"/>
        <v>6119.6394</v>
      </c>
      <c r="H40" s="58">
        <f t="shared" si="2"/>
        <v>3059.8197</v>
      </c>
      <c r="I40" s="58">
        <f t="shared" si="3"/>
        <v>24478.5576</v>
      </c>
      <c r="J40" s="58">
        <v>2873</v>
      </c>
      <c r="K40" s="58">
        <v>879</v>
      </c>
      <c r="L40" s="58">
        <v>1827</v>
      </c>
      <c r="M40" s="58">
        <f t="shared" si="4"/>
        <v>39237.0167</v>
      </c>
      <c r="N40" s="233"/>
    </row>
    <row r="41" spans="1:14" ht="15" customHeight="1" x14ac:dyDescent="0.3">
      <c r="A41" s="53" t="s">
        <v>329</v>
      </c>
      <c r="B41" s="53" t="s">
        <v>329</v>
      </c>
      <c r="C41" s="67"/>
      <c r="D41" s="67" t="s">
        <v>329</v>
      </c>
      <c r="E41" s="67" t="s">
        <v>329</v>
      </c>
      <c r="F41" s="67" t="s">
        <v>329</v>
      </c>
      <c r="G41" s="67" t="s">
        <v>329</v>
      </c>
      <c r="H41" s="67" t="s">
        <v>329</v>
      </c>
      <c r="I41" s="67" t="s">
        <v>329</v>
      </c>
      <c r="J41" s="67"/>
      <c r="K41" s="67"/>
      <c r="L41" s="67" t="s">
        <v>329</v>
      </c>
      <c r="M41" s="67" t="s">
        <v>329</v>
      </c>
      <c r="N41" s="233"/>
    </row>
    <row r="42" spans="1:14" ht="15" customHeight="1" x14ac:dyDescent="0.3">
      <c r="A42" s="53" t="s">
        <v>329</v>
      </c>
      <c r="B42" s="53" t="s">
        <v>329</v>
      </c>
      <c r="C42" s="67" t="s">
        <v>329</v>
      </c>
      <c r="D42" s="67" t="s">
        <v>329</v>
      </c>
      <c r="E42" s="67" t="s">
        <v>329</v>
      </c>
      <c r="F42" s="67" t="s">
        <v>329</v>
      </c>
      <c r="G42" s="67" t="s">
        <v>329</v>
      </c>
      <c r="H42" s="67" t="s">
        <v>329</v>
      </c>
      <c r="I42" s="67" t="s">
        <v>329</v>
      </c>
      <c r="J42" s="67"/>
      <c r="K42" s="67"/>
      <c r="L42" s="67" t="s">
        <v>329</v>
      </c>
      <c r="M42" s="67" t="s">
        <v>329</v>
      </c>
      <c r="N42" s="233"/>
    </row>
    <row r="43" spans="1:14" ht="15" customHeight="1" x14ac:dyDescent="0.3">
      <c r="A43" s="472" t="s">
        <v>1869</v>
      </c>
      <c r="B43" s="472"/>
      <c r="C43" s="472"/>
      <c r="D43" s="69" t="s">
        <v>329</v>
      </c>
      <c r="E43" s="69" t="s">
        <v>329</v>
      </c>
      <c r="F43" s="69" t="s">
        <v>329</v>
      </c>
      <c r="G43" s="69" t="s">
        <v>329</v>
      </c>
      <c r="H43" s="69" t="s">
        <v>329</v>
      </c>
      <c r="I43" s="69" t="s">
        <v>329</v>
      </c>
      <c r="J43" s="69"/>
      <c r="K43" s="69"/>
      <c r="L43" s="69" t="s">
        <v>329</v>
      </c>
      <c r="M43" s="69" t="s">
        <v>329</v>
      </c>
      <c r="N43" s="233"/>
    </row>
    <row r="44" spans="1:14" ht="15" customHeight="1" x14ac:dyDescent="0.3">
      <c r="A44" s="444" t="s">
        <v>1857</v>
      </c>
      <c r="B44" s="444" t="s">
        <v>1802</v>
      </c>
      <c r="C44" s="473" t="s">
        <v>1858</v>
      </c>
      <c r="D44" s="473" t="s">
        <v>1858</v>
      </c>
      <c r="E44" s="473" t="s">
        <v>1858</v>
      </c>
      <c r="F44" s="473" t="s">
        <v>1858</v>
      </c>
      <c r="G44" s="473" t="s">
        <v>1859</v>
      </c>
      <c r="H44" s="473" t="s">
        <v>1859</v>
      </c>
      <c r="I44" s="473" t="s">
        <v>1859</v>
      </c>
      <c r="J44" s="473"/>
      <c r="K44" s="473"/>
      <c r="L44" s="473" t="s">
        <v>1859</v>
      </c>
      <c r="M44" s="473" t="s">
        <v>1859</v>
      </c>
      <c r="N44" s="233"/>
    </row>
    <row r="45" spans="1:14" ht="40.5" customHeight="1" x14ac:dyDescent="0.3">
      <c r="A45" s="444" t="s">
        <v>1857</v>
      </c>
      <c r="B45" s="444" t="s">
        <v>1860</v>
      </c>
      <c r="C45" s="94" t="s">
        <v>1861</v>
      </c>
      <c r="D45" s="94" t="s">
        <v>1862</v>
      </c>
      <c r="E45" s="94" t="s">
        <v>1863</v>
      </c>
      <c r="F45" s="94" t="s">
        <v>1864</v>
      </c>
      <c r="G45" s="88" t="s">
        <v>1865</v>
      </c>
      <c r="H45" s="88" t="s">
        <v>1866</v>
      </c>
      <c r="I45" s="88" t="s">
        <v>1867</v>
      </c>
      <c r="J45" s="88" t="s">
        <v>2125</v>
      </c>
      <c r="K45" s="88" t="s">
        <v>2126</v>
      </c>
      <c r="L45" s="94" t="s">
        <v>1868</v>
      </c>
      <c r="M45" s="94" t="s">
        <v>1864</v>
      </c>
      <c r="N45" s="233"/>
    </row>
    <row r="46" spans="1:14" ht="15" customHeight="1" x14ac:dyDescent="0.3">
      <c r="A46" s="56">
        <v>156</v>
      </c>
      <c r="B46" s="56" t="s">
        <v>2131</v>
      </c>
      <c r="C46" s="58">
        <v>18358.9182</v>
      </c>
      <c r="D46" s="58">
        <v>1774</v>
      </c>
      <c r="E46" s="58">
        <v>0</v>
      </c>
      <c r="F46" s="58">
        <f t="shared" ref="F46:F62" si="5">+C46+D46+E46</f>
        <v>20132.9182</v>
      </c>
      <c r="G46" s="58">
        <f t="shared" ref="G46:G62" si="6">(C46/30)*10</f>
        <v>6119.6394</v>
      </c>
      <c r="H46" s="58">
        <f t="shared" ref="H46:H62" si="7">(C46/30)*5</f>
        <v>3059.8197</v>
      </c>
      <c r="I46" s="58">
        <f t="shared" ref="I46:I62" si="8">(C46/30)*40</f>
        <v>24478.5576</v>
      </c>
      <c r="J46" s="58">
        <v>2873</v>
      </c>
      <c r="K46" s="58">
        <v>879</v>
      </c>
      <c r="L46" s="58">
        <v>1827</v>
      </c>
      <c r="M46" s="58">
        <f t="shared" ref="M46:M62" si="9">SUM(G46:L46)</f>
        <v>39237.0167</v>
      </c>
      <c r="N46" s="233"/>
    </row>
    <row r="47" spans="1:14" ht="15" customHeight="1" x14ac:dyDescent="0.3">
      <c r="A47" s="56">
        <v>18</v>
      </c>
      <c r="B47" s="56" t="s">
        <v>2132</v>
      </c>
      <c r="C47" s="58">
        <v>18194.612624999998</v>
      </c>
      <c r="D47" s="58">
        <v>1774</v>
      </c>
      <c r="E47" s="58">
        <v>0</v>
      </c>
      <c r="F47" s="58">
        <f t="shared" si="5"/>
        <v>19968.612624999998</v>
      </c>
      <c r="G47" s="58">
        <f t="shared" si="6"/>
        <v>6064.8708749999987</v>
      </c>
      <c r="H47" s="58">
        <f t="shared" si="7"/>
        <v>3032.4354374999994</v>
      </c>
      <c r="I47" s="58">
        <f t="shared" si="8"/>
        <v>24259.483499999995</v>
      </c>
      <c r="J47" s="58">
        <v>2873</v>
      </c>
      <c r="K47" s="58">
        <v>879</v>
      </c>
      <c r="L47" s="58">
        <v>1827</v>
      </c>
      <c r="M47" s="58">
        <f t="shared" si="9"/>
        <v>38935.789812499992</v>
      </c>
      <c r="N47" s="233"/>
    </row>
    <row r="48" spans="1:14" ht="15" customHeight="1" x14ac:dyDescent="0.3">
      <c r="A48" s="56">
        <v>21</v>
      </c>
      <c r="B48" s="56" t="s">
        <v>2006</v>
      </c>
      <c r="C48" s="58">
        <v>18194.612624999998</v>
      </c>
      <c r="D48" s="58">
        <v>1774</v>
      </c>
      <c r="E48" s="58">
        <v>0</v>
      </c>
      <c r="F48" s="58">
        <f t="shared" si="5"/>
        <v>19968.612624999998</v>
      </c>
      <c r="G48" s="58">
        <f t="shared" si="6"/>
        <v>6064.8708749999987</v>
      </c>
      <c r="H48" s="58">
        <f t="shared" si="7"/>
        <v>3032.4354374999994</v>
      </c>
      <c r="I48" s="58">
        <f t="shared" si="8"/>
        <v>24259.483499999995</v>
      </c>
      <c r="J48" s="58">
        <v>2873</v>
      </c>
      <c r="K48" s="58">
        <v>879</v>
      </c>
      <c r="L48" s="58">
        <v>1827</v>
      </c>
      <c r="M48" s="58">
        <f t="shared" si="9"/>
        <v>38935.789812499992</v>
      </c>
      <c r="N48" s="233"/>
    </row>
    <row r="49" spans="1:14" ht="15" customHeight="1" x14ac:dyDescent="0.3">
      <c r="A49" s="56">
        <v>22</v>
      </c>
      <c r="B49" s="56" t="s">
        <v>1990</v>
      </c>
      <c r="C49" s="58">
        <v>16372.147050000001</v>
      </c>
      <c r="D49" s="58">
        <v>1625</v>
      </c>
      <c r="E49" s="58">
        <v>0</v>
      </c>
      <c r="F49" s="58">
        <f t="shared" si="5"/>
        <v>17997.14705</v>
      </c>
      <c r="G49" s="58">
        <f t="shared" si="6"/>
        <v>5457.3823499999999</v>
      </c>
      <c r="H49" s="58">
        <f t="shared" si="7"/>
        <v>2728.6911749999999</v>
      </c>
      <c r="I49" s="58">
        <f t="shared" si="8"/>
        <v>21829.529399999999</v>
      </c>
      <c r="J49" s="58">
        <v>2873</v>
      </c>
      <c r="K49" s="58">
        <v>879</v>
      </c>
      <c r="L49" s="58">
        <v>1673</v>
      </c>
      <c r="M49" s="58">
        <f t="shared" si="9"/>
        <v>35440.602924999999</v>
      </c>
      <c r="N49" s="233"/>
    </row>
    <row r="50" spans="1:14" ht="15" customHeight="1" x14ac:dyDescent="0.3">
      <c r="A50" s="56">
        <v>92</v>
      </c>
      <c r="B50" s="56" t="s">
        <v>2015</v>
      </c>
      <c r="C50" s="58">
        <v>16372.147050000001</v>
      </c>
      <c r="D50" s="58">
        <v>1625</v>
      </c>
      <c r="E50" s="58">
        <v>0</v>
      </c>
      <c r="F50" s="58">
        <f t="shared" si="5"/>
        <v>17997.14705</v>
      </c>
      <c r="G50" s="58">
        <f t="shared" si="6"/>
        <v>5457.3823499999999</v>
      </c>
      <c r="H50" s="58">
        <f t="shared" si="7"/>
        <v>2728.6911749999999</v>
      </c>
      <c r="I50" s="58">
        <f t="shared" si="8"/>
        <v>21829.529399999999</v>
      </c>
      <c r="J50" s="58">
        <v>2873</v>
      </c>
      <c r="K50" s="58">
        <v>879</v>
      </c>
      <c r="L50" s="58">
        <v>1673</v>
      </c>
      <c r="M50" s="58">
        <f t="shared" si="9"/>
        <v>35440.602924999999</v>
      </c>
      <c r="N50" s="233"/>
    </row>
    <row r="51" spans="1:14" ht="15" customHeight="1" x14ac:dyDescent="0.3">
      <c r="A51" s="56">
        <v>27</v>
      </c>
      <c r="B51" s="56" t="s">
        <v>2008</v>
      </c>
      <c r="C51" s="58">
        <v>16372.147050000001</v>
      </c>
      <c r="D51" s="58">
        <v>1625</v>
      </c>
      <c r="E51" s="58">
        <v>0</v>
      </c>
      <c r="F51" s="58">
        <f t="shared" si="5"/>
        <v>17997.14705</v>
      </c>
      <c r="G51" s="58">
        <f t="shared" si="6"/>
        <v>5457.3823499999999</v>
      </c>
      <c r="H51" s="58">
        <f t="shared" si="7"/>
        <v>2728.6911749999999</v>
      </c>
      <c r="I51" s="58">
        <f t="shared" si="8"/>
        <v>21829.529399999999</v>
      </c>
      <c r="J51" s="58">
        <v>2873</v>
      </c>
      <c r="K51" s="58">
        <v>879</v>
      </c>
      <c r="L51" s="58">
        <v>1673</v>
      </c>
      <c r="M51" s="58">
        <f t="shared" si="9"/>
        <v>35440.602924999999</v>
      </c>
      <c r="N51" s="233"/>
    </row>
    <row r="52" spans="1:14" ht="15" customHeight="1" x14ac:dyDescent="0.3">
      <c r="A52" s="56">
        <v>20</v>
      </c>
      <c r="B52" s="56" t="s">
        <v>2120</v>
      </c>
      <c r="C52" s="58">
        <v>15158.4048</v>
      </c>
      <c r="D52" s="58">
        <v>1625</v>
      </c>
      <c r="E52" s="58">
        <v>0</v>
      </c>
      <c r="F52" s="58">
        <f t="shared" si="5"/>
        <v>16783.4048</v>
      </c>
      <c r="G52" s="58">
        <f t="shared" si="6"/>
        <v>5052.8016000000007</v>
      </c>
      <c r="H52" s="58">
        <f t="shared" si="7"/>
        <v>2526.4008000000003</v>
      </c>
      <c r="I52" s="58">
        <f t="shared" si="8"/>
        <v>20211.206400000003</v>
      </c>
      <c r="J52" s="58">
        <v>2873</v>
      </c>
      <c r="K52" s="58">
        <v>879</v>
      </c>
      <c r="L52" s="58">
        <v>1673</v>
      </c>
      <c r="M52" s="58">
        <f t="shared" si="9"/>
        <v>33215.408800000005</v>
      </c>
      <c r="N52" s="233"/>
    </row>
    <row r="53" spans="1:14" ht="15" customHeight="1" x14ac:dyDescent="0.3">
      <c r="A53" s="56">
        <v>48</v>
      </c>
      <c r="B53" s="56" t="s">
        <v>2121</v>
      </c>
      <c r="C53" s="58">
        <v>13811.7672</v>
      </c>
      <c r="D53" s="58">
        <v>1625</v>
      </c>
      <c r="E53" s="58">
        <v>0</v>
      </c>
      <c r="F53" s="58">
        <f t="shared" si="5"/>
        <v>15436.7672</v>
      </c>
      <c r="G53" s="58">
        <f t="shared" si="6"/>
        <v>4603.9224000000004</v>
      </c>
      <c r="H53" s="58">
        <f t="shared" si="7"/>
        <v>2301.9612000000002</v>
      </c>
      <c r="I53" s="58">
        <f t="shared" si="8"/>
        <v>18415.689600000002</v>
      </c>
      <c r="J53" s="58">
        <v>2873</v>
      </c>
      <c r="K53" s="58">
        <v>879</v>
      </c>
      <c r="L53" s="58">
        <v>1673</v>
      </c>
      <c r="M53" s="58">
        <f t="shared" si="9"/>
        <v>30746.573200000003</v>
      </c>
      <c r="N53" s="233"/>
    </row>
    <row r="54" spans="1:14" ht="15" customHeight="1" x14ac:dyDescent="0.3">
      <c r="A54" s="56">
        <v>23</v>
      </c>
      <c r="B54" s="56" t="s">
        <v>2000</v>
      </c>
      <c r="C54" s="58">
        <v>13811.7672</v>
      </c>
      <c r="D54" s="58">
        <v>1625</v>
      </c>
      <c r="E54" s="58">
        <v>0</v>
      </c>
      <c r="F54" s="58">
        <f t="shared" si="5"/>
        <v>15436.7672</v>
      </c>
      <c r="G54" s="58">
        <f t="shared" si="6"/>
        <v>4603.9224000000004</v>
      </c>
      <c r="H54" s="58">
        <f t="shared" si="7"/>
        <v>2301.9612000000002</v>
      </c>
      <c r="I54" s="58">
        <f t="shared" si="8"/>
        <v>18415.689600000002</v>
      </c>
      <c r="J54" s="58">
        <v>2873</v>
      </c>
      <c r="K54" s="58">
        <v>879</v>
      </c>
      <c r="L54" s="58">
        <v>1673</v>
      </c>
      <c r="M54" s="58">
        <f t="shared" si="9"/>
        <v>30746.573200000003</v>
      </c>
      <c r="N54" s="233"/>
    </row>
    <row r="55" spans="1:14" ht="15" customHeight="1" x14ac:dyDescent="0.3">
      <c r="A55" s="56">
        <v>134</v>
      </c>
      <c r="B55" s="56" t="s">
        <v>1820</v>
      </c>
      <c r="C55" s="58">
        <v>12428.063550000001</v>
      </c>
      <c r="D55" s="58">
        <v>1625</v>
      </c>
      <c r="E55" s="58">
        <v>0</v>
      </c>
      <c r="F55" s="58">
        <f t="shared" si="5"/>
        <v>14053.063550000001</v>
      </c>
      <c r="G55" s="58">
        <f t="shared" si="6"/>
        <v>4142.6878500000003</v>
      </c>
      <c r="H55" s="58">
        <f t="shared" si="7"/>
        <v>2071.3439250000001</v>
      </c>
      <c r="I55" s="58">
        <f t="shared" si="8"/>
        <v>16570.751400000001</v>
      </c>
      <c r="J55" s="58">
        <v>2873</v>
      </c>
      <c r="K55" s="58">
        <v>879</v>
      </c>
      <c r="L55" s="58">
        <v>1673</v>
      </c>
      <c r="M55" s="58">
        <f t="shared" si="9"/>
        <v>28209.783175</v>
      </c>
      <c r="N55" s="233"/>
    </row>
    <row r="56" spans="1:14" ht="15" customHeight="1" x14ac:dyDescent="0.3">
      <c r="A56" s="56">
        <v>36</v>
      </c>
      <c r="B56" s="56" t="s">
        <v>2122</v>
      </c>
      <c r="C56" s="58">
        <v>12428.063550000001</v>
      </c>
      <c r="D56" s="58">
        <v>1625</v>
      </c>
      <c r="E56" s="58">
        <v>0</v>
      </c>
      <c r="F56" s="58">
        <f t="shared" si="5"/>
        <v>14053.063550000001</v>
      </c>
      <c r="G56" s="58">
        <f t="shared" si="6"/>
        <v>4142.6878500000003</v>
      </c>
      <c r="H56" s="58">
        <f t="shared" si="7"/>
        <v>2071.3439250000001</v>
      </c>
      <c r="I56" s="58">
        <f t="shared" si="8"/>
        <v>16570.751400000001</v>
      </c>
      <c r="J56" s="58">
        <v>2873</v>
      </c>
      <c r="K56" s="58">
        <v>879</v>
      </c>
      <c r="L56" s="58">
        <v>1673</v>
      </c>
      <c r="M56" s="58">
        <f t="shared" si="9"/>
        <v>28209.783175</v>
      </c>
      <c r="N56" s="233"/>
    </row>
    <row r="57" spans="1:14" ht="15" customHeight="1" x14ac:dyDescent="0.3">
      <c r="A57" s="56">
        <v>25</v>
      </c>
      <c r="B57" s="56" t="s">
        <v>2043</v>
      </c>
      <c r="C57" s="58">
        <v>12094.954199999998</v>
      </c>
      <c r="D57" s="58">
        <v>1625</v>
      </c>
      <c r="E57" s="58">
        <v>0</v>
      </c>
      <c r="F57" s="58">
        <f t="shared" si="5"/>
        <v>13719.954199999998</v>
      </c>
      <c r="G57" s="58">
        <f t="shared" si="6"/>
        <v>4031.6513999999997</v>
      </c>
      <c r="H57" s="58">
        <f t="shared" si="7"/>
        <v>2015.8256999999999</v>
      </c>
      <c r="I57" s="58">
        <f t="shared" si="8"/>
        <v>16126.605599999999</v>
      </c>
      <c r="J57" s="58">
        <v>2873</v>
      </c>
      <c r="K57" s="58">
        <v>879</v>
      </c>
      <c r="L57" s="58">
        <v>1673</v>
      </c>
      <c r="M57" s="58">
        <f t="shared" si="9"/>
        <v>27599.082699999999</v>
      </c>
      <c r="N57" s="233"/>
    </row>
    <row r="58" spans="1:14" ht="15" customHeight="1" x14ac:dyDescent="0.3">
      <c r="A58" s="56">
        <v>155</v>
      </c>
      <c r="B58" s="56" t="s">
        <v>2123</v>
      </c>
      <c r="C58" s="58">
        <v>10084.262999999999</v>
      </c>
      <c r="D58" s="58">
        <v>1625</v>
      </c>
      <c r="E58" s="58">
        <v>0</v>
      </c>
      <c r="F58" s="58">
        <f t="shared" si="5"/>
        <v>11709.262999999999</v>
      </c>
      <c r="G58" s="58">
        <f t="shared" si="6"/>
        <v>3361.4209999999998</v>
      </c>
      <c r="H58" s="58">
        <f t="shared" si="7"/>
        <v>1680.7104999999999</v>
      </c>
      <c r="I58" s="58">
        <f t="shared" si="8"/>
        <v>13445.683999999999</v>
      </c>
      <c r="J58" s="58">
        <v>2873</v>
      </c>
      <c r="K58" s="58">
        <v>879</v>
      </c>
      <c r="L58" s="58">
        <v>1673</v>
      </c>
      <c r="M58" s="58">
        <f t="shared" si="9"/>
        <v>23912.815499999997</v>
      </c>
      <c r="N58" s="233"/>
    </row>
    <row r="59" spans="1:14" ht="15" customHeight="1" x14ac:dyDescent="0.3">
      <c r="A59" s="56">
        <v>150</v>
      </c>
      <c r="B59" s="56" t="s">
        <v>2133</v>
      </c>
      <c r="C59" s="58">
        <v>9340.1154000000006</v>
      </c>
      <c r="D59" s="58">
        <v>1625</v>
      </c>
      <c r="E59" s="58">
        <v>0</v>
      </c>
      <c r="F59" s="58">
        <f t="shared" si="5"/>
        <v>10965.115400000001</v>
      </c>
      <c r="G59" s="58">
        <f t="shared" si="6"/>
        <v>3113.3718000000003</v>
      </c>
      <c r="H59" s="58">
        <f t="shared" si="7"/>
        <v>1556.6859000000002</v>
      </c>
      <c r="I59" s="58">
        <f t="shared" si="8"/>
        <v>12453.487200000001</v>
      </c>
      <c r="J59" s="58">
        <v>2873</v>
      </c>
      <c r="K59" s="58">
        <v>879</v>
      </c>
      <c r="L59" s="58">
        <v>1673</v>
      </c>
      <c r="M59" s="58">
        <f t="shared" si="9"/>
        <v>22548.544900000001</v>
      </c>
      <c r="N59" s="233"/>
    </row>
    <row r="60" spans="1:14" ht="15" customHeight="1" x14ac:dyDescent="0.3">
      <c r="A60" s="56">
        <v>30</v>
      </c>
      <c r="B60" s="56" t="s">
        <v>2038</v>
      </c>
      <c r="C60" s="58">
        <v>9088.9328249999999</v>
      </c>
      <c r="D60" s="58">
        <v>1625</v>
      </c>
      <c r="E60" s="58">
        <v>0</v>
      </c>
      <c r="F60" s="58">
        <f t="shared" si="5"/>
        <v>10713.932825</v>
      </c>
      <c r="G60" s="58">
        <f t="shared" si="6"/>
        <v>3029.6442750000001</v>
      </c>
      <c r="H60" s="58">
        <f t="shared" si="7"/>
        <v>1514.8221375000001</v>
      </c>
      <c r="I60" s="58">
        <f t="shared" si="8"/>
        <v>12118.5771</v>
      </c>
      <c r="J60" s="58">
        <v>2873</v>
      </c>
      <c r="K60" s="58">
        <v>879</v>
      </c>
      <c r="L60" s="58">
        <v>1673</v>
      </c>
      <c r="M60" s="58">
        <f t="shared" si="9"/>
        <v>22088.0435125</v>
      </c>
      <c r="N60" s="233"/>
    </row>
    <row r="61" spans="1:14" ht="15" customHeight="1" x14ac:dyDescent="0.3">
      <c r="A61" s="56">
        <v>35</v>
      </c>
      <c r="B61" s="56" t="s">
        <v>2045</v>
      </c>
      <c r="C61" s="58">
        <v>8568.9056249999994</v>
      </c>
      <c r="D61" s="58">
        <v>1625</v>
      </c>
      <c r="E61" s="58">
        <v>0</v>
      </c>
      <c r="F61" s="58">
        <f t="shared" si="5"/>
        <v>10193.905624999999</v>
      </c>
      <c r="G61" s="58">
        <f t="shared" si="6"/>
        <v>2856.3018749999997</v>
      </c>
      <c r="H61" s="58">
        <f t="shared" si="7"/>
        <v>1428.1509374999998</v>
      </c>
      <c r="I61" s="58">
        <f t="shared" si="8"/>
        <v>11425.207499999999</v>
      </c>
      <c r="J61" s="58">
        <v>2873</v>
      </c>
      <c r="K61" s="58">
        <v>879</v>
      </c>
      <c r="L61" s="58">
        <v>1673</v>
      </c>
      <c r="M61" s="58">
        <f t="shared" si="9"/>
        <v>21134.660312499997</v>
      </c>
      <c r="N61" s="233"/>
    </row>
    <row r="62" spans="1:14" ht="15" customHeight="1" x14ac:dyDescent="0.3">
      <c r="A62" s="56">
        <v>47</v>
      </c>
      <c r="B62" s="56" t="s">
        <v>2124</v>
      </c>
      <c r="C62" s="58">
        <v>8568.9056249999994</v>
      </c>
      <c r="D62" s="58">
        <v>1625</v>
      </c>
      <c r="E62" s="58">
        <v>0</v>
      </c>
      <c r="F62" s="58">
        <f t="shared" si="5"/>
        <v>10193.905624999999</v>
      </c>
      <c r="G62" s="58">
        <f t="shared" si="6"/>
        <v>2856.3018749999997</v>
      </c>
      <c r="H62" s="58">
        <f t="shared" si="7"/>
        <v>1428.1509374999998</v>
      </c>
      <c r="I62" s="58">
        <f t="shared" si="8"/>
        <v>11425.207499999999</v>
      </c>
      <c r="J62" s="58">
        <v>2873</v>
      </c>
      <c r="K62" s="58">
        <v>879</v>
      </c>
      <c r="L62" s="58">
        <v>1673</v>
      </c>
      <c r="M62" s="58">
        <f t="shared" si="9"/>
        <v>21134.660312499997</v>
      </c>
      <c r="N62" s="233"/>
    </row>
  </sheetData>
  <mergeCells count="15">
    <mergeCell ref="A44:A45"/>
    <mergeCell ref="B44:B45"/>
    <mergeCell ref="C44:F44"/>
    <mergeCell ref="G44:M44"/>
    <mergeCell ref="A2:M2"/>
    <mergeCell ref="A3:M3"/>
    <mergeCell ref="A4:M4"/>
    <mergeCell ref="A5:M5"/>
    <mergeCell ref="A6:M6"/>
    <mergeCell ref="A7:C7"/>
    <mergeCell ref="A8:A9"/>
    <mergeCell ref="B8:B9"/>
    <mergeCell ref="C8:F8"/>
    <mergeCell ref="G8:M8"/>
    <mergeCell ref="A43:C43"/>
  </mergeCells>
  <printOptions horizontalCentered="1"/>
  <pageMargins left="0.59055118110236227" right="0.59055118110236227" top="1.1811023622047245" bottom="0.78740157480314965" header="0.39370078740157483" footer="0.39370078740157483"/>
  <pageSetup scale="64" fitToHeight="0" orientation="landscape" r:id="rId1"/>
  <rowBreaks count="1" manualBreakCount="1">
    <brk id="42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3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18.6640625" style="86" customWidth="1"/>
    <col min="2" max="2" width="50.6640625" style="86" customWidth="1"/>
    <col min="3" max="3" width="17.6640625" style="146" customWidth="1"/>
    <col min="4" max="5" width="17.6640625" style="86" customWidth="1"/>
    <col min="6" max="6" width="4.33203125" style="86" bestFit="1" customWidth="1"/>
    <col min="7" max="16384" width="11.44140625" style="86"/>
  </cols>
  <sheetData>
    <row r="2" spans="1:5" x14ac:dyDescent="0.3">
      <c r="A2" s="455" t="s">
        <v>783</v>
      </c>
      <c r="B2" s="455" t="s">
        <v>1854</v>
      </c>
      <c r="C2" s="455" t="s">
        <v>1854</v>
      </c>
      <c r="D2" s="455" t="s">
        <v>1854</v>
      </c>
      <c r="E2" s="455" t="s">
        <v>1854</v>
      </c>
    </row>
    <row r="3" spans="1:5" x14ac:dyDescent="0.3">
      <c r="A3" s="455" t="s">
        <v>784</v>
      </c>
      <c r="B3" s="455" t="s">
        <v>1797</v>
      </c>
      <c r="C3" s="455" t="s">
        <v>1797</v>
      </c>
      <c r="D3" s="455" t="s">
        <v>1797</v>
      </c>
      <c r="E3" s="455" t="s">
        <v>1797</v>
      </c>
    </row>
    <row r="4" spans="1:5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</row>
    <row r="5" spans="1:5" x14ac:dyDescent="0.3">
      <c r="A5" s="455" t="s">
        <v>1799</v>
      </c>
      <c r="B5" s="455" t="s">
        <v>1799</v>
      </c>
      <c r="C5" s="455" t="s">
        <v>1799</v>
      </c>
      <c r="D5" s="455" t="s">
        <v>1799</v>
      </c>
      <c r="E5" s="455" t="s">
        <v>1799</v>
      </c>
    </row>
    <row r="6" spans="1:5" x14ac:dyDescent="0.3">
      <c r="A6" s="456" t="s">
        <v>1800</v>
      </c>
      <c r="B6" s="456" t="s">
        <v>1800</v>
      </c>
      <c r="C6" s="456" t="s">
        <v>1800</v>
      </c>
      <c r="D6" s="456" t="s">
        <v>1800</v>
      </c>
      <c r="E6" s="456" t="s">
        <v>1800</v>
      </c>
    </row>
    <row r="7" spans="1:5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5" s="97" customFormat="1" ht="13.8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s="97" customFormat="1" ht="13.8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s="97" customFormat="1" ht="13.8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</row>
    <row r="11" spans="1:5" s="97" customFormat="1" ht="13.8" x14ac:dyDescent="0.3">
      <c r="A11" s="450" t="s">
        <v>1807</v>
      </c>
      <c r="B11" s="450" t="s">
        <v>1807</v>
      </c>
      <c r="C11" s="100" t="s">
        <v>329</v>
      </c>
      <c r="D11" s="87" t="s">
        <v>329</v>
      </c>
      <c r="E11" s="87" t="s">
        <v>329</v>
      </c>
    </row>
    <row r="12" spans="1:5" s="97" customFormat="1" ht="13.8" x14ac:dyDescent="0.3">
      <c r="A12" s="89" t="s">
        <v>2134</v>
      </c>
      <c r="B12" s="89" t="s">
        <v>2135</v>
      </c>
      <c r="C12" s="119">
        <v>1</v>
      </c>
      <c r="D12" s="90">
        <v>141522</v>
      </c>
      <c r="E12" s="90">
        <v>141522</v>
      </c>
    </row>
    <row r="13" spans="1:5" s="97" customFormat="1" ht="13.8" x14ac:dyDescent="0.3">
      <c r="A13" s="89" t="s">
        <v>2136</v>
      </c>
      <c r="B13" s="89" t="s">
        <v>2137</v>
      </c>
      <c r="C13" s="119">
        <v>2</v>
      </c>
      <c r="D13" s="90">
        <v>88793</v>
      </c>
      <c r="E13" s="90">
        <v>88793</v>
      </c>
    </row>
    <row r="14" spans="1:5" s="97" customFormat="1" ht="13.8" x14ac:dyDescent="0.3">
      <c r="A14" s="89" t="s">
        <v>2138</v>
      </c>
      <c r="B14" s="89" t="s">
        <v>1871</v>
      </c>
      <c r="C14" s="119">
        <v>3</v>
      </c>
      <c r="D14" s="90">
        <v>68083</v>
      </c>
      <c r="E14" s="90">
        <v>68083</v>
      </c>
    </row>
    <row r="15" spans="1:5" s="97" customFormat="1" ht="13.8" x14ac:dyDescent="0.3">
      <c r="A15" s="89" t="s">
        <v>2139</v>
      </c>
      <c r="B15" s="89" t="s">
        <v>1811</v>
      </c>
      <c r="C15" s="119">
        <v>2</v>
      </c>
      <c r="D15" s="90">
        <v>60770</v>
      </c>
      <c r="E15" s="90">
        <v>60770</v>
      </c>
    </row>
    <row r="16" spans="1:5" s="97" customFormat="1" ht="13.8" x14ac:dyDescent="0.3">
      <c r="A16" s="89" t="s">
        <v>2140</v>
      </c>
      <c r="B16" s="89" t="s">
        <v>2104</v>
      </c>
      <c r="C16" s="119">
        <v>2</v>
      </c>
      <c r="D16" s="90">
        <v>43205</v>
      </c>
      <c r="E16" s="90">
        <v>43205</v>
      </c>
    </row>
    <row r="17" spans="1:8" s="97" customFormat="1" ht="13.8" x14ac:dyDescent="0.3">
      <c r="A17" s="89" t="s">
        <v>2141</v>
      </c>
      <c r="B17" s="89" t="s">
        <v>2142</v>
      </c>
      <c r="C17" s="119">
        <v>3</v>
      </c>
      <c r="D17" s="90">
        <v>29030</v>
      </c>
      <c r="E17" s="90">
        <v>29030</v>
      </c>
    </row>
    <row r="18" spans="1:8" s="97" customFormat="1" ht="13.8" x14ac:dyDescent="0.3">
      <c r="A18" s="89" t="s">
        <v>2143</v>
      </c>
      <c r="B18" s="89" t="s">
        <v>1915</v>
      </c>
      <c r="C18" s="119">
        <v>15</v>
      </c>
      <c r="D18" s="90">
        <v>22129</v>
      </c>
      <c r="E18" s="90">
        <v>22129</v>
      </c>
    </row>
    <row r="19" spans="1:8" s="97" customFormat="1" ht="13.8" x14ac:dyDescent="0.3">
      <c r="A19" s="89" t="s">
        <v>2144</v>
      </c>
      <c r="B19" s="89" t="s">
        <v>1917</v>
      </c>
      <c r="C19" s="119">
        <v>5</v>
      </c>
      <c r="D19" s="90">
        <v>18112.5</v>
      </c>
      <c r="E19" s="90">
        <v>18112.5</v>
      </c>
    </row>
    <row r="20" spans="1:8" s="97" customFormat="1" x14ac:dyDescent="0.3">
      <c r="A20" s="106" t="s">
        <v>329</v>
      </c>
      <c r="B20" s="107" t="s">
        <v>1830</v>
      </c>
      <c r="C20" s="108">
        <f>SUM(C12:C19)</f>
        <v>33</v>
      </c>
      <c r="D20" s="109" t="s">
        <v>329</v>
      </c>
      <c r="E20" s="121" t="s">
        <v>329</v>
      </c>
      <c r="H20" s="86"/>
    </row>
    <row r="21" spans="1:8" s="97" customFormat="1" ht="13.8" x14ac:dyDescent="0.3">
      <c r="A21" s="101"/>
      <c r="B21" s="111"/>
      <c r="C21" s="112"/>
      <c r="D21" s="110"/>
      <c r="E21" s="110"/>
    </row>
    <row r="22" spans="1:8" s="97" customFormat="1" ht="13.8" x14ac:dyDescent="0.3">
      <c r="A22" s="114" t="s">
        <v>329</v>
      </c>
      <c r="B22" s="114" t="s">
        <v>329</v>
      </c>
      <c r="C22" s="115" t="s">
        <v>329</v>
      </c>
      <c r="D22" s="117" t="s">
        <v>329</v>
      </c>
      <c r="E22" s="117" t="s">
        <v>329</v>
      </c>
    </row>
    <row r="23" spans="1:8" s="97" customFormat="1" ht="13.8" x14ac:dyDescent="0.3">
      <c r="A23" s="452" t="s">
        <v>1831</v>
      </c>
      <c r="B23" s="452" t="s">
        <v>1831</v>
      </c>
      <c r="C23" s="125"/>
      <c r="D23" s="127" t="s">
        <v>329</v>
      </c>
      <c r="E23" s="127" t="s">
        <v>329</v>
      </c>
    </row>
    <row r="24" spans="1:8" s="97" customFormat="1" ht="13.8" x14ac:dyDescent="0.3">
      <c r="A24" s="128" t="s">
        <v>1841</v>
      </c>
      <c r="B24" s="128" t="s">
        <v>1841</v>
      </c>
      <c r="C24" s="129">
        <v>0</v>
      </c>
      <c r="D24" s="130">
        <v>0</v>
      </c>
      <c r="E24" s="130">
        <v>0</v>
      </c>
    </row>
    <row r="25" spans="1:8" s="97" customFormat="1" ht="13.8" x14ac:dyDescent="0.3">
      <c r="A25" s="131" t="s">
        <v>329</v>
      </c>
      <c r="B25" s="132" t="s">
        <v>1839</v>
      </c>
      <c r="C25" s="133">
        <f>SUM(C24:C24)</f>
        <v>0</v>
      </c>
      <c r="D25" s="134" t="s">
        <v>329</v>
      </c>
      <c r="E25" s="135" t="s">
        <v>329</v>
      </c>
    </row>
    <row r="26" spans="1:8" s="97" customFormat="1" ht="13.8" x14ac:dyDescent="0.3">
      <c r="A26" s="122" t="s">
        <v>329</v>
      </c>
      <c r="D26" s="124" t="s">
        <v>329</v>
      </c>
      <c r="E26" s="124" t="s">
        <v>329</v>
      </c>
    </row>
    <row r="27" spans="1:8" s="97" customFormat="1" ht="13.8" x14ac:dyDescent="0.3">
      <c r="A27" s="98" t="s">
        <v>329</v>
      </c>
      <c r="B27" s="98" t="s">
        <v>329</v>
      </c>
      <c r="C27" s="115" t="s">
        <v>329</v>
      </c>
      <c r="D27" s="117" t="s">
        <v>329</v>
      </c>
      <c r="E27" s="117" t="s">
        <v>329</v>
      </c>
    </row>
    <row r="28" spans="1:8" s="97" customFormat="1" ht="13.8" x14ac:dyDescent="0.3">
      <c r="A28" s="452" t="s">
        <v>1840</v>
      </c>
      <c r="B28" s="452" t="s">
        <v>1831</v>
      </c>
      <c r="C28" s="125" t="s">
        <v>329</v>
      </c>
      <c r="D28" s="127" t="s">
        <v>329</v>
      </c>
      <c r="E28" s="127" t="s">
        <v>329</v>
      </c>
    </row>
    <row r="29" spans="1:8" s="97" customFormat="1" ht="13.8" x14ac:dyDescent="0.3">
      <c r="A29" s="128" t="s">
        <v>1841</v>
      </c>
      <c r="B29" s="128" t="s">
        <v>1841</v>
      </c>
      <c r="C29" s="129">
        <v>0</v>
      </c>
      <c r="D29" s="130">
        <v>0</v>
      </c>
      <c r="E29" s="130">
        <v>0</v>
      </c>
    </row>
    <row r="30" spans="1:8" s="97" customFormat="1" ht="13.8" x14ac:dyDescent="0.3">
      <c r="A30" s="131" t="s">
        <v>329</v>
      </c>
      <c r="B30" s="132" t="s">
        <v>1842</v>
      </c>
      <c r="C30" s="133">
        <f>SUM(C29:C29)</f>
        <v>0</v>
      </c>
      <c r="D30" s="134" t="s">
        <v>329</v>
      </c>
      <c r="E30" s="135" t="s">
        <v>329</v>
      </c>
    </row>
    <row r="31" spans="1:8" s="97" customFormat="1" ht="13.8" x14ac:dyDescent="0.3">
      <c r="A31" s="114"/>
      <c r="B31" s="98"/>
      <c r="C31" s="115"/>
      <c r="D31" s="117"/>
      <c r="E31" s="117"/>
    </row>
    <row r="32" spans="1:8" s="97" customFormat="1" ht="13.8" x14ac:dyDescent="0.3">
      <c r="A32" s="114"/>
      <c r="B32" s="136" t="s">
        <v>1754</v>
      </c>
      <c r="C32" s="137">
        <f>SUM(C25,C20,C30)</f>
        <v>33</v>
      </c>
      <c r="D32" s="117"/>
      <c r="E32" s="117"/>
    </row>
    <row r="33" spans="1:5" s="97" customFormat="1" ht="13.8" x14ac:dyDescent="0.3">
      <c r="A33" s="114"/>
      <c r="B33" s="114"/>
      <c r="C33" s="115"/>
      <c r="D33" s="117"/>
      <c r="E33" s="117"/>
    </row>
    <row r="34" spans="1:5" s="97" customFormat="1" ht="13.8" x14ac:dyDescent="0.3">
      <c r="A34" s="114"/>
      <c r="B34" s="114"/>
      <c r="C34" s="115"/>
      <c r="D34" s="117"/>
      <c r="E34" s="117"/>
    </row>
    <row r="35" spans="1:5" s="97" customFormat="1" ht="13.8" x14ac:dyDescent="0.3">
      <c r="A35" s="439" t="s">
        <v>1750</v>
      </c>
      <c r="B35" s="439"/>
      <c r="C35" s="138" t="s">
        <v>329</v>
      </c>
      <c r="D35" s="139" t="s">
        <v>329</v>
      </c>
      <c r="E35" s="139" t="s">
        <v>329</v>
      </c>
    </row>
    <row r="36" spans="1:5" s="97" customFormat="1" ht="13.8" x14ac:dyDescent="0.3">
      <c r="A36" s="452" t="s">
        <v>1843</v>
      </c>
      <c r="B36" s="452"/>
    </row>
    <row r="37" spans="1:5" s="97" customFormat="1" ht="13.8" x14ac:dyDescent="0.3">
      <c r="A37" s="128" t="s">
        <v>1841</v>
      </c>
      <c r="B37" s="128" t="s">
        <v>1841</v>
      </c>
      <c r="C37" s="129">
        <v>0</v>
      </c>
      <c r="D37" s="130">
        <v>0</v>
      </c>
      <c r="E37" s="130">
        <v>0</v>
      </c>
    </row>
    <row r="38" spans="1:5" s="97" customFormat="1" ht="13.8" x14ac:dyDescent="0.3">
      <c r="A38" s="131" t="s">
        <v>329</v>
      </c>
      <c r="B38" s="132" t="s">
        <v>1847</v>
      </c>
      <c r="C38" s="133">
        <f>SUM(C37:C37)</f>
        <v>0</v>
      </c>
      <c r="D38" s="134" t="s">
        <v>329</v>
      </c>
      <c r="E38" s="135" t="s">
        <v>329</v>
      </c>
    </row>
    <row r="39" spans="1:5" s="97" customFormat="1" ht="13.8" x14ac:dyDescent="0.3">
      <c r="A39" s="114" t="s">
        <v>329</v>
      </c>
      <c r="B39" s="171" t="s">
        <v>329</v>
      </c>
      <c r="C39" s="142"/>
    </row>
    <row r="40" spans="1:5" s="97" customFormat="1" ht="13.8" x14ac:dyDescent="0.3">
      <c r="A40" s="460" t="s">
        <v>1848</v>
      </c>
      <c r="B40" s="461"/>
      <c r="C40" s="142"/>
    </row>
    <row r="41" spans="1:5" s="97" customFormat="1" ht="13.8" x14ac:dyDescent="0.3">
      <c r="A41" s="128" t="s">
        <v>1841</v>
      </c>
      <c r="B41" s="128" t="s">
        <v>1841</v>
      </c>
      <c r="C41" s="129">
        <v>0</v>
      </c>
      <c r="D41" s="130">
        <v>0</v>
      </c>
      <c r="E41" s="130">
        <v>0</v>
      </c>
    </row>
    <row r="42" spans="1:5" s="97" customFormat="1" ht="13.8" x14ac:dyDescent="0.3">
      <c r="A42" s="111" t="s">
        <v>329</v>
      </c>
      <c r="B42" s="140" t="s">
        <v>1853</v>
      </c>
      <c r="C42" s="172">
        <f>SUM(C41:C41)</f>
        <v>0</v>
      </c>
      <c r="D42" s="134" t="s">
        <v>329</v>
      </c>
      <c r="E42" s="135" t="s">
        <v>329</v>
      </c>
    </row>
    <row r="43" spans="1:5" s="97" customFormat="1" ht="13.8" x14ac:dyDescent="0.3">
      <c r="C43" s="142"/>
    </row>
  </sheetData>
  <mergeCells count="15">
    <mergeCell ref="A40:B40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3:B23"/>
    <mergeCell ref="A28:B28"/>
    <mergeCell ref="A35:B35"/>
    <mergeCell ref="A36:B36"/>
  </mergeCells>
  <printOptions horizontalCentered="1"/>
  <pageMargins left="0.59055118110236227" right="0.59055118110236227" top="1.1811023622047245" bottom="0.78740157480314965" header="0.39370078740157483" footer="0.39370078740157483"/>
  <pageSetup scale="83" fitToHeight="0" orientation="landscape" r:id="rId1"/>
  <rowBreaks count="1" manualBreakCount="1">
    <brk id="33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2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7.6640625" style="86" customWidth="1"/>
    <col min="2" max="2" width="24.33203125" style="86" customWidth="1"/>
    <col min="3" max="3" width="11.109375" style="86" bestFit="1" customWidth="1"/>
    <col min="4" max="4" width="9.33203125" style="86" bestFit="1" customWidth="1"/>
    <col min="5" max="5" width="13.6640625" style="86" customWidth="1"/>
    <col min="6" max="6" width="7" style="86" bestFit="1" customWidth="1"/>
    <col min="7" max="7" width="15.33203125" style="86" bestFit="1" customWidth="1"/>
    <col min="8" max="8" width="13.6640625" style="86" customWidth="1"/>
    <col min="9" max="9" width="10.6640625" style="86" customWidth="1"/>
    <col min="10" max="10" width="5.6640625" style="86" bestFit="1" customWidth="1"/>
    <col min="11" max="11" width="7.33203125" style="86" bestFit="1" customWidth="1"/>
    <col min="12" max="16384" width="11.44140625" style="86"/>
  </cols>
  <sheetData>
    <row r="2" spans="1:11" ht="15" customHeight="1" x14ac:dyDescent="0.3">
      <c r="A2" s="455" t="s">
        <v>783</v>
      </c>
      <c r="B2" s="455" t="s">
        <v>1854</v>
      </c>
      <c r="C2" s="455" t="s">
        <v>1854</v>
      </c>
      <c r="D2" s="455" t="s">
        <v>1854</v>
      </c>
      <c r="E2" s="455" t="s">
        <v>1854</v>
      </c>
      <c r="F2" s="455" t="s">
        <v>1854</v>
      </c>
      <c r="G2" s="455" t="s">
        <v>1854</v>
      </c>
      <c r="H2" s="455" t="s">
        <v>1854</v>
      </c>
      <c r="I2" s="455" t="s">
        <v>1854</v>
      </c>
      <c r="J2" s="455" t="s">
        <v>1854</v>
      </c>
      <c r="K2" s="455" t="s">
        <v>1854</v>
      </c>
    </row>
    <row r="3" spans="1:11" ht="15" customHeight="1" x14ac:dyDescent="0.3">
      <c r="A3" s="455" t="s">
        <v>784</v>
      </c>
      <c r="B3" s="455" t="s">
        <v>1854</v>
      </c>
      <c r="C3" s="455" t="s">
        <v>1854</v>
      </c>
      <c r="D3" s="455" t="s">
        <v>1854</v>
      </c>
      <c r="E3" s="455" t="s">
        <v>1854</v>
      </c>
      <c r="F3" s="455" t="s">
        <v>1854</v>
      </c>
      <c r="G3" s="455" t="s">
        <v>1854</v>
      </c>
      <c r="H3" s="455" t="s">
        <v>1854</v>
      </c>
      <c r="I3" s="455" t="s">
        <v>1854</v>
      </c>
      <c r="J3" s="455" t="s">
        <v>1854</v>
      </c>
      <c r="K3" s="455" t="s">
        <v>1854</v>
      </c>
    </row>
    <row r="4" spans="1:11" ht="15" customHeight="1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  <c r="F4" s="455" t="s">
        <v>1798</v>
      </c>
      <c r="G4" s="455" t="s">
        <v>1798</v>
      </c>
      <c r="H4" s="455" t="s">
        <v>1798</v>
      </c>
      <c r="I4" s="455" t="s">
        <v>1798</v>
      </c>
      <c r="J4" s="455" t="s">
        <v>1798</v>
      </c>
      <c r="K4" s="455" t="s">
        <v>1798</v>
      </c>
    </row>
    <row r="5" spans="1:11" ht="15" customHeight="1" x14ac:dyDescent="0.3">
      <c r="A5" s="455" t="s">
        <v>1855</v>
      </c>
      <c r="B5" s="455" t="s">
        <v>1855</v>
      </c>
      <c r="C5" s="455" t="s">
        <v>1855</v>
      </c>
      <c r="D5" s="455" t="s">
        <v>1855</v>
      </c>
      <c r="E5" s="455" t="s">
        <v>1855</v>
      </c>
      <c r="F5" s="455" t="s">
        <v>1855</v>
      </c>
      <c r="G5" s="455" t="s">
        <v>1855</v>
      </c>
      <c r="H5" s="455" t="s">
        <v>1855</v>
      </c>
      <c r="I5" s="455" t="s">
        <v>1855</v>
      </c>
      <c r="J5" s="455" t="s">
        <v>1855</v>
      </c>
      <c r="K5" s="455" t="s">
        <v>1855</v>
      </c>
    </row>
    <row r="6" spans="1:11" ht="15" customHeight="1" x14ac:dyDescent="0.3">
      <c r="A6" s="458" t="s">
        <v>1800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</row>
    <row r="7" spans="1:11" ht="15" customHeight="1" x14ac:dyDescent="0.3">
      <c r="A7" s="457" t="s">
        <v>1856</v>
      </c>
      <c r="B7" s="457"/>
      <c r="C7" s="457"/>
      <c r="D7" s="87" t="s">
        <v>329</v>
      </c>
      <c r="E7" s="87" t="s">
        <v>329</v>
      </c>
      <c r="F7" s="87" t="s">
        <v>329</v>
      </c>
      <c r="G7" s="87"/>
      <c r="H7" s="87"/>
      <c r="I7" s="87" t="s">
        <v>329</v>
      </c>
      <c r="J7" s="87" t="s">
        <v>329</v>
      </c>
      <c r="K7" s="87" t="s">
        <v>329</v>
      </c>
    </row>
    <row r="8" spans="1:11" ht="15" customHeight="1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 t="s">
        <v>1859</v>
      </c>
      <c r="K8" s="444" t="s">
        <v>1859</v>
      </c>
    </row>
    <row r="9" spans="1:11" ht="28.5" customHeight="1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1" ht="15" customHeight="1" x14ac:dyDescent="0.3">
      <c r="A10" s="89" t="s">
        <v>2134</v>
      </c>
      <c r="B10" s="89" t="s">
        <v>2135</v>
      </c>
      <c r="C10" s="90">
        <v>141522</v>
      </c>
      <c r="D10" s="90">
        <v>2000</v>
      </c>
      <c r="E10" s="90">
        <v>0</v>
      </c>
      <c r="F10" s="90">
        <v>143522</v>
      </c>
      <c r="G10" s="90">
        <v>47174</v>
      </c>
      <c r="H10" s="90">
        <v>23587</v>
      </c>
      <c r="I10" s="90">
        <v>188696</v>
      </c>
      <c r="J10" s="90">
        <v>0</v>
      </c>
      <c r="K10" s="90">
        <v>259457</v>
      </c>
    </row>
    <row r="11" spans="1:11" ht="15" customHeight="1" x14ac:dyDescent="0.3">
      <c r="A11" s="89" t="s">
        <v>2136</v>
      </c>
      <c r="B11" s="89" t="s">
        <v>2137</v>
      </c>
      <c r="C11" s="90">
        <v>88793</v>
      </c>
      <c r="D11" s="90">
        <v>2000</v>
      </c>
      <c r="E11" s="90">
        <v>0</v>
      </c>
      <c r="F11" s="90">
        <v>90793</v>
      </c>
      <c r="G11" s="90">
        <v>29597.666666666668</v>
      </c>
      <c r="H11" s="90">
        <v>14798.833333333334</v>
      </c>
      <c r="I11" s="90">
        <v>118390.66666666667</v>
      </c>
      <c r="J11" s="90">
        <v>0</v>
      </c>
      <c r="K11" s="90">
        <v>162787.16666666669</v>
      </c>
    </row>
    <row r="12" spans="1:11" ht="15" customHeight="1" x14ac:dyDescent="0.3">
      <c r="A12" s="89" t="s">
        <v>2138</v>
      </c>
      <c r="B12" s="89" t="s">
        <v>1871</v>
      </c>
      <c r="C12" s="90">
        <v>68083</v>
      </c>
      <c r="D12" s="90">
        <v>2000</v>
      </c>
      <c r="E12" s="90">
        <v>0</v>
      </c>
      <c r="F12" s="90">
        <v>70083</v>
      </c>
      <c r="G12" s="234">
        <v>22694.333333333332</v>
      </c>
      <c r="H12" s="90">
        <v>11347.166666666666</v>
      </c>
      <c r="I12" s="90">
        <v>90777.333333333343</v>
      </c>
      <c r="J12" s="90">
        <v>0</v>
      </c>
      <c r="K12" s="90">
        <v>124818.83333333334</v>
      </c>
    </row>
    <row r="13" spans="1:11" ht="15" customHeight="1" x14ac:dyDescent="0.3">
      <c r="A13" s="89" t="s">
        <v>2139</v>
      </c>
      <c r="B13" s="89" t="s">
        <v>1811</v>
      </c>
      <c r="C13" s="90">
        <v>60770</v>
      </c>
      <c r="D13" s="90">
        <v>2000</v>
      </c>
      <c r="E13" s="90">
        <v>0</v>
      </c>
      <c r="F13" s="90">
        <v>62770</v>
      </c>
      <c r="G13" s="90">
        <v>20256.666666666668</v>
      </c>
      <c r="H13" s="90">
        <v>10128.333333333334</v>
      </c>
      <c r="I13" s="90">
        <v>81026.666666666672</v>
      </c>
      <c r="J13" s="90">
        <v>0</v>
      </c>
      <c r="K13" s="90">
        <v>111411.66666666667</v>
      </c>
    </row>
    <row r="14" spans="1:11" ht="15" customHeight="1" x14ac:dyDescent="0.3">
      <c r="A14" s="89" t="s">
        <v>2140</v>
      </c>
      <c r="B14" s="89" t="s">
        <v>2104</v>
      </c>
      <c r="C14" s="90">
        <v>43205.41</v>
      </c>
      <c r="D14" s="90">
        <v>2000</v>
      </c>
      <c r="E14" s="90">
        <v>0</v>
      </c>
      <c r="F14" s="90">
        <v>45205.41</v>
      </c>
      <c r="G14" s="90">
        <v>14401.803333333335</v>
      </c>
      <c r="H14" s="90">
        <v>7200.9016666666676</v>
      </c>
      <c r="I14" s="90">
        <v>57607.21333333334</v>
      </c>
      <c r="J14" s="90">
        <v>0</v>
      </c>
      <c r="K14" s="90">
        <v>79209.918333333335</v>
      </c>
    </row>
    <row r="15" spans="1:11" ht="15" customHeight="1" x14ac:dyDescent="0.3">
      <c r="A15" s="89" t="s">
        <v>2141</v>
      </c>
      <c r="B15" s="89" t="s">
        <v>2145</v>
      </c>
      <c r="C15" s="90">
        <v>29029.52</v>
      </c>
      <c r="D15" s="90">
        <v>2000</v>
      </c>
      <c r="E15" s="90">
        <v>0</v>
      </c>
      <c r="F15" s="90">
        <v>31029.52</v>
      </c>
      <c r="G15" s="90">
        <v>9676.5066666666662</v>
      </c>
      <c r="H15" s="90">
        <v>4838.2533333333331</v>
      </c>
      <c r="I15" s="90">
        <v>38706.026666666665</v>
      </c>
      <c r="J15" s="90">
        <v>0</v>
      </c>
      <c r="K15" s="90">
        <v>53220.786666666667</v>
      </c>
    </row>
    <row r="16" spans="1:11" ht="15" customHeight="1" x14ac:dyDescent="0.3">
      <c r="A16" s="91" t="s">
        <v>329</v>
      </c>
      <c r="B16" s="91"/>
      <c r="C16" s="92" t="s">
        <v>329</v>
      </c>
      <c r="D16" s="92" t="s">
        <v>329</v>
      </c>
      <c r="E16" s="92" t="s">
        <v>329</v>
      </c>
      <c r="F16" s="92" t="s">
        <v>329</v>
      </c>
      <c r="G16" s="92" t="s">
        <v>329</v>
      </c>
      <c r="H16" s="92" t="s">
        <v>329</v>
      </c>
      <c r="I16" s="92" t="s">
        <v>329</v>
      </c>
      <c r="J16" s="92" t="s">
        <v>329</v>
      </c>
      <c r="K16" s="92" t="s">
        <v>329</v>
      </c>
    </row>
    <row r="17" spans="1:11" ht="30.75" customHeight="1" x14ac:dyDescent="0.3">
      <c r="A17" s="114" t="s">
        <v>329</v>
      </c>
      <c r="B17" s="114"/>
      <c r="C17" s="117" t="s">
        <v>329</v>
      </c>
      <c r="D17" s="117" t="s">
        <v>329</v>
      </c>
      <c r="E17" s="117" t="s">
        <v>329</v>
      </c>
      <c r="F17" s="117" t="s">
        <v>329</v>
      </c>
      <c r="G17" s="117" t="s">
        <v>329</v>
      </c>
      <c r="H17" s="117" t="s">
        <v>329</v>
      </c>
      <c r="I17" s="117" t="s">
        <v>329</v>
      </c>
      <c r="J17" s="117" t="s">
        <v>329</v>
      </c>
      <c r="K17" s="117" t="s">
        <v>329</v>
      </c>
    </row>
    <row r="18" spans="1:11" ht="15" customHeight="1" x14ac:dyDescent="0.3">
      <c r="A18" s="457" t="s">
        <v>1869</v>
      </c>
      <c r="B18" s="457"/>
      <c r="C18" s="457"/>
      <c r="D18" s="93" t="s">
        <v>329</v>
      </c>
      <c r="E18" s="93" t="s">
        <v>329</v>
      </c>
      <c r="F18" s="93" t="s">
        <v>329</v>
      </c>
      <c r="G18" s="93" t="s">
        <v>329</v>
      </c>
      <c r="H18" s="93" t="s">
        <v>329</v>
      </c>
      <c r="I18" s="93" t="s">
        <v>329</v>
      </c>
      <c r="J18" s="93" t="s">
        <v>329</v>
      </c>
      <c r="K18" s="93" t="s">
        <v>329</v>
      </c>
    </row>
    <row r="19" spans="1:11" ht="15" customHeight="1" x14ac:dyDescent="0.3">
      <c r="A19" s="444" t="s">
        <v>1857</v>
      </c>
      <c r="B19" s="444" t="s">
        <v>1802</v>
      </c>
      <c r="C19" s="447" t="s">
        <v>1858</v>
      </c>
      <c r="D19" s="447" t="s">
        <v>1858</v>
      </c>
      <c r="E19" s="447" t="s">
        <v>1858</v>
      </c>
      <c r="F19" s="447" t="s">
        <v>1858</v>
      </c>
      <c r="G19" s="447" t="s">
        <v>1859</v>
      </c>
      <c r="H19" s="447" t="s">
        <v>1859</v>
      </c>
      <c r="I19" s="447" t="s">
        <v>1859</v>
      </c>
      <c r="J19" s="447" t="s">
        <v>1859</v>
      </c>
      <c r="K19" s="447" t="s">
        <v>1859</v>
      </c>
    </row>
    <row r="20" spans="1:11" ht="26.25" customHeight="1" x14ac:dyDescent="0.3">
      <c r="A20" s="444" t="s">
        <v>1857</v>
      </c>
      <c r="B20" s="444" t="s">
        <v>1860</v>
      </c>
      <c r="C20" s="94" t="s">
        <v>1861</v>
      </c>
      <c r="D20" s="94" t="s">
        <v>1862</v>
      </c>
      <c r="E20" s="94" t="s">
        <v>1863</v>
      </c>
      <c r="F20" s="94" t="s">
        <v>1864</v>
      </c>
      <c r="G20" s="94" t="s">
        <v>1865</v>
      </c>
      <c r="H20" s="94" t="s">
        <v>1866</v>
      </c>
      <c r="I20" s="94" t="s">
        <v>1867</v>
      </c>
      <c r="J20" s="94" t="s">
        <v>1868</v>
      </c>
      <c r="K20" s="94" t="s">
        <v>1864</v>
      </c>
    </row>
    <row r="21" spans="1:11" ht="27.75" customHeight="1" x14ac:dyDescent="0.3">
      <c r="A21" s="89" t="s">
        <v>2146</v>
      </c>
      <c r="B21" s="89" t="s">
        <v>1915</v>
      </c>
      <c r="C21" s="90">
        <v>22128.75</v>
      </c>
      <c r="D21" s="90">
        <v>2000</v>
      </c>
      <c r="E21" s="90">
        <v>0</v>
      </c>
      <c r="F21" s="90">
        <v>24128.75</v>
      </c>
      <c r="G21" s="90">
        <v>7376.25</v>
      </c>
      <c r="H21" s="90">
        <v>3688.125</v>
      </c>
      <c r="I21" s="90">
        <v>29505</v>
      </c>
      <c r="J21" s="90">
        <v>0</v>
      </c>
      <c r="K21" s="90">
        <v>40569.375</v>
      </c>
    </row>
    <row r="22" spans="1:11" ht="15" customHeight="1" x14ac:dyDescent="0.3">
      <c r="A22" s="89" t="s">
        <v>2144</v>
      </c>
      <c r="B22" s="89" t="s">
        <v>1917</v>
      </c>
      <c r="C22" s="90">
        <v>18112.5</v>
      </c>
      <c r="D22" s="90">
        <v>2000</v>
      </c>
      <c r="E22" s="90">
        <v>0</v>
      </c>
      <c r="F22" s="90">
        <v>20112.5</v>
      </c>
      <c r="G22" s="90">
        <v>6037.5</v>
      </c>
      <c r="H22" s="90">
        <v>3018.75</v>
      </c>
      <c r="I22" s="90">
        <v>24150</v>
      </c>
      <c r="J22" s="90">
        <v>0</v>
      </c>
      <c r="K22" s="90">
        <v>33206.25</v>
      </c>
    </row>
  </sheetData>
  <mergeCells count="15">
    <mergeCell ref="A19:A20"/>
    <mergeCell ref="B19:B20"/>
    <mergeCell ref="C19:F19"/>
    <mergeCell ref="G19:K19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18:C18"/>
  </mergeCells>
  <pageMargins left="0.7" right="0.7" top="0.75" bottom="0.75" header="0.3" footer="0.3"/>
  <pageSetup scale="97" fitToHeight="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6"/>
  <sheetViews>
    <sheetView showGridLines="0" zoomScaleNormal="100" zoomScaleSheetLayoutView="110" workbookViewId="0"/>
  </sheetViews>
  <sheetFormatPr baseColWidth="10" defaultColWidth="11.44140625" defaultRowHeight="14.4" x14ac:dyDescent="0.3"/>
  <cols>
    <col min="1" max="1" width="29.88671875" style="86" customWidth="1"/>
    <col min="2" max="2" width="40.6640625" style="86" customWidth="1"/>
    <col min="3" max="3" width="17.6640625" style="146" customWidth="1"/>
    <col min="4" max="5" width="17.6640625" style="86" customWidth="1"/>
    <col min="6" max="6" width="4.33203125" style="86" bestFit="1" customWidth="1"/>
    <col min="7" max="16384" width="11.44140625" style="86"/>
  </cols>
  <sheetData>
    <row r="2" spans="1:5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 t="s">
        <v>1854</v>
      </c>
    </row>
    <row r="3" spans="1:5" x14ac:dyDescent="0.3">
      <c r="A3" s="448" t="s">
        <v>785</v>
      </c>
      <c r="B3" s="448" t="s">
        <v>1797</v>
      </c>
      <c r="C3" s="448" t="s">
        <v>1797</v>
      </c>
      <c r="D3" s="448" t="s">
        <v>1797</v>
      </c>
      <c r="E3" s="448" t="s">
        <v>1797</v>
      </c>
    </row>
    <row r="4" spans="1:5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</row>
    <row r="5" spans="1:5" x14ac:dyDescent="0.3">
      <c r="A5" s="448" t="s">
        <v>1799</v>
      </c>
      <c r="B5" s="448" t="s">
        <v>1799</v>
      </c>
      <c r="C5" s="448" t="s">
        <v>1799</v>
      </c>
      <c r="D5" s="448" t="s">
        <v>1799</v>
      </c>
      <c r="E5" s="448" t="s">
        <v>1799</v>
      </c>
    </row>
    <row r="6" spans="1:5" x14ac:dyDescent="0.3">
      <c r="A6" s="462" t="s">
        <v>1800</v>
      </c>
      <c r="B6" s="462" t="s">
        <v>1800</v>
      </c>
      <c r="C6" s="462" t="s">
        <v>1800</v>
      </c>
      <c r="D6" s="462" t="s">
        <v>1800</v>
      </c>
      <c r="E6" s="462" t="s">
        <v>1800</v>
      </c>
    </row>
    <row r="7" spans="1:5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5" s="97" customFormat="1" ht="13.8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s="97" customFormat="1" ht="13.8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s="97" customFormat="1" ht="13.8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</row>
    <row r="11" spans="1:5" s="97" customFormat="1" ht="13.8" x14ac:dyDescent="0.3">
      <c r="A11" s="450" t="s">
        <v>1807</v>
      </c>
      <c r="B11" s="450" t="s">
        <v>1807</v>
      </c>
      <c r="C11" s="100" t="s">
        <v>329</v>
      </c>
      <c r="D11" s="87" t="s">
        <v>329</v>
      </c>
      <c r="E11" s="87" t="s">
        <v>329</v>
      </c>
    </row>
    <row r="12" spans="1:5" s="97" customFormat="1" ht="13.8" x14ac:dyDescent="0.3">
      <c r="A12" s="89" t="s">
        <v>2147</v>
      </c>
      <c r="B12" s="89" t="s">
        <v>2148</v>
      </c>
      <c r="C12" s="119">
        <v>45</v>
      </c>
      <c r="D12" s="235">
        <v>7075.8</v>
      </c>
      <c r="E12" s="235">
        <v>7075.8</v>
      </c>
    </row>
    <row r="13" spans="1:5" s="97" customFormat="1" ht="13.8" x14ac:dyDescent="0.3">
      <c r="A13" s="89" t="s">
        <v>2149</v>
      </c>
      <c r="B13" s="89" t="s">
        <v>2150</v>
      </c>
      <c r="C13" s="119">
        <v>3</v>
      </c>
      <c r="D13" s="235">
        <v>7075.8</v>
      </c>
      <c r="E13" s="235">
        <v>7393.8</v>
      </c>
    </row>
    <row r="14" spans="1:5" s="97" customFormat="1" ht="41.4" x14ac:dyDescent="0.3">
      <c r="A14" s="105" t="s">
        <v>2151</v>
      </c>
      <c r="B14" s="105" t="s">
        <v>1814</v>
      </c>
      <c r="C14" s="236">
        <v>53</v>
      </c>
      <c r="D14" s="235">
        <v>11156.7</v>
      </c>
      <c r="E14" s="235">
        <v>18956.7</v>
      </c>
    </row>
    <row r="15" spans="1:5" s="97" customFormat="1" ht="27.6" x14ac:dyDescent="0.3">
      <c r="A15" s="105" t="s">
        <v>2152</v>
      </c>
      <c r="B15" s="105" t="s">
        <v>2153</v>
      </c>
      <c r="C15" s="236">
        <v>5</v>
      </c>
      <c r="D15" s="235">
        <v>7678.5</v>
      </c>
      <c r="E15" s="235">
        <v>9914.1</v>
      </c>
    </row>
    <row r="16" spans="1:5" s="97" customFormat="1" ht="13.8" x14ac:dyDescent="0.3">
      <c r="A16" s="105" t="s">
        <v>2154</v>
      </c>
      <c r="B16" s="105" t="s">
        <v>2155</v>
      </c>
      <c r="C16" s="236">
        <v>1</v>
      </c>
      <c r="D16" s="235">
        <v>9357</v>
      </c>
      <c r="E16" s="235">
        <v>9357</v>
      </c>
    </row>
    <row r="17" spans="1:7" s="97" customFormat="1" ht="13.8" x14ac:dyDescent="0.3">
      <c r="A17" s="105" t="s">
        <v>2156</v>
      </c>
      <c r="B17" s="105" t="s">
        <v>1990</v>
      </c>
      <c r="C17" s="236">
        <v>1</v>
      </c>
      <c r="D17" s="235">
        <v>7075.8</v>
      </c>
      <c r="E17" s="235">
        <v>7075.8</v>
      </c>
    </row>
    <row r="18" spans="1:7" s="97" customFormat="1" ht="13.8" x14ac:dyDescent="0.3">
      <c r="A18" s="89" t="s">
        <v>2157</v>
      </c>
      <c r="B18" s="89" t="s">
        <v>2104</v>
      </c>
      <c r="C18" s="119">
        <v>1</v>
      </c>
      <c r="D18" s="235">
        <v>43160.7</v>
      </c>
      <c r="E18" s="235">
        <v>43160.7</v>
      </c>
    </row>
    <row r="19" spans="1:7" s="97" customFormat="1" ht="13.8" x14ac:dyDescent="0.3">
      <c r="A19" s="89" t="s">
        <v>2158</v>
      </c>
      <c r="B19" s="89" t="s">
        <v>2159</v>
      </c>
      <c r="C19" s="119">
        <v>12</v>
      </c>
      <c r="D19" s="235">
        <v>50868</v>
      </c>
      <c r="E19" s="235">
        <v>68126.3</v>
      </c>
    </row>
    <row r="20" spans="1:7" s="97" customFormat="1" ht="13.8" x14ac:dyDescent="0.3">
      <c r="A20" s="89" t="s">
        <v>2160</v>
      </c>
      <c r="B20" s="89" t="s">
        <v>1871</v>
      </c>
      <c r="C20" s="119">
        <v>5</v>
      </c>
      <c r="D20" s="235">
        <v>70126</v>
      </c>
      <c r="E20" s="235">
        <v>70126</v>
      </c>
    </row>
    <row r="21" spans="1:7" s="97" customFormat="1" ht="13.8" x14ac:dyDescent="0.3">
      <c r="A21" s="89" t="s">
        <v>2161</v>
      </c>
      <c r="B21" s="89" t="s">
        <v>2162</v>
      </c>
      <c r="C21" s="119">
        <v>1</v>
      </c>
      <c r="D21" s="235">
        <v>33854.1</v>
      </c>
      <c r="E21" s="235">
        <v>33854.1</v>
      </c>
    </row>
    <row r="22" spans="1:7" s="97" customFormat="1" ht="13.8" x14ac:dyDescent="0.3">
      <c r="A22" s="89" t="s">
        <v>2163</v>
      </c>
      <c r="B22" s="89" t="s">
        <v>2142</v>
      </c>
      <c r="C22" s="119">
        <v>34</v>
      </c>
      <c r="D22" s="235">
        <v>25057.8</v>
      </c>
      <c r="E22" s="235">
        <v>33854.1</v>
      </c>
    </row>
    <row r="23" spans="1:7" s="97" customFormat="1" ht="13.8" x14ac:dyDescent="0.3">
      <c r="A23" s="89" t="s">
        <v>2164</v>
      </c>
      <c r="B23" s="89" t="s">
        <v>2111</v>
      </c>
      <c r="C23" s="119">
        <v>1</v>
      </c>
      <c r="D23" s="235">
        <v>114492</v>
      </c>
      <c r="E23" s="235">
        <v>114492</v>
      </c>
    </row>
    <row r="24" spans="1:7" s="97" customFormat="1" x14ac:dyDescent="0.3">
      <c r="A24" s="106" t="s">
        <v>329</v>
      </c>
      <c r="B24" s="107" t="s">
        <v>1830</v>
      </c>
      <c r="C24" s="108">
        <f>SUM(C12:C23)</f>
        <v>162</v>
      </c>
      <c r="D24" s="109" t="s">
        <v>329</v>
      </c>
      <c r="E24" s="121" t="s">
        <v>329</v>
      </c>
      <c r="G24" s="86"/>
    </row>
    <row r="25" spans="1:7" s="161" customFormat="1" ht="13.8" x14ac:dyDescent="0.3">
      <c r="A25" s="157"/>
      <c r="B25" s="158"/>
      <c r="C25" s="159"/>
      <c r="D25" s="160"/>
      <c r="E25" s="160"/>
    </row>
    <row r="26" spans="1:7" s="97" customFormat="1" ht="13.8" x14ac:dyDescent="0.3">
      <c r="A26" s="91" t="s">
        <v>329</v>
      </c>
      <c r="B26" s="91" t="s">
        <v>329</v>
      </c>
      <c r="C26" s="162" t="s">
        <v>329</v>
      </c>
      <c r="D26" s="92" t="s">
        <v>329</v>
      </c>
      <c r="E26" s="92" t="s">
        <v>329</v>
      </c>
    </row>
    <row r="27" spans="1:7" s="97" customFormat="1" ht="13.8" x14ac:dyDescent="0.3">
      <c r="A27" s="451" t="s">
        <v>1831</v>
      </c>
      <c r="B27" s="451" t="s">
        <v>1831</v>
      </c>
      <c r="C27" s="118"/>
      <c r="D27" s="93" t="s">
        <v>329</v>
      </c>
      <c r="E27" s="93" t="s">
        <v>329</v>
      </c>
    </row>
    <row r="28" spans="1:7" s="97" customFormat="1" ht="27.6" x14ac:dyDescent="0.3">
      <c r="A28" s="105" t="s">
        <v>2152</v>
      </c>
      <c r="B28" s="105" t="s">
        <v>2153</v>
      </c>
      <c r="C28" s="236">
        <v>13</v>
      </c>
      <c r="D28" s="235">
        <v>7678.5</v>
      </c>
      <c r="E28" s="235">
        <v>9914.1</v>
      </c>
    </row>
    <row r="29" spans="1:7" s="97" customFormat="1" ht="13.8" x14ac:dyDescent="0.3">
      <c r="A29" s="105" t="s">
        <v>2156</v>
      </c>
      <c r="B29" s="105" t="s">
        <v>1990</v>
      </c>
      <c r="C29" s="236">
        <v>9</v>
      </c>
      <c r="D29" s="235">
        <v>7075.8</v>
      </c>
      <c r="E29" s="235">
        <v>7075.8</v>
      </c>
    </row>
    <row r="30" spans="1:7" s="97" customFormat="1" ht="13.8" x14ac:dyDescent="0.3">
      <c r="A30" s="105" t="s">
        <v>2154</v>
      </c>
      <c r="B30" s="105" t="s">
        <v>2155</v>
      </c>
      <c r="C30" s="236">
        <v>1</v>
      </c>
      <c r="D30" s="235">
        <v>7075.8</v>
      </c>
      <c r="E30" s="235">
        <v>7075.8</v>
      </c>
    </row>
    <row r="31" spans="1:7" s="97" customFormat="1" ht="13.8" x14ac:dyDescent="0.3">
      <c r="A31" s="105" t="s">
        <v>2165</v>
      </c>
      <c r="B31" s="105" t="s">
        <v>1814</v>
      </c>
      <c r="C31" s="236">
        <v>10</v>
      </c>
      <c r="D31" s="235">
        <v>14022.9</v>
      </c>
      <c r="E31" s="235">
        <v>18956.7</v>
      </c>
    </row>
    <row r="32" spans="1:7" s="97" customFormat="1" ht="13.8" x14ac:dyDescent="0.3">
      <c r="A32" s="105" t="s">
        <v>2166</v>
      </c>
      <c r="B32" s="105" t="s">
        <v>2167</v>
      </c>
      <c r="C32" s="236">
        <v>1</v>
      </c>
      <c r="D32" s="235">
        <v>9612.2999999999993</v>
      </c>
      <c r="E32" s="235">
        <v>9612.2999999999993</v>
      </c>
    </row>
    <row r="33" spans="1:15" s="97" customFormat="1" ht="13.8" x14ac:dyDescent="0.3">
      <c r="A33" s="105" t="s">
        <v>2147</v>
      </c>
      <c r="B33" s="105" t="s">
        <v>2148</v>
      </c>
      <c r="C33" s="236">
        <v>3</v>
      </c>
      <c r="D33" s="235">
        <v>7075.8</v>
      </c>
      <c r="E33" s="235">
        <v>7075.8</v>
      </c>
    </row>
    <row r="34" spans="1:15" s="97" customFormat="1" ht="13.8" x14ac:dyDescent="0.3">
      <c r="A34" s="89" t="s">
        <v>2149</v>
      </c>
      <c r="B34" s="89" t="s">
        <v>2150</v>
      </c>
      <c r="C34" s="119">
        <v>3</v>
      </c>
      <c r="D34" s="235">
        <v>7075.8</v>
      </c>
      <c r="E34" s="235">
        <v>7393.8</v>
      </c>
    </row>
    <row r="35" spans="1:15" s="97" customFormat="1" ht="13.8" x14ac:dyDescent="0.3">
      <c r="A35" s="106" t="s">
        <v>329</v>
      </c>
      <c r="B35" s="107" t="s">
        <v>1839</v>
      </c>
      <c r="C35" s="108">
        <f>SUM(C28:C34)</f>
        <v>40</v>
      </c>
      <c r="D35" s="109" t="s">
        <v>329</v>
      </c>
      <c r="E35" s="121" t="s">
        <v>329</v>
      </c>
    </row>
    <row r="36" spans="1:15" s="97" customFormat="1" ht="13.8" x14ac:dyDescent="0.3">
      <c r="A36" s="166" t="s">
        <v>329</v>
      </c>
      <c r="D36" s="167" t="s">
        <v>329</v>
      </c>
      <c r="E36" s="167" t="s">
        <v>329</v>
      </c>
    </row>
    <row r="37" spans="1:15" s="97" customFormat="1" ht="13.8" x14ac:dyDescent="0.3">
      <c r="A37" s="98" t="s">
        <v>329</v>
      </c>
      <c r="B37" s="98" t="s">
        <v>329</v>
      </c>
      <c r="C37" s="162" t="s">
        <v>329</v>
      </c>
      <c r="D37" s="92" t="s">
        <v>329</v>
      </c>
      <c r="E37" s="92" t="s">
        <v>329</v>
      </c>
    </row>
    <row r="38" spans="1:15" s="97" customFormat="1" ht="13.8" x14ac:dyDescent="0.3">
      <c r="A38" s="452" t="s">
        <v>1840</v>
      </c>
      <c r="B38" s="452" t="s">
        <v>1831</v>
      </c>
      <c r="C38" s="125" t="s">
        <v>329</v>
      </c>
      <c r="D38" s="127" t="s">
        <v>329</v>
      </c>
      <c r="E38" s="127" t="s">
        <v>329</v>
      </c>
    </row>
    <row r="39" spans="1:15" s="97" customFormat="1" ht="13.8" x14ac:dyDescent="0.3">
      <c r="A39" s="128" t="s">
        <v>1841</v>
      </c>
      <c r="B39" s="128" t="s">
        <v>1841</v>
      </c>
      <c r="C39" s="128" t="s">
        <v>1841</v>
      </c>
      <c r="D39" s="128" t="s">
        <v>1841</v>
      </c>
      <c r="E39" s="128" t="s">
        <v>1841</v>
      </c>
    </row>
    <row r="40" spans="1:15" s="97" customFormat="1" ht="13.8" x14ac:dyDescent="0.3">
      <c r="A40" s="131" t="s">
        <v>329</v>
      </c>
      <c r="B40" s="132" t="s">
        <v>1842</v>
      </c>
      <c r="C40" s="133">
        <f>SUM(C39:C39)</f>
        <v>0</v>
      </c>
      <c r="D40" s="134" t="s">
        <v>329</v>
      </c>
      <c r="E40" s="135" t="s">
        <v>329</v>
      </c>
    </row>
    <row r="41" spans="1:15" s="97" customFormat="1" ht="13.8" x14ac:dyDescent="0.3">
      <c r="A41" s="91"/>
      <c r="B41" s="98"/>
      <c r="C41" s="162"/>
      <c r="D41" s="92"/>
      <c r="E41" s="92"/>
    </row>
    <row r="42" spans="1:15" s="97" customFormat="1" ht="13.8" x14ac:dyDescent="0.3">
      <c r="A42" s="91"/>
      <c r="B42" s="168" t="s">
        <v>1754</v>
      </c>
      <c r="C42" s="169">
        <f>SUM(C35,C24,C40)</f>
        <v>202</v>
      </c>
      <c r="D42" s="92"/>
      <c r="E42" s="92"/>
    </row>
    <row r="43" spans="1:15" s="97" customFormat="1" ht="13.8" x14ac:dyDescent="0.3">
      <c r="A43" s="91"/>
      <c r="B43" s="91"/>
      <c r="C43" s="162"/>
      <c r="D43" s="92"/>
      <c r="E43" s="92"/>
    </row>
    <row r="44" spans="1:15" s="97" customFormat="1" ht="13.8" x14ac:dyDescent="0.3">
      <c r="A44" s="439" t="s">
        <v>1750</v>
      </c>
      <c r="B44" s="439"/>
      <c r="C44" s="118" t="s">
        <v>329</v>
      </c>
      <c r="D44" s="93" t="s">
        <v>329</v>
      </c>
      <c r="E44" s="93" t="s">
        <v>329</v>
      </c>
    </row>
    <row r="45" spans="1:15" s="97" customFormat="1" ht="13.8" x14ac:dyDescent="0.3">
      <c r="A45" s="452" t="s">
        <v>1843</v>
      </c>
      <c r="B45" s="452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 s="97" customFormat="1" ht="13.8" x14ac:dyDescent="0.3">
      <c r="A46" s="128" t="s">
        <v>1841</v>
      </c>
      <c r="B46" s="231" t="s">
        <v>1841</v>
      </c>
      <c r="C46" s="89" t="s">
        <v>1841</v>
      </c>
      <c r="D46" s="89" t="s">
        <v>1841</v>
      </c>
      <c r="E46" s="89" t="s">
        <v>1841</v>
      </c>
    </row>
    <row r="47" spans="1:15" s="97" customFormat="1" ht="13.8" x14ac:dyDescent="0.3">
      <c r="A47" s="131" t="s">
        <v>329</v>
      </c>
      <c r="B47" s="132" t="s">
        <v>1847</v>
      </c>
      <c r="C47" s="108">
        <f>SUM(C46:C46)</f>
        <v>0</v>
      </c>
      <c r="D47" s="109" t="s">
        <v>329</v>
      </c>
      <c r="E47" s="121" t="s">
        <v>329</v>
      </c>
    </row>
    <row r="48" spans="1:15" s="97" customFormat="1" ht="13.8" x14ac:dyDescent="0.3">
      <c r="A48" s="91" t="s">
        <v>329</v>
      </c>
      <c r="B48" s="171" t="s">
        <v>329</v>
      </c>
      <c r="C48" s="142"/>
    </row>
    <row r="49" spans="1:5" s="97" customFormat="1" ht="13.8" x14ac:dyDescent="0.3">
      <c r="A49" s="453" t="s">
        <v>1848</v>
      </c>
      <c r="B49" s="454"/>
      <c r="C49" s="142"/>
    </row>
    <row r="50" spans="1:5" s="97" customFormat="1" ht="27.6" x14ac:dyDescent="0.3">
      <c r="A50" s="237" t="s">
        <v>2168</v>
      </c>
      <c r="B50" s="237" t="s">
        <v>2153</v>
      </c>
      <c r="C50" s="238">
        <v>27</v>
      </c>
      <c r="D50" s="239">
        <v>7678.5</v>
      </c>
      <c r="E50" s="239">
        <v>9195</v>
      </c>
    </row>
    <row r="51" spans="1:5" s="97" customFormat="1" ht="13.8" x14ac:dyDescent="0.3">
      <c r="A51" s="237" t="s">
        <v>2156</v>
      </c>
      <c r="B51" s="237" t="s">
        <v>1990</v>
      </c>
      <c r="C51" s="238">
        <v>2</v>
      </c>
      <c r="D51" s="239">
        <v>7075.8</v>
      </c>
      <c r="E51" s="239">
        <v>7075.8</v>
      </c>
    </row>
    <row r="52" spans="1:5" s="97" customFormat="1" ht="13.8" x14ac:dyDescent="0.3">
      <c r="A52" s="237" t="s">
        <v>2154</v>
      </c>
      <c r="B52" s="237" t="s">
        <v>2155</v>
      </c>
      <c r="C52" s="238">
        <v>2</v>
      </c>
      <c r="D52" s="239">
        <v>9357</v>
      </c>
      <c r="E52" s="239">
        <v>9357</v>
      </c>
    </row>
    <row r="53" spans="1:5" s="97" customFormat="1" ht="27.6" x14ac:dyDescent="0.3">
      <c r="A53" s="237" t="s">
        <v>2169</v>
      </c>
      <c r="B53" s="237" t="s">
        <v>1814</v>
      </c>
      <c r="C53" s="238">
        <v>146</v>
      </c>
      <c r="D53" s="239">
        <v>11156.7</v>
      </c>
      <c r="E53" s="239">
        <v>18956.7</v>
      </c>
    </row>
    <row r="54" spans="1:5" s="97" customFormat="1" ht="13.8" x14ac:dyDescent="0.3">
      <c r="A54" s="237" t="s">
        <v>2170</v>
      </c>
      <c r="B54" s="237" t="s">
        <v>2142</v>
      </c>
      <c r="C54" s="238">
        <v>14</v>
      </c>
      <c r="D54" s="239">
        <v>25057.8</v>
      </c>
      <c r="E54" s="239">
        <v>33854.1</v>
      </c>
    </row>
    <row r="55" spans="1:5" s="97" customFormat="1" ht="13.8" x14ac:dyDescent="0.3">
      <c r="A55" s="111" t="s">
        <v>329</v>
      </c>
      <c r="B55" s="140" t="s">
        <v>1853</v>
      </c>
      <c r="C55" s="172">
        <f>SUM(C50:C54)</f>
        <v>191</v>
      </c>
      <c r="D55" s="134" t="s">
        <v>329</v>
      </c>
      <c r="E55" s="135" t="s">
        <v>329</v>
      </c>
    </row>
    <row r="56" spans="1:5" s="97" customFormat="1" ht="13.8" x14ac:dyDescent="0.3">
      <c r="C56" s="142"/>
    </row>
  </sheetData>
  <mergeCells count="15">
    <mergeCell ref="A49:B49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7:B27"/>
    <mergeCell ref="A38:B38"/>
    <mergeCell ref="A44:B44"/>
    <mergeCell ref="A45:B45"/>
  </mergeCells>
  <printOptions horizontalCentered="1"/>
  <pageMargins left="0.59055118110236227" right="0.59055118110236227" top="1.1811023622047245" bottom="0.78740157480314965" header="0.39370078740157483" footer="0.39370078740157483"/>
  <pageSetup scale="89" fitToHeight="0" orientation="landscape" r:id="rId1"/>
  <rowBreaks count="1" manualBreakCount="1">
    <brk id="32" max="16383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3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10.6640625" style="86" customWidth="1"/>
    <col min="2" max="2" width="27.88671875" style="86" customWidth="1"/>
    <col min="3" max="3" width="11.109375" style="86" bestFit="1" customWidth="1"/>
    <col min="4" max="4" width="10.6640625" style="86" customWidth="1"/>
    <col min="5" max="5" width="13.33203125" style="86" bestFit="1" customWidth="1"/>
    <col min="6" max="6" width="11.6640625" style="86" customWidth="1"/>
    <col min="7" max="7" width="11" style="86" customWidth="1"/>
    <col min="8" max="8" width="15.5546875" style="86" bestFit="1" customWidth="1"/>
    <col min="9" max="9" width="9.109375" style="86" bestFit="1" customWidth="1"/>
    <col min="10" max="10" width="6.6640625" style="86" customWidth="1"/>
    <col min="11" max="11" width="11" style="86" customWidth="1"/>
    <col min="12" max="16384" width="11.44140625" style="86"/>
  </cols>
  <sheetData>
    <row r="2" spans="1:11" ht="15" customHeight="1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 t="s">
        <v>1854</v>
      </c>
      <c r="F2" s="448" t="s">
        <v>1854</v>
      </c>
      <c r="G2" s="448" t="s">
        <v>1854</v>
      </c>
      <c r="H2" s="448" t="s">
        <v>1854</v>
      </c>
      <c r="I2" s="448" t="s">
        <v>1854</v>
      </c>
      <c r="J2" s="448" t="s">
        <v>1854</v>
      </c>
      <c r="K2" s="448" t="s">
        <v>1854</v>
      </c>
    </row>
    <row r="3" spans="1:11" ht="15" customHeight="1" x14ac:dyDescent="0.3">
      <c r="A3" s="448" t="s">
        <v>785</v>
      </c>
      <c r="B3" s="448" t="s">
        <v>1854</v>
      </c>
      <c r="C3" s="448" t="s">
        <v>1854</v>
      </c>
      <c r="D3" s="448" t="s">
        <v>1854</v>
      </c>
      <c r="E3" s="448" t="s">
        <v>1854</v>
      </c>
      <c r="F3" s="448" t="s">
        <v>1854</v>
      </c>
      <c r="G3" s="448" t="s">
        <v>1854</v>
      </c>
      <c r="H3" s="448" t="s">
        <v>1854</v>
      </c>
      <c r="I3" s="448" t="s">
        <v>1854</v>
      </c>
      <c r="J3" s="448" t="s">
        <v>1854</v>
      </c>
      <c r="K3" s="448" t="s">
        <v>1854</v>
      </c>
    </row>
    <row r="4" spans="1:11" ht="15" customHeight="1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  <c r="F4" s="448" t="s">
        <v>1798</v>
      </c>
      <c r="G4" s="448" t="s">
        <v>1798</v>
      </c>
      <c r="H4" s="448" t="s">
        <v>1798</v>
      </c>
      <c r="I4" s="448" t="s">
        <v>1798</v>
      </c>
      <c r="J4" s="448" t="s">
        <v>1798</v>
      </c>
      <c r="K4" s="448" t="s">
        <v>1798</v>
      </c>
    </row>
    <row r="5" spans="1:11" ht="15" customHeight="1" x14ac:dyDescent="0.3">
      <c r="A5" s="448" t="s">
        <v>1855</v>
      </c>
      <c r="B5" s="448" t="s">
        <v>1855</v>
      </c>
      <c r="C5" s="448" t="s">
        <v>1855</v>
      </c>
      <c r="D5" s="448" t="s">
        <v>1855</v>
      </c>
      <c r="E5" s="448" t="s">
        <v>1855</v>
      </c>
      <c r="F5" s="448" t="s">
        <v>1855</v>
      </c>
      <c r="G5" s="448" t="s">
        <v>1855</v>
      </c>
      <c r="H5" s="448" t="s">
        <v>1855</v>
      </c>
      <c r="I5" s="448" t="s">
        <v>1855</v>
      </c>
      <c r="J5" s="448" t="s">
        <v>1855</v>
      </c>
      <c r="K5" s="448" t="s">
        <v>1855</v>
      </c>
    </row>
    <row r="6" spans="1:11" ht="15" customHeight="1" x14ac:dyDescent="0.3">
      <c r="A6" s="449" t="s">
        <v>1800</v>
      </c>
      <c r="B6" s="449"/>
      <c r="C6" s="449"/>
      <c r="D6" s="449"/>
      <c r="E6" s="449"/>
      <c r="F6" s="449"/>
      <c r="G6" s="449"/>
      <c r="H6" s="449"/>
      <c r="I6" s="449"/>
      <c r="J6" s="449"/>
      <c r="K6" s="449"/>
    </row>
    <row r="7" spans="1:11" ht="15" customHeight="1" x14ac:dyDescent="0.3">
      <c r="A7" s="446" t="s">
        <v>1856</v>
      </c>
      <c r="B7" s="446"/>
      <c r="C7" s="446"/>
      <c r="D7" s="87" t="s">
        <v>329</v>
      </c>
      <c r="E7" s="87" t="s">
        <v>329</v>
      </c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</row>
    <row r="8" spans="1:11" ht="15" customHeight="1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 t="s">
        <v>1859</v>
      </c>
      <c r="K8" s="444" t="s">
        <v>1859</v>
      </c>
    </row>
    <row r="9" spans="1:11" ht="26.25" customHeight="1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1" ht="15" customHeight="1" x14ac:dyDescent="0.3">
      <c r="A10" s="105" t="s">
        <v>2164</v>
      </c>
      <c r="B10" s="105" t="s">
        <v>2111</v>
      </c>
      <c r="C10" s="240">
        <v>114492</v>
      </c>
      <c r="D10" s="240">
        <v>0</v>
      </c>
      <c r="E10" s="240">
        <v>0</v>
      </c>
      <c r="F10" s="240">
        <v>114492</v>
      </c>
      <c r="G10" s="90">
        <v>38164</v>
      </c>
      <c r="H10" s="90">
        <v>19082</v>
      </c>
      <c r="I10" s="90">
        <v>152656</v>
      </c>
      <c r="J10" s="90">
        <v>0</v>
      </c>
      <c r="K10" s="90">
        <f>G10+H10+I10</f>
        <v>209902</v>
      </c>
    </row>
    <row r="11" spans="1:11" ht="15" customHeight="1" x14ac:dyDescent="0.3">
      <c r="A11" s="105" t="s">
        <v>2171</v>
      </c>
      <c r="B11" s="105" t="s">
        <v>2159</v>
      </c>
      <c r="C11" s="240">
        <v>68126</v>
      </c>
      <c r="D11" s="240">
        <v>0</v>
      </c>
      <c r="E11" s="240">
        <v>0</v>
      </c>
      <c r="F11" s="240">
        <v>68126</v>
      </c>
      <c r="G11" s="90">
        <v>22708.666666666668</v>
      </c>
      <c r="H11" s="90">
        <v>11354.333333333334</v>
      </c>
      <c r="I11" s="90">
        <v>90834.666666666672</v>
      </c>
      <c r="J11" s="90">
        <v>0</v>
      </c>
      <c r="K11" s="90">
        <f t="shared" ref="K11:K19" si="0">G11+H11+I11</f>
        <v>124897.66666666667</v>
      </c>
    </row>
    <row r="12" spans="1:11" ht="15" customHeight="1" x14ac:dyDescent="0.3">
      <c r="A12" s="105" t="s">
        <v>2172</v>
      </c>
      <c r="B12" s="105" t="s">
        <v>2159</v>
      </c>
      <c r="C12" s="240">
        <v>50868</v>
      </c>
      <c r="D12" s="240">
        <v>0</v>
      </c>
      <c r="E12" s="240">
        <v>0</v>
      </c>
      <c r="F12" s="240">
        <v>50868</v>
      </c>
      <c r="G12" s="90">
        <v>16956</v>
      </c>
      <c r="H12" s="90">
        <v>8478</v>
      </c>
      <c r="I12" s="90">
        <v>67824</v>
      </c>
      <c r="J12" s="90">
        <v>0</v>
      </c>
      <c r="K12" s="90">
        <f t="shared" si="0"/>
        <v>93258</v>
      </c>
    </row>
    <row r="13" spans="1:11" ht="15" customHeight="1" x14ac:dyDescent="0.3">
      <c r="A13" s="105" t="s">
        <v>2160</v>
      </c>
      <c r="B13" s="105" t="s">
        <v>2159</v>
      </c>
      <c r="C13" s="240">
        <v>70126</v>
      </c>
      <c r="D13" s="240">
        <v>0</v>
      </c>
      <c r="E13" s="240">
        <v>0</v>
      </c>
      <c r="F13" s="240">
        <v>70126</v>
      </c>
      <c r="G13" s="90">
        <v>23375.333333333332</v>
      </c>
      <c r="H13" s="90">
        <v>11687.666666666666</v>
      </c>
      <c r="I13" s="90">
        <v>93501.333333333328</v>
      </c>
      <c r="J13" s="90">
        <v>0</v>
      </c>
      <c r="K13" s="90">
        <f t="shared" si="0"/>
        <v>128564.33333333333</v>
      </c>
    </row>
    <row r="14" spans="1:11" ht="15" customHeight="1" x14ac:dyDescent="0.3">
      <c r="A14" s="105" t="s">
        <v>2157</v>
      </c>
      <c r="B14" s="105" t="s">
        <v>2104</v>
      </c>
      <c r="C14" s="240">
        <v>43160.7</v>
      </c>
      <c r="D14" s="240">
        <v>0</v>
      </c>
      <c r="E14" s="240">
        <v>0</v>
      </c>
      <c r="F14" s="240">
        <v>43160.7</v>
      </c>
      <c r="G14" s="90">
        <v>14386.899999999998</v>
      </c>
      <c r="H14" s="90">
        <v>7193.4499999999989</v>
      </c>
      <c r="I14" s="90">
        <v>57547.599999999991</v>
      </c>
      <c r="J14" s="90">
        <v>0</v>
      </c>
      <c r="K14" s="90">
        <f t="shared" si="0"/>
        <v>79127.949999999983</v>
      </c>
    </row>
    <row r="15" spans="1:11" ht="15" customHeight="1" x14ac:dyDescent="0.3">
      <c r="A15" s="105" t="s">
        <v>2173</v>
      </c>
      <c r="B15" s="105" t="s">
        <v>2142</v>
      </c>
      <c r="C15" s="240">
        <v>33854.1</v>
      </c>
      <c r="D15" s="240">
        <v>0</v>
      </c>
      <c r="E15" s="240">
        <v>0</v>
      </c>
      <c r="F15" s="240">
        <v>33854.1</v>
      </c>
      <c r="G15" s="90">
        <v>11284.7</v>
      </c>
      <c r="H15" s="90">
        <v>5642.35</v>
      </c>
      <c r="I15" s="90">
        <v>45138.8</v>
      </c>
      <c r="J15" s="90">
        <v>0</v>
      </c>
      <c r="K15" s="90">
        <f t="shared" si="0"/>
        <v>62065.850000000006</v>
      </c>
    </row>
    <row r="16" spans="1:11" ht="15" customHeight="1" x14ac:dyDescent="0.3">
      <c r="A16" s="105" t="s">
        <v>2174</v>
      </c>
      <c r="B16" s="105" t="s">
        <v>2142</v>
      </c>
      <c r="C16" s="240">
        <v>33854.1</v>
      </c>
      <c r="D16" s="240">
        <v>0</v>
      </c>
      <c r="E16" s="240">
        <v>0</v>
      </c>
      <c r="F16" s="240">
        <v>33854.1</v>
      </c>
      <c r="G16" s="90">
        <v>11284.7</v>
      </c>
      <c r="H16" s="90">
        <v>5642.35</v>
      </c>
      <c r="I16" s="90">
        <v>45138.8</v>
      </c>
      <c r="J16" s="90">
        <v>0</v>
      </c>
      <c r="K16" s="90">
        <f t="shared" si="0"/>
        <v>62065.850000000006</v>
      </c>
    </row>
    <row r="17" spans="1:11" ht="15" customHeight="1" x14ac:dyDescent="0.3">
      <c r="A17" s="105" t="s">
        <v>2175</v>
      </c>
      <c r="B17" s="105" t="s">
        <v>2142</v>
      </c>
      <c r="C17" s="240">
        <v>26899.5</v>
      </c>
      <c r="D17" s="240">
        <v>0</v>
      </c>
      <c r="E17" s="240">
        <v>0</v>
      </c>
      <c r="F17" s="240">
        <v>26899.5</v>
      </c>
      <c r="G17" s="90">
        <v>8966.5</v>
      </c>
      <c r="H17" s="90">
        <v>4483.25</v>
      </c>
      <c r="I17" s="90">
        <v>35866</v>
      </c>
      <c r="J17" s="90">
        <v>0</v>
      </c>
      <c r="K17" s="90">
        <f t="shared" si="0"/>
        <v>49315.75</v>
      </c>
    </row>
    <row r="18" spans="1:11" ht="15" customHeight="1" x14ac:dyDescent="0.3">
      <c r="A18" s="105" t="s">
        <v>2176</v>
      </c>
      <c r="B18" s="105" t="s">
        <v>2142</v>
      </c>
      <c r="C18" s="240">
        <v>25057.8</v>
      </c>
      <c r="D18" s="240">
        <v>0</v>
      </c>
      <c r="E18" s="240">
        <v>0</v>
      </c>
      <c r="F18" s="240">
        <v>25057.8</v>
      </c>
      <c r="G18" s="90">
        <v>8352.6</v>
      </c>
      <c r="H18" s="90">
        <v>4176.3</v>
      </c>
      <c r="I18" s="90">
        <v>33410.400000000001</v>
      </c>
      <c r="J18" s="90">
        <v>0</v>
      </c>
      <c r="K18" s="90">
        <f t="shared" si="0"/>
        <v>45939.3</v>
      </c>
    </row>
    <row r="19" spans="1:11" ht="15" customHeight="1" x14ac:dyDescent="0.3">
      <c r="A19" s="105" t="s">
        <v>2161</v>
      </c>
      <c r="B19" s="105" t="s">
        <v>2177</v>
      </c>
      <c r="C19" s="240">
        <v>33854.1</v>
      </c>
      <c r="D19" s="240">
        <v>0</v>
      </c>
      <c r="E19" s="240">
        <v>0</v>
      </c>
      <c r="F19" s="240">
        <v>33854.1</v>
      </c>
      <c r="G19" s="90">
        <v>11284.7</v>
      </c>
      <c r="H19" s="90">
        <v>5642.35</v>
      </c>
      <c r="I19" s="90">
        <v>45138.8</v>
      </c>
      <c r="J19" s="90">
        <v>0</v>
      </c>
      <c r="K19" s="90">
        <f t="shared" si="0"/>
        <v>62065.850000000006</v>
      </c>
    </row>
    <row r="20" spans="1:11" ht="15" customHeight="1" x14ac:dyDescent="0.3">
      <c r="A20" s="91" t="s">
        <v>329</v>
      </c>
      <c r="B20" s="91" t="s">
        <v>329</v>
      </c>
      <c r="C20" s="92" t="s">
        <v>329</v>
      </c>
      <c r="D20" s="92" t="s">
        <v>329</v>
      </c>
      <c r="E20" s="92" t="s">
        <v>329</v>
      </c>
      <c r="F20" s="92" t="s">
        <v>329</v>
      </c>
      <c r="G20" s="92" t="s">
        <v>329</v>
      </c>
      <c r="H20" s="92" t="s">
        <v>329</v>
      </c>
      <c r="I20" s="92" t="s">
        <v>329</v>
      </c>
      <c r="J20" s="92" t="s">
        <v>329</v>
      </c>
      <c r="K20" s="92" t="s">
        <v>329</v>
      </c>
    </row>
    <row r="21" spans="1:11" ht="15" customHeight="1" x14ac:dyDescent="0.3">
      <c r="A21" s="91" t="s">
        <v>329</v>
      </c>
      <c r="B21" s="91" t="s">
        <v>329</v>
      </c>
      <c r="C21" s="92" t="s">
        <v>329</v>
      </c>
      <c r="D21" s="92" t="s">
        <v>329</v>
      </c>
      <c r="E21" s="92" t="s">
        <v>329</v>
      </c>
      <c r="F21" s="92" t="s">
        <v>329</v>
      </c>
      <c r="G21" s="92" t="s">
        <v>329</v>
      </c>
      <c r="H21" s="92" t="s">
        <v>329</v>
      </c>
      <c r="I21" s="92" t="s">
        <v>329</v>
      </c>
      <c r="J21" s="92" t="s">
        <v>329</v>
      </c>
      <c r="K21" s="92" t="s">
        <v>329</v>
      </c>
    </row>
    <row r="22" spans="1:11" ht="15" customHeight="1" x14ac:dyDescent="0.3">
      <c r="A22" s="446" t="s">
        <v>1869</v>
      </c>
      <c r="B22" s="446"/>
      <c r="C22" s="446"/>
      <c r="D22" s="93" t="s">
        <v>329</v>
      </c>
      <c r="E22" s="93" t="s">
        <v>329</v>
      </c>
      <c r="F22" s="93" t="s">
        <v>329</v>
      </c>
      <c r="G22" s="93" t="s">
        <v>329</v>
      </c>
      <c r="H22" s="93" t="s">
        <v>329</v>
      </c>
      <c r="I22" s="93" t="s">
        <v>329</v>
      </c>
      <c r="J22" s="93" t="s">
        <v>329</v>
      </c>
      <c r="K22" s="93" t="s">
        <v>329</v>
      </c>
    </row>
    <row r="23" spans="1:11" ht="15" customHeight="1" x14ac:dyDescent="0.3">
      <c r="A23" s="444" t="s">
        <v>1857</v>
      </c>
      <c r="B23" s="444" t="s">
        <v>1802</v>
      </c>
      <c r="C23" s="447" t="s">
        <v>1858</v>
      </c>
      <c r="D23" s="447" t="s">
        <v>1858</v>
      </c>
      <c r="E23" s="447" t="s">
        <v>1858</v>
      </c>
      <c r="F23" s="447" t="s">
        <v>1858</v>
      </c>
      <c r="G23" s="447" t="s">
        <v>1859</v>
      </c>
      <c r="H23" s="447" t="s">
        <v>1859</v>
      </c>
      <c r="I23" s="447" t="s">
        <v>1859</v>
      </c>
      <c r="J23" s="447" t="s">
        <v>1859</v>
      </c>
      <c r="K23" s="447" t="s">
        <v>1859</v>
      </c>
    </row>
    <row r="24" spans="1:11" ht="24" customHeight="1" x14ac:dyDescent="0.3">
      <c r="A24" s="444" t="s">
        <v>1857</v>
      </c>
      <c r="B24" s="444" t="s">
        <v>1860</v>
      </c>
      <c r="C24" s="94" t="s">
        <v>1861</v>
      </c>
      <c r="D24" s="94" t="s">
        <v>1862</v>
      </c>
      <c r="E24" s="94" t="s">
        <v>1863</v>
      </c>
      <c r="F24" s="94" t="s">
        <v>1864</v>
      </c>
      <c r="G24" s="94" t="s">
        <v>1865</v>
      </c>
      <c r="H24" s="94" t="s">
        <v>1866</v>
      </c>
      <c r="I24" s="94" t="s">
        <v>1867</v>
      </c>
      <c r="J24" s="94" t="s">
        <v>1868</v>
      </c>
      <c r="K24" s="94" t="s">
        <v>1864</v>
      </c>
    </row>
    <row r="25" spans="1:11" ht="15" customHeight="1" x14ac:dyDescent="0.3">
      <c r="A25" s="105" t="s">
        <v>2178</v>
      </c>
      <c r="B25" s="105" t="s">
        <v>1814</v>
      </c>
      <c r="C25" s="240">
        <v>18956.7</v>
      </c>
      <c r="D25" s="240">
        <v>0</v>
      </c>
      <c r="E25" s="240">
        <v>1040</v>
      </c>
      <c r="F25" s="240">
        <v>19996.7</v>
      </c>
      <c r="G25" s="90">
        <v>6318.9</v>
      </c>
      <c r="H25" s="90">
        <v>3159.45</v>
      </c>
      <c r="I25" s="90">
        <v>25275.599999999999</v>
      </c>
      <c r="J25" s="90">
        <v>0</v>
      </c>
      <c r="K25" s="90">
        <f>G25+H25+I25</f>
        <v>34753.949999999997</v>
      </c>
    </row>
    <row r="26" spans="1:11" ht="15" customHeight="1" x14ac:dyDescent="0.3">
      <c r="A26" s="105" t="s">
        <v>2179</v>
      </c>
      <c r="B26" s="105" t="s">
        <v>1814</v>
      </c>
      <c r="C26" s="240">
        <v>14022.9</v>
      </c>
      <c r="D26" s="240">
        <v>0</v>
      </c>
      <c r="E26" s="240">
        <v>1040</v>
      </c>
      <c r="F26" s="240">
        <v>15062.9</v>
      </c>
      <c r="G26" s="90">
        <v>4674.3</v>
      </c>
      <c r="H26" s="90">
        <v>2337.15</v>
      </c>
      <c r="I26" s="90">
        <v>18697.2</v>
      </c>
      <c r="J26" s="90">
        <v>0</v>
      </c>
      <c r="K26" s="90">
        <f t="shared" ref="K26:K43" si="1">G26+H26+I26</f>
        <v>25708.65</v>
      </c>
    </row>
    <row r="27" spans="1:11" ht="15" customHeight="1" x14ac:dyDescent="0.3">
      <c r="A27" s="105" t="s">
        <v>2180</v>
      </c>
      <c r="B27" s="105" t="s">
        <v>1814</v>
      </c>
      <c r="C27" s="240">
        <v>12057.3</v>
      </c>
      <c r="D27" s="240">
        <v>0</v>
      </c>
      <c r="E27" s="240">
        <v>1040</v>
      </c>
      <c r="F27" s="240">
        <v>13097.3</v>
      </c>
      <c r="G27" s="90">
        <v>4019.0999999999995</v>
      </c>
      <c r="H27" s="90">
        <v>2009.5499999999997</v>
      </c>
      <c r="I27" s="90">
        <v>16076.399999999998</v>
      </c>
      <c r="J27" s="90">
        <v>0</v>
      </c>
      <c r="K27" s="90">
        <f t="shared" si="1"/>
        <v>22105.049999999996</v>
      </c>
    </row>
    <row r="28" spans="1:11" ht="15" customHeight="1" x14ac:dyDescent="0.3">
      <c r="A28" s="105" t="s">
        <v>2181</v>
      </c>
      <c r="B28" s="105" t="s">
        <v>2153</v>
      </c>
      <c r="C28" s="240">
        <v>9195</v>
      </c>
      <c r="D28" s="240">
        <v>0</v>
      </c>
      <c r="E28" s="240">
        <v>1040</v>
      </c>
      <c r="F28" s="240">
        <f>C28+E28</f>
        <v>10235</v>
      </c>
      <c r="G28" s="90">
        <v>3065</v>
      </c>
      <c r="H28" s="90">
        <v>1532.5</v>
      </c>
      <c r="I28" s="90">
        <v>12260</v>
      </c>
      <c r="J28" s="90">
        <v>0</v>
      </c>
      <c r="K28" s="90">
        <f t="shared" si="1"/>
        <v>16857.5</v>
      </c>
    </row>
    <row r="29" spans="1:11" ht="15" customHeight="1" x14ac:dyDescent="0.3">
      <c r="A29" s="105" t="s">
        <v>2182</v>
      </c>
      <c r="B29" s="105" t="s">
        <v>2153</v>
      </c>
      <c r="C29" s="240">
        <v>9069.6</v>
      </c>
      <c r="D29" s="240">
        <v>0</v>
      </c>
      <c r="E29" s="240">
        <v>1040</v>
      </c>
      <c r="F29" s="240">
        <f t="shared" ref="F29:F43" si="2">C29+E29</f>
        <v>10109.6</v>
      </c>
      <c r="G29" s="90">
        <v>3023.2</v>
      </c>
      <c r="H29" s="90">
        <v>1511.6</v>
      </c>
      <c r="I29" s="90">
        <v>12092.8</v>
      </c>
      <c r="J29" s="90">
        <v>0</v>
      </c>
      <c r="K29" s="90">
        <f t="shared" si="1"/>
        <v>16627.599999999999</v>
      </c>
    </row>
    <row r="30" spans="1:11" ht="15" customHeight="1" x14ac:dyDescent="0.3">
      <c r="A30" s="105" t="s">
        <v>2183</v>
      </c>
      <c r="B30" s="105" t="s">
        <v>2153</v>
      </c>
      <c r="C30" s="240">
        <v>9914.1</v>
      </c>
      <c r="D30" s="240">
        <v>0</v>
      </c>
      <c r="E30" s="240">
        <v>1040</v>
      </c>
      <c r="F30" s="240">
        <f t="shared" si="2"/>
        <v>10954.1</v>
      </c>
      <c r="G30" s="90">
        <v>3304.7000000000003</v>
      </c>
      <c r="H30" s="90">
        <v>1652.3500000000001</v>
      </c>
      <c r="I30" s="90">
        <v>13218.800000000001</v>
      </c>
      <c r="J30" s="90">
        <v>0</v>
      </c>
      <c r="K30" s="90">
        <f t="shared" si="1"/>
        <v>18175.850000000002</v>
      </c>
    </row>
    <row r="31" spans="1:11" ht="15" customHeight="1" x14ac:dyDescent="0.3">
      <c r="A31" s="105" t="s">
        <v>2184</v>
      </c>
      <c r="B31" s="105" t="s">
        <v>2153</v>
      </c>
      <c r="C31" s="240">
        <v>7678.5</v>
      </c>
      <c r="D31" s="240">
        <v>0</v>
      </c>
      <c r="E31" s="240">
        <v>1040</v>
      </c>
      <c r="F31" s="240">
        <f t="shared" si="2"/>
        <v>8718.5</v>
      </c>
      <c r="G31" s="90">
        <v>2559.5</v>
      </c>
      <c r="H31" s="90">
        <v>1279.75</v>
      </c>
      <c r="I31" s="90">
        <v>10238</v>
      </c>
      <c r="J31" s="90">
        <v>0</v>
      </c>
      <c r="K31" s="90">
        <f t="shared" si="1"/>
        <v>14077.25</v>
      </c>
    </row>
    <row r="32" spans="1:11" ht="15" customHeight="1" x14ac:dyDescent="0.3">
      <c r="A32" s="105" t="s">
        <v>2156</v>
      </c>
      <c r="B32" s="105" t="s">
        <v>1990</v>
      </c>
      <c r="C32" s="240">
        <v>7075.8</v>
      </c>
      <c r="D32" s="240">
        <v>0</v>
      </c>
      <c r="E32" s="240">
        <v>1040</v>
      </c>
      <c r="F32" s="240">
        <f t="shared" si="2"/>
        <v>8115.8</v>
      </c>
      <c r="G32" s="90">
        <v>2358.6000000000004</v>
      </c>
      <c r="H32" s="90">
        <v>1179.3000000000002</v>
      </c>
      <c r="I32" s="90">
        <v>9434.4000000000015</v>
      </c>
      <c r="J32" s="90">
        <v>0</v>
      </c>
      <c r="K32" s="90">
        <f t="shared" si="1"/>
        <v>12972.300000000003</v>
      </c>
    </row>
    <row r="33" spans="1:11" ht="15" customHeight="1" x14ac:dyDescent="0.3">
      <c r="A33" s="105" t="s">
        <v>2185</v>
      </c>
      <c r="B33" s="105" t="s">
        <v>2150</v>
      </c>
      <c r="C33" s="240">
        <v>7393.8</v>
      </c>
      <c r="D33" s="240">
        <v>0</v>
      </c>
      <c r="E33" s="240">
        <v>1040</v>
      </c>
      <c r="F33" s="240">
        <f t="shared" si="2"/>
        <v>8433.7999999999993</v>
      </c>
      <c r="G33" s="90">
        <v>2464.6</v>
      </c>
      <c r="H33" s="90">
        <v>1232.3</v>
      </c>
      <c r="I33" s="90">
        <v>9858.4</v>
      </c>
      <c r="J33" s="90">
        <v>0</v>
      </c>
      <c r="K33" s="90">
        <f t="shared" si="1"/>
        <v>13555.3</v>
      </c>
    </row>
    <row r="34" spans="1:11" ht="15" customHeight="1" x14ac:dyDescent="0.3">
      <c r="A34" s="105" t="s">
        <v>2186</v>
      </c>
      <c r="B34" s="105" t="s">
        <v>2150</v>
      </c>
      <c r="C34" s="240">
        <v>7393.8</v>
      </c>
      <c r="D34" s="240">
        <v>0</v>
      </c>
      <c r="E34" s="240">
        <v>1040</v>
      </c>
      <c r="F34" s="240">
        <f t="shared" si="2"/>
        <v>8433.7999999999993</v>
      </c>
      <c r="G34" s="90">
        <v>2464.6</v>
      </c>
      <c r="H34" s="90">
        <v>1232.3</v>
      </c>
      <c r="I34" s="90">
        <v>9858.4</v>
      </c>
      <c r="J34" s="90">
        <v>0</v>
      </c>
      <c r="K34" s="90">
        <f t="shared" si="1"/>
        <v>13555.3</v>
      </c>
    </row>
    <row r="35" spans="1:11" ht="15" customHeight="1" x14ac:dyDescent="0.3">
      <c r="A35" s="105" t="s">
        <v>2187</v>
      </c>
      <c r="B35" s="105" t="s">
        <v>2150</v>
      </c>
      <c r="C35" s="240">
        <v>7076</v>
      </c>
      <c r="D35" s="240">
        <v>0</v>
      </c>
      <c r="E35" s="240">
        <v>1040</v>
      </c>
      <c r="F35" s="240">
        <f t="shared" si="2"/>
        <v>8116</v>
      </c>
      <c r="G35" s="90">
        <v>2358.666666666667</v>
      </c>
      <c r="H35" s="90">
        <v>1179.3333333333335</v>
      </c>
      <c r="I35" s="90">
        <v>9434.6666666666679</v>
      </c>
      <c r="J35" s="90">
        <v>0</v>
      </c>
      <c r="K35" s="90">
        <f t="shared" si="1"/>
        <v>12972.666666666668</v>
      </c>
    </row>
    <row r="36" spans="1:11" ht="15" customHeight="1" x14ac:dyDescent="0.3">
      <c r="A36" s="105" t="s">
        <v>2147</v>
      </c>
      <c r="B36" s="105" t="s">
        <v>2148</v>
      </c>
      <c r="C36" s="240">
        <v>7076</v>
      </c>
      <c r="D36" s="240">
        <v>0</v>
      </c>
      <c r="E36" s="240">
        <v>1040</v>
      </c>
      <c r="F36" s="240">
        <f t="shared" si="2"/>
        <v>8116</v>
      </c>
      <c r="G36" s="90">
        <v>2358.666666666667</v>
      </c>
      <c r="H36" s="90">
        <v>1179.3333333333335</v>
      </c>
      <c r="I36" s="90">
        <v>9434.6666666666679</v>
      </c>
      <c r="J36" s="90">
        <v>0</v>
      </c>
      <c r="K36" s="90">
        <f t="shared" si="1"/>
        <v>12972.666666666668</v>
      </c>
    </row>
    <row r="37" spans="1:11" ht="15" customHeight="1" x14ac:dyDescent="0.3">
      <c r="A37" s="105" t="s">
        <v>2166</v>
      </c>
      <c r="B37" s="105" t="s">
        <v>2167</v>
      </c>
      <c r="C37" s="240">
        <v>9612</v>
      </c>
      <c r="D37" s="240">
        <v>0</v>
      </c>
      <c r="E37" s="240">
        <v>1040</v>
      </c>
      <c r="F37" s="240">
        <f t="shared" si="2"/>
        <v>10652</v>
      </c>
      <c r="G37" s="90">
        <v>3204</v>
      </c>
      <c r="H37" s="90">
        <v>1602</v>
      </c>
      <c r="I37" s="90">
        <v>12816</v>
      </c>
      <c r="J37" s="90">
        <v>0</v>
      </c>
      <c r="K37" s="90">
        <f t="shared" si="1"/>
        <v>17622</v>
      </c>
    </row>
    <row r="38" spans="1:11" ht="15" customHeight="1" x14ac:dyDescent="0.3">
      <c r="A38" s="105" t="s">
        <v>2154</v>
      </c>
      <c r="B38" s="105" t="s">
        <v>2155</v>
      </c>
      <c r="C38" s="240">
        <v>9357</v>
      </c>
      <c r="D38" s="240">
        <v>0</v>
      </c>
      <c r="E38" s="240">
        <v>1040</v>
      </c>
      <c r="F38" s="240">
        <f t="shared" si="2"/>
        <v>10397</v>
      </c>
      <c r="G38" s="90">
        <v>3119</v>
      </c>
      <c r="H38" s="90">
        <v>1559.5</v>
      </c>
      <c r="I38" s="90">
        <v>12476</v>
      </c>
      <c r="J38" s="90">
        <v>0</v>
      </c>
      <c r="K38" s="90">
        <f t="shared" si="1"/>
        <v>17154.5</v>
      </c>
    </row>
    <row r="39" spans="1:11" ht="15" customHeight="1" x14ac:dyDescent="0.3">
      <c r="A39" s="105" t="s">
        <v>2188</v>
      </c>
      <c r="B39" s="105" t="s">
        <v>1814</v>
      </c>
      <c r="C39" s="240">
        <v>15965.1</v>
      </c>
      <c r="D39" s="240">
        <v>0</v>
      </c>
      <c r="E39" s="240">
        <v>1040</v>
      </c>
      <c r="F39" s="240">
        <f t="shared" si="2"/>
        <v>17005.099999999999</v>
      </c>
      <c r="G39" s="90">
        <v>5321.7</v>
      </c>
      <c r="H39" s="90">
        <v>2660.85</v>
      </c>
      <c r="I39" s="90">
        <v>21286.799999999999</v>
      </c>
      <c r="J39" s="90">
        <v>0</v>
      </c>
      <c r="K39" s="90">
        <f t="shared" si="1"/>
        <v>29269.35</v>
      </c>
    </row>
    <row r="40" spans="1:11" ht="15" customHeight="1" x14ac:dyDescent="0.3">
      <c r="A40" s="105" t="s">
        <v>2189</v>
      </c>
      <c r="B40" s="105" t="s">
        <v>1814</v>
      </c>
      <c r="C40" s="240">
        <v>11156.7</v>
      </c>
      <c r="D40" s="240">
        <v>0</v>
      </c>
      <c r="E40" s="240">
        <v>1040</v>
      </c>
      <c r="F40" s="240">
        <f t="shared" si="2"/>
        <v>12196.7</v>
      </c>
      <c r="G40" s="90">
        <v>3718.9000000000005</v>
      </c>
      <c r="H40" s="90">
        <v>1859.4500000000003</v>
      </c>
      <c r="I40" s="90">
        <v>14875.600000000002</v>
      </c>
      <c r="J40" s="90">
        <v>0</v>
      </c>
      <c r="K40" s="90">
        <f t="shared" si="1"/>
        <v>20453.950000000004</v>
      </c>
    </row>
    <row r="41" spans="1:11" ht="15" customHeight="1" x14ac:dyDescent="0.3">
      <c r="A41" s="105" t="s">
        <v>2190</v>
      </c>
      <c r="B41" s="105" t="s">
        <v>1814</v>
      </c>
      <c r="C41" s="240">
        <v>11156.7</v>
      </c>
      <c r="D41" s="240">
        <v>0</v>
      </c>
      <c r="E41" s="240">
        <v>1040</v>
      </c>
      <c r="F41" s="240">
        <f t="shared" si="2"/>
        <v>12196.7</v>
      </c>
      <c r="G41" s="90">
        <v>3718.9000000000005</v>
      </c>
      <c r="H41" s="90">
        <v>1859.4500000000003</v>
      </c>
      <c r="I41" s="90">
        <v>14875.600000000002</v>
      </c>
      <c r="J41" s="90">
        <v>0</v>
      </c>
      <c r="K41" s="90">
        <f t="shared" si="1"/>
        <v>20453.950000000004</v>
      </c>
    </row>
    <row r="42" spans="1:11" ht="15" customHeight="1" x14ac:dyDescent="0.3">
      <c r="A42" s="105" t="s">
        <v>2191</v>
      </c>
      <c r="B42" s="105" t="s">
        <v>1814</v>
      </c>
      <c r="C42" s="240">
        <v>18730</v>
      </c>
      <c r="D42" s="240">
        <v>0</v>
      </c>
      <c r="E42" s="240">
        <v>1040</v>
      </c>
      <c r="F42" s="240">
        <f t="shared" si="2"/>
        <v>19770</v>
      </c>
      <c r="G42" s="90">
        <v>6243.3333333333339</v>
      </c>
      <c r="H42" s="90">
        <v>3121.666666666667</v>
      </c>
      <c r="I42" s="90">
        <v>24973.333333333336</v>
      </c>
      <c r="J42" s="90">
        <v>0</v>
      </c>
      <c r="K42" s="90">
        <f t="shared" si="1"/>
        <v>34338.333333333336</v>
      </c>
    </row>
    <row r="43" spans="1:11" ht="15" customHeight="1" x14ac:dyDescent="0.3">
      <c r="A43" s="105" t="s">
        <v>2192</v>
      </c>
      <c r="B43" s="105" t="s">
        <v>1814</v>
      </c>
      <c r="C43" s="240">
        <v>18141.3</v>
      </c>
      <c r="D43" s="240">
        <v>0</v>
      </c>
      <c r="E43" s="240">
        <v>1040</v>
      </c>
      <c r="F43" s="240">
        <f t="shared" si="2"/>
        <v>19181.3</v>
      </c>
      <c r="G43" s="90">
        <v>6047.0999999999995</v>
      </c>
      <c r="H43" s="90">
        <v>3023.5499999999997</v>
      </c>
      <c r="I43" s="90">
        <v>24188.399999999998</v>
      </c>
      <c r="J43" s="90">
        <v>0</v>
      </c>
      <c r="K43" s="90">
        <f t="shared" si="1"/>
        <v>33259.049999999996</v>
      </c>
    </row>
  </sheetData>
  <mergeCells count="15">
    <mergeCell ref="A23:A24"/>
    <mergeCell ref="B23:B24"/>
    <mergeCell ref="C23:F23"/>
    <mergeCell ref="G23:K23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22:C22"/>
  </mergeCells>
  <pageMargins left="0.7" right="0.7" top="0.75" bottom="0.75" header="0.3" footer="0.3"/>
  <pageSetup scale="88" fitToHeight="0" orientation="landscape" r:id="rId1"/>
  <rowBreaks count="1" manualBreakCount="1">
    <brk id="38" max="10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72"/>
  <sheetViews>
    <sheetView showGridLines="0" zoomScaleNormal="100" zoomScaleSheetLayoutView="90" workbookViewId="0"/>
  </sheetViews>
  <sheetFormatPr baseColWidth="10" defaultColWidth="11.5546875" defaultRowHeight="26.25" customHeight="1" x14ac:dyDescent="0.3"/>
  <cols>
    <col min="1" max="1" width="17.6640625" style="257" customWidth="1"/>
    <col min="2" max="2" width="50.6640625" style="272" customWidth="1"/>
    <col min="3" max="3" width="17.6640625" style="271" customWidth="1"/>
    <col min="4" max="5" width="17.6640625" style="270" customWidth="1"/>
    <col min="6" max="16384" width="11.5546875" style="86"/>
  </cols>
  <sheetData>
    <row r="2" spans="1:5" ht="14.4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 t="s">
        <v>1854</v>
      </c>
    </row>
    <row r="3" spans="1:5" ht="14.4" x14ac:dyDescent="0.3">
      <c r="A3" s="448" t="s">
        <v>786</v>
      </c>
      <c r="B3" s="448" t="s">
        <v>1797</v>
      </c>
      <c r="C3" s="448" t="s">
        <v>1797</v>
      </c>
      <c r="D3" s="448" t="s">
        <v>1797</v>
      </c>
      <c r="E3" s="448" t="s">
        <v>1797</v>
      </c>
    </row>
    <row r="4" spans="1:5" ht="14.4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</row>
    <row r="5" spans="1:5" ht="14.4" x14ac:dyDescent="0.3">
      <c r="A5" s="448" t="s">
        <v>1799</v>
      </c>
      <c r="B5" s="448" t="s">
        <v>1799</v>
      </c>
      <c r="C5" s="448" t="s">
        <v>1799</v>
      </c>
      <c r="D5" s="448" t="s">
        <v>1799</v>
      </c>
      <c r="E5" s="448" t="s">
        <v>1799</v>
      </c>
    </row>
    <row r="6" spans="1:5" ht="14.4" x14ac:dyDescent="0.3">
      <c r="A6" s="462" t="s">
        <v>1800</v>
      </c>
      <c r="B6" s="462" t="s">
        <v>1800</v>
      </c>
      <c r="C6" s="462" t="s">
        <v>1800</v>
      </c>
      <c r="D6" s="462" t="s">
        <v>1800</v>
      </c>
      <c r="E6" s="462" t="s">
        <v>1800</v>
      </c>
    </row>
    <row r="7" spans="1:5" ht="14.4" x14ac:dyDescent="0.3">
      <c r="A7" s="91" t="s">
        <v>329</v>
      </c>
      <c r="B7" s="95" t="s">
        <v>329</v>
      </c>
      <c r="C7" s="241" t="s">
        <v>329</v>
      </c>
      <c r="D7" s="242" t="s">
        <v>329</v>
      </c>
      <c r="E7" s="242" t="s">
        <v>329</v>
      </c>
    </row>
    <row r="8" spans="1:5" ht="14.4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ht="14.4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ht="14.4" x14ac:dyDescent="0.3">
      <c r="A10" s="98" t="s">
        <v>329</v>
      </c>
      <c r="B10" s="98" t="s">
        <v>329</v>
      </c>
      <c r="C10" s="241" t="s">
        <v>329</v>
      </c>
      <c r="D10" s="242" t="s">
        <v>329</v>
      </c>
      <c r="E10" s="242" t="s">
        <v>329</v>
      </c>
    </row>
    <row r="11" spans="1:5" ht="14.4" x14ac:dyDescent="0.3">
      <c r="A11" s="450" t="s">
        <v>1807</v>
      </c>
      <c r="B11" s="450" t="s">
        <v>1807</v>
      </c>
      <c r="C11" s="243" t="s">
        <v>329</v>
      </c>
      <c r="D11" s="244" t="s">
        <v>329</v>
      </c>
      <c r="E11" s="244" t="s">
        <v>329</v>
      </c>
    </row>
    <row r="12" spans="1:5" ht="14.4" x14ac:dyDescent="0.3">
      <c r="A12" s="245" t="s">
        <v>2193</v>
      </c>
      <c r="B12" s="89" t="s">
        <v>2194</v>
      </c>
      <c r="C12" s="246">
        <v>1</v>
      </c>
      <c r="D12" s="90">
        <v>115204.2</v>
      </c>
      <c r="E12" s="90">
        <v>115204.2</v>
      </c>
    </row>
    <row r="13" spans="1:5" ht="14.4" x14ac:dyDescent="0.3">
      <c r="A13" s="247" t="s">
        <v>2195</v>
      </c>
      <c r="B13" s="89" t="s">
        <v>2196</v>
      </c>
      <c r="C13" s="246">
        <v>1</v>
      </c>
      <c r="D13" s="90">
        <v>77265.2</v>
      </c>
      <c r="E13" s="90">
        <v>77265.2</v>
      </c>
    </row>
    <row r="14" spans="1:5" ht="27.6" x14ac:dyDescent="0.3">
      <c r="A14" s="245" t="s">
        <v>2197</v>
      </c>
      <c r="B14" s="89" t="s">
        <v>2198</v>
      </c>
      <c r="C14" s="246">
        <v>1</v>
      </c>
      <c r="D14" s="90">
        <v>43299.3</v>
      </c>
      <c r="E14" s="90">
        <v>43299.3</v>
      </c>
    </row>
    <row r="15" spans="1:5" ht="14.4" x14ac:dyDescent="0.3">
      <c r="A15" s="247" t="s">
        <v>2199</v>
      </c>
      <c r="B15" s="89" t="s">
        <v>2200</v>
      </c>
      <c r="C15" s="246">
        <v>1</v>
      </c>
      <c r="D15" s="90">
        <v>36066.800000000003</v>
      </c>
      <c r="E15" s="90">
        <v>36066.800000000003</v>
      </c>
    </row>
    <row r="16" spans="1:5" ht="14.4" x14ac:dyDescent="0.3">
      <c r="A16" s="245" t="s">
        <v>2201</v>
      </c>
      <c r="B16" s="89" t="s">
        <v>2202</v>
      </c>
      <c r="C16" s="246">
        <v>1</v>
      </c>
      <c r="D16" s="90">
        <v>31490.3</v>
      </c>
      <c r="E16" s="90">
        <v>31490.3</v>
      </c>
    </row>
    <row r="17" spans="1:5" ht="14.4" x14ac:dyDescent="0.3">
      <c r="A17" s="247" t="s">
        <v>2203</v>
      </c>
      <c r="B17" s="89" t="s">
        <v>2204</v>
      </c>
      <c r="C17" s="246">
        <v>1</v>
      </c>
      <c r="D17" s="90">
        <v>31490.3</v>
      </c>
      <c r="E17" s="90">
        <v>31490.3</v>
      </c>
    </row>
    <row r="18" spans="1:5" ht="27.6" x14ac:dyDescent="0.3">
      <c r="A18" s="245" t="s">
        <v>2205</v>
      </c>
      <c r="B18" s="89" t="s">
        <v>2206</v>
      </c>
      <c r="C18" s="246">
        <v>1</v>
      </c>
      <c r="D18" s="90">
        <v>31452.3</v>
      </c>
      <c r="E18" s="90">
        <v>31452.3</v>
      </c>
    </row>
    <row r="19" spans="1:5" ht="14.4" x14ac:dyDescent="0.3">
      <c r="A19" s="247" t="s">
        <v>2207</v>
      </c>
      <c r="B19" s="89" t="s">
        <v>2208</v>
      </c>
      <c r="C19" s="246">
        <v>1</v>
      </c>
      <c r="D19" s="90">
        <v>26000</v>
      </c>
      <c r="E19" s="90">
        <v>26000</v>
      </c>
    </row>
    <row r="20" spans="1:5" ht="14.4" x14ac:dyDescent="0.3">
      <c r="A20" s="245" t="s">
        <v>2209</v>
      </c>
      <c r="B20" s="89" t="s">
        <v>2210</v>
      </c>
      <c r="C20" s="246">
        <v>1</v>
      </c>
      <c r="D20" s="90">
        <v>21679.8</v>
      </c>
      <c r="E20" s="90">
        <v>21679.8</v>
      </c>
    </row>
    <row r="21" spans="1:5" ht="27.6" x14ac:dyDescent="0.3">
      <c r="A21" s="247" t="s">
        <v>2211</v>
      </c>
      <c r="B21" s="89" t="s">
        <v>2212</v>
      </c>
      <c r="C21" s="246">
        <v>1</v>
      </c>
      <c r="D21" s="90">
        <v>12026.7</v>
      </c>
      <c r="E21" s="90">
        <v>12026.7</v>
      </c>
    </row>
    <row r="22" spans="1:5" ht="14.4" x14ac:dyDescent="0.3">
      <c r="A22" s="245" t="s">
        <v>2213</v>
      </c>
      <c r="B22" s="89" t="s">
        <v>2214</v>
      </c>
      <c r="C22" s="246">
        <v>1</v>
      </c>
      <c r="D22" s="90">
        <v>18357.900000000001</v>
      </c>
      <c r="E22" s="90">
        <v>18357.900000000001</v>
      </c>
    </row>
    <row r="23" spans="1:5" ht="14.4" x14ac:dyDescent="0.3">
      <c r="A23" s="245" t="s">
        <v>2215</v>
      </c>
      <c r="B23" s="89" t="s">
        <v>2216</v>
      </c>
      <c r="C23" s="246">
        <v>1</v>
      </c>
      <c r="D23" s="90">
        <v>15218.7</v>
      </c>
      <c r="E23" s="90">
        <v>15218.7</v>
      </c>
    </row>
    <row r="24" spans="1:5" ht="14.4" x14ac:dyDescent="0.3">
      <c r="A24" s="247" t="s">
        <v>2217</v>
      </c>
      <c r="B24" s="89" t="s">
        <v>2218</v>
      </c>
      <c r="C24" s="246">
        <v>1</v>
      </c>
      <c r="D24" s="90">
        <v>10749.5</v>
      </c>
      <c r="E24" s="90">
        <v>10749.5</v>
      </c>
    </row>
    <row r="25" spans="1:5" ht="14.4" x14ac:dyDescent="0.3">
      <c r="A25" s="245" t="s">
        <v>2219</v>
      </c>
      <c r="B25" s="89" t="s">
        <v>2220</v>
      </c>
      <c r="C25" s="246">
        <v>1</v>
      </c>
      <c r="D25" s="90">
        <v>8690.9</v>
      </c>
      <c r="E25" s="90">
        <v>8690.9</v>
      </c>
    </row>
    <row r="26" spans="1:5" ht="14.4" x14ac:dyDescent="0.3">
      <c r="A26" s="247" t="s">
        <v>2221</v>
      </c>
      <c r="B26" s="89" t="s">
        <v>2222</v>
      </c>
      <c r="C26" s="246">
        <v>1</v>
      </c>
      <c r="D26" s="90">
        <v>8690.9</v>
      </c>
      <c r="E26" s="90">
        <v>8690.9</v>
      </c>
    </row>
    <row r="27" spans="1:5" ht="14.4" x14ac:dyDescent="0.3">
      <c r="A27" s="245" t="s">
        <v>2223</v>
      </c>
      <c r="B27" s="89" t="s">
        <v>2224</v>
      </c>
      <c r="C27" s="246">
        <v>1</v>
      </c>
      <c r="D27" s="90">
        <v>17694.3</v>
      </c>
      <c r="E27" s="90">
        <v>17694.3</v>
      </c>
    </row>
    <row r="28" spans="1:5" ht="14.4" x14ac:dyDescent="0.3">
      <c r="A28" s="247" t="s">
        <v>2225</v>
      </c>
      <c r="B28" s="89" t="s">
        <v>2226</v>
      </c>
      <c r="C28" s="246">
        <v>1</v>
      </c>
      <c r="D28" s="90">
        <v>10534.1</v>
      </c>
      <c r="E28" s="90">
        <v>10534.1</v>
      </c>
    </row>
    <row r="29" spans="1:5" ht="14.4" x14ac:dyDescent="0.3">
      <c r="A29" s="245" t="s">
        <v>2227</v>
      </c>
      <c r="B29" s="89" t="s">
        <v>2228</v>
      </c>
      <c r="C29" s="246">
        <v>1</v>
      </c>
      <c r="D29" s="90">
        <v>8760.9</v>
      </c>
      <c r="E29" s="90">
        <v>8760.9</v>
      </c>
    </row>
    <row r="30" spans="1:5" ht="27.6" x14ac:dyDescent="0.3">
      <c r="A30" s="247" t="s">
        <v>2229</v>
      </c>
      <c r="B30" s="89" t="s">
        <v>2230</v>
      </c>
      <c r="C30" s="246">
        <v>1</v>
      </c>
      <c r="D30" s="90">
        <v>11021</v>
      </c>
      <c r="E30" s="90">
        <v>11021</v>
      </c>
    </row>
    <row r="31" spans="1:5" ht="14.4" x14ac:dyDescent="0.3">
      <c r="A31" s="245" t="s">
        <v>2231</v>
      </c>
      <c r="B31" s="89" t="s">
        <v>2228</v>
      </c>
      <c r="C31" s="246">
        <v>1</v>
      </c>
      <c r="D31" s="90">
        <v>8723.9</v>
      </c>
      <c r="E31" s="90">
        <v>8723.9</v>
      </c>
    </row>
    <row r="32" spans="1:5" ht="27.6" x14ac:dyDescent="0.3">
      <c r="A32" s="247" t="s">
        <v>2232</v>
      </c>
      <c r="B32" s="89" t="s">
        <v>2233</v>
      </c>
      <c r="C32" s="246">
        <v>1</v>
      </c>
      <c r="D32" s="90">
        <v>12864.7</v>
      </c>
      <c r="E32" s="90">
        <v>12864.7</v>
      </c>
    </row>
    <row r="33" spans="1:5" ht="14.4" x14ac:dyDescent="0.3">
      <c r="A33" s="245" t="s">
        <v>2234</v>
      </c>
      <c r="B33" s="89" t="s">
        <v>2235</v>
      </c>
      <c r="C33" s="246">
        <v>1</v>
      </c>
      <c r="D33" s="90">
        <v>10501.1</v>
      </c>
      <c r="E33" s="90">
        <v>10501.1</v>
      </c>
    </row>
    <row r="34" spans="1:5" ht="14.4" x14ac:dyDescent="0.3">
      <c r="A34" s="245" t="s">
        <v>2236</v>
      </c>
      <c r="B34" s="89" t="s">
        <v>2237</v>
      </c>
      <c r="C34" s="246">
        <v>1</v>
      </c>
      <c r="D34" s="90">
        <v>8690.9</v>
      </c>
      <c r="E34" s="90">
        <v>8690.9</v>
      </c>
    </row>
    <row r="35" spans="1:5" ht="14.4" x14ac:dyDescent="0.3">
      <c r="A35" s="247" t="s">
        <v>2238</v>
      </c>
      <c r="B35" s="89" t="s">
        <v>2228</v>
      </c>
      <c r="C35" s="246">
        <v>1</v>
      </c>
      <c r="D35" s="90">
        <v>8690.9</v>
      </c>
      <c r="E35" s="90">
        <v>8690.9</v>
      </c>
    </row>
    <row r="36" spans="1:5" ht="14.4" x14ac:dyDescent="0.3">
      <c r="A36" s="245" t="s">
        <v>2239</v>
      </c>
      <c r="B36" s="89" t="s">
        <v>2240</v>
      </c>
      <c r="C36" s="246">
        <v>1</v>
      </c>
      <c r="D36" s="90">
        <v>8690.9</v>
      </c>
      <c r="E36" s="90">
        <v>8690.9</v>
      </c>
    </row>
    <row r="37" spans="1:5" ht="27.6" x14ac:dyDescent="0.3">
      <c r="A37" s="247" t="s">
        <v>2241</v>
      </c>
      <c r="B37" s="89" t="s">
        <v>2242</v>
      </c>
      <c r="C37" s="246">
        <v>1</v>
      </c>
      <c r="D37" s="90">
        <v>9190.1</v>
      </c>
      <c r="E37" s="90">
        <v>9190.1</v>
      </c>
    </row>
    <row r="38" spans="1:5" ht="14.4" x14ac:dyDescent="0.3">
      <c r="A38" s="245" t="s">
        <v>2243</v>
      </c>
      <c r="B38" s="89" t="s">
        <v>2228</v>
      </c>
      <c r="C38" s="246">
        <v>1</v>
      </c>
      <c r="D38" s="90">
        <v>8652.9</v>
      </c>
      <c r="E38" s="90">
        <v>8652.9</v>
      </c>
    </row>
    <row r="39" spans="1:5" ht="14.4" x14ac:dyDescent="0.3">
      <c r="A39" s="247" t="s">
        <v>2244</v>
      </c>
      <c r="B39" s="89" t="s">
        <v>2228</v>
      </c>
      <c r="C39" s="246">
        <v>1</v>
      </c>
      <c r="D39" s="90">
        <v>8652.9</v>
      </c>
      <c r="E39" s="90">
        <v>8652.9</v>
      </c>
    </row>
    <row r="40" spans="1:5" ht="27.6" x14ac:dyDescent="0.3">
      <c r="A40" s="245" t="s">
        <v>2245</v>
      </c>
      <c r="B40" s="89" t="s">
        <v>2233</v>
      </c>
      <c r="C40" s="246">
        <v>1</v>
      </c>
      <c r="D40" s="90">
        <v>9152.1</v>
      </c>
      <c r="E40" s="90">
        <v>9152.1</v>
      </c>
    </row>
    <row r="41" spans="1:5" ht="14.4" x14ac:dyDescent="0.3">
      <c r="A41" s="247" t="s">
        <v>2246</v>
      </c>
      <c r="B41" s="89" t="s">
        <v>2247</v>
      </c>
      <c r="C41" s="246">
        <v>1</v>
      </c>
      <c r="D41" s="90">
        <v>17730.3</v>
      </c>
      <c r="E41" s="90">
        <v>17730.3</v>
      </c>
    </row>
    <row r="42" spans="1:5" ht="14.4" x14ac:dyDescent="0.3">
      <c r="A42" s="245" t="s">
        <v>2248</v>
      </c>
      <c r="B42" s="89" t="s">
        <v>2249</v>
      </c>
      <c r="C42" s="246">
        <v>1</v>
      </c>
      <c r="D42" s="90">
        <v>8652.9</v>
      </c>
      <c r="E42" s="90">
        <v>8652.9</v>
      </c>
    </row>
    <row r="43" spans="1:5" ht="14.4" x14ac:dyDescent="0.3">
      <c r="A43" s="247" t="s">
        <v>2250</v>
      </c>
      <c r="B43" s="89" t="s">
        <v>2251</v>
      </c>
      <c r="C43" s="246">
        <v>1</v>
      </c>
      <c r="D43" s="90">
        <v>14924.65</v>
      </c>
      <c r="E43" s="90">
        <v>14924.65</v>
      </c>
    </row>
    <row r="44" spans="1:5" ht="27.6" x14ac:dyDescent="0.3">
      <c r="A44" s="245" t="s">
        <v>2252</v>
      </c>
      <c r="B44" s="89" t="s">
        <v>2253</v>
      </c>
      <c r="C44" s="246">
        <v>1</v>
      </c>
      <c r="D44" s="90">
        <v>12008.3</v>
      </c>
      <c r="E44" s="90">
        <v>12008.3</v>
      </c>
    </row>
    <row r="45" spans="1:5" ht="14.4" x14ac:dyDescent="0.3">
      <c r="A45" s="245" t="s">
        <v>2254</v>
      </c>
      <c r="B45" s="89" t="s">
        <v>2255</v>
      </c>
      <c r="C45" s="246">
        <v>1</v>
      </c>
      <c r="D45" s="90">
        <v>8652.9</v>
      </c>
      <c r="E45" s="90">
        <v>8652.9</v>
      </c>
    </row>
    <row r="46" spans="1:5" ht="14.4" x14ac:dyDescent="0.3">
      <c r="A46" s="247" t="s">
        <v>2256</v>
      </c>
      <c r="B46" s="89" t="s">
        <v>2257</v>
      </c>
      <c r="C46" s="246">
        <v>1</v>
      </c>
      <c r="D46" s="90">
        <v>17932.2</v>
      </c>
      <c r="E46" s="90">
        <v>17932.2</v>
      </c>
    </row>
    <row r="47" spans="1:5" ht="14.4" x14ac:dyDescent="0.3">
      <c r="A47" s="245" t="s">
        <v>2258</v>
      </c>
      <c r="B47" s="89" t="s">
        <v>2259</v>
      </c>
      <c r="C47" s="246">
        <v>1</v>
      </c>
      <c r="D47" s="90">
        <v>17932.2</v>
      </c>
      <c r="E47" s="90">
        <v>17932.2</v>
      </c>
    </row>
    <row r="48" spans="1:5" ht="14.4" x14ac:dyDescent="0.3">
      <c r="A48" s="247" t="s">
        <v>2260</v>
      </c>
      <c r="B48" s="89" t="s">
        <v>2261</v>
      </c>
      <c r="C48" s="246">
        <v>1</v>
      </c>
      <c r="D48" s="90">
        <v>10579.8</v>
      </c>
      <c r="E48" s="90">
        <v>10579.8</v>
      </c>
    </row>
    <row r="49" spans="1:5" ht="14.4" x14ac:dyDescent="0.3">
      <c r="A49" s="245" t="s">
        <v>2262</v>
      </c>
      <c r="B49" s="89" t="s">
        <v>2263</v>
      </c>
      <c r="C49" s="246">
        <v>1</v>
      </c>
      <c r="D49" s="90">
        <v>8723.9</v>
      </c>
      <c r="E49" s="90">
        <v>8723.9</v>
      </c>
    </row>
    <row r="50" spans="1:5" ht="14.4" x14ac:dyDescent="0.3">
      <c r="A50" s="247" t="s">
        <v>2264</v>
      </c>
      <c r="B50" s="89" t="s">
        <v>2265</v>
      </c>
      <c r="C50" s="246">
        <v>1</v>
      </c>
      <c r="D50" s="90">
        <v>8723.9</v>
      </c>
      <c r="E50" s="90">
        <v>8723.9</v>
      </c>
    </row>
    <row r="51" spans="1:5" ht="14.4" x14ac:dyDescent="0.3">
      <c r="A51" s="245" t="s">
        <v>2266</v>
      </c>
      <c r="B51" s="89" t="s">
        <v>2267</v>
      </c>
      <c r="C51" s="246">
        <v>1</v>
      </c>
      <c r="D51" s="90">
        <v>11953.4</v>
      </c>
      <c r="E51" s="90">
        <v>11953.4</v>
      </c>
    </row>
    <row r="52" spans="1:5" ht="14.4" x14ac:dyDescent="0.3">
      <c r="A52" s="247" t="s">
        <v>2268</v>
      </c>
      <c r="B52" s="89" t="s">
        <v>2265</v>
      </c>
      <c r="C52" s="246">
        <v>1</v>
      </c>
      <c r="D52" s="90">
        <v>8723.9</v>
      </c>
      <c r="E52" s="90">
        <v>8723.9</v>
      </c>
    </row>
    <row r="53" spans="1:5" ht="14.4" x14ac:dyDescent="0.3">
      <c r="A53" s="245" t="s">
        <v>2269</v>
      </c>
      <c r="B53" s="89" t="s">
        <v>2265</v>
      </c>
      <c r="C53" s="246">
        <v>1</v>
      </c>
      <c r="D53" s="90">
        <v>8723.9</v>
      </c>
      <c r="E53" s="90">
        <v>8723.9</v>
      </c>
    </row>
    <row r="54" spans="1:5" ht="14.4" x14ac:dyDescent="0.3">
      <c r="A54" s="247" t="s">
        <v>2270</v>
      </c>
      <c r="B54" s="89" t="s">
        <v>2271</v>
      </c>
      <c r="C54" s="246">
        <v>1</v>
      </c>
      <c r="D54" s="90">
        <v>8652.9</v>
      </c>
      <c r="E54" s="90">
        <v>8652.9</v>
      </c>
    </row>
    <row r="55" spans="1:5" ht="14.4" x14ac:dyDescent="0.3">
      <c r="A55" s="245" t="s">
        <v>2272</v>
      </c>
      <c r="B55" s="89" t="s">
        <v>2273</v>
      </c>
      <c r="C55" s="246">
        <v>1</v>
      </c>
      <c r="D55" s="90">
        <v>8652.9</v>
      </c>
      <c r="E55" s="90">
        <v>8652.9</v>
      </c>
    </row>
    <row r="56" spans="1:5" ht="14.4" x14ac:dyDescent="0.3">
      <c r="A56" s="245" t="s">
        <v>2274</v>
      </c>
      <c r="B56" s="89" t="s">
        <v>2265</v>
      </c>
      <c r="C56" s="246">
        <v>1</v>
      </c>
      <c r="D56" s="90">
        <v>8652.9</v>
      </c>
      <c r="E56" s="90">
        <v>8652.9</v>
      </c>
    </row>
    <row r="57" spans="1:5" ht="14.4" x14ac:dyDescent="0.3">
      <c r="A57" s="247" t="s">
        <v>2275</v>
      </c>
      <c r="B57" s="89" t="s">
        <v>2263</v>
      </c>
      <c r="C57" s="246">
        <v>1</v>
      </c>
      <c r="D57" s="90">
        <v>11990.7</v>
      </c>
      <c r="E57" s="90">
        <v>11990.7</v>
      </c>
    </row>
    <row r="58" spans="1:5" ht="14.4" x14ac:dyDescent="0.3">
      <c r="A58" s="245" t="s">
        <v>2276</v>
      </c>
      <c r="B58" s="89" t="s">
        <v>2265</v>
      </c>
      <c r="C58" s="246">
        <v>1</v>
      </c>
      <c r="D58" s="90">
        <v>9719.6</v>
      </c>
      <c r="E58" s="90">
        <v>9719.6</v>
      </c>
    </row>
    <row r="59" spans="1:5" ht="14.4" x14ac:dyDescent="0.3">
      <c r="A59" s="247" t="s">
        <v>2277</v>
      </c>
      <c r="B59" s="89" t="s">
        <v>2265</v>
      </c>
      <c r="C59" s="246">
        <v>1</v>
      </c>
      <c r="D59" s="90">
        <v>8112</v>
      </c>
      <c r="E59" s="90">
        <v>8112</v>
      </c>
    </row>
    <row r="60" spans="1:5" ht="14.4" x14ac:dyDescent="0.3">
      <c r="A60" s="245" t="s">
        <v>2278</v>
      </c>
      <c r="B60" s="89" t="s">
        <v>2265</v>
      </c>
      <c r="C60" s="248">
        <v>1</v>
      </c>
      <c r="D60" s="90">
        <v>8652.9</v>
      </c>
      <c r="E60" s="90">
        <v>8652.9</v>
      </c>
    </row>
    <row r="61" spans="1:5" ht="14.4" x14ac:dyDescent="0.3">
      <c r="A61" s="247" t="s">
        <v>2279</v>
      </c>
      <c r="B61" s="89" t="s">
        <v>2255</v>
      </c>
      <c r="C61" s="246">
        <v>1</v>
      </c>
      <c r="D61" s="90">
        <v>8760.9</v>
      </c>
      <c r="E61" s="90">
        <v>8760.9</v>
      </c>
    </row>
    <row r="62" spans="1:5" ht="14.4" x14ac:dyDescent="0.3">
      <c r="A62" s="245" t="s">
        <v>2280</v>
      </c>
      <c r="B62" s="89" t="s">
        <v>2251</v>
      </c>
      <c r="C62" s="246">
        <v>1</v>
      </c>
      <c r="D62" s="90">
        <v>14853.65</v>
      </c>
      <c r="E62" s="90">
        <v>14853.65</v>
      </c>
    </row>
    <row r="63" spans="1:5" ht="14.4" x14ac:dyDescent="0.3">
      <c r="A63" s="247" t="s">
        <v>2281</v>
      </c>
      <c r="B63" s="89" t="s">
        <v>2255</v>
      </c>
      <c r="C63" s="246">
        <v>1</v>
      </c>
      <c r="D63" s="90">
        <v>12008.3</v>
      </c>
      <c r="E63" s="90">
        <v>12008.3</v>
      </c>
    </row>
    <row r="64" spans="1:5" ht="27.6" x14ac:dyDescent="0.3">
      <c r="A64" s="245" t="s">
        <v>2282</v>
      </c>
      <c r="B64" s="89" t="s">
        <v>2253</v>
      </c>
      <c r="C64" s="246">
        <v>1</v>
      </c>
      <c r="D64" s="90">
        <v>12008.3</v>
      </c>
      <c r="E64" s="90">
        <v>12008.3</v>
      </c>
    </row>
    <row r="65" spans="1:5" ht="14.4" x14ac:dyDescent="0.3">
      <c r="A65" s="247" t="s">
        <v>2283</v>
      </c>
      <c r="B65" s="89" t="s">
        <v>2284</v>
      </c>
      <c r="C65" s="246">
        <v>1</v>
      </c>
      <c r="D65" s="90">
        <v>8723.9</v>
      </c>
      <c r="E65" s="90">
        <v>8723.9</v>
      </c>
    </row>
    <row r="66" spans="1:5" ht="14.4" x14ac:dyDescent="0.3">
      <c r="A66" s="245" t="s">
        <v>2285</v>
      </c>
      <c r="B66" s="89" t="s">
        <v>2286</v>
      </c>
      <c r="C66" s="246">
        <v>1</v>
      </c>
      <c r="D66" s="90">
        <v>8652.9</v>
      </c>
      <c r="E66" s="90">
        <v>8652.9</v>
      </c>
    </row>
    <row r="67" spans="1:5" ht="14.4" x14ac:dyDescent="0.3">
      <c r="A67" s="245" t="s">
        <v>2287</v>
      </c>
      <c r="B67" s="89" t="s">
        <v>2288</v>
      </c>
      <c r="C67" s="246">
        <v>1</v>
      </c>
      <c r="D67" s="90">
        <v>9947.1</v>
      </c>
      <c r="E67" s="90">
        <v>9947.1</v>
      </c>
    </row>
    <row r="68" spans="1:5" ht="14.4" x14ac:dyDescent="0.3">
      <c r="A68" s="247" t="s">
        <v>2289</v>
      </c>
      <c r="B68" s="89" t="s">
        <v>2290</v>
      </c>
      <c r="C68" s="246">
        <v>1</v>
      </c>
      <c r="D68" s="90">
        <v>10074.6</v>
      </c>
      <c r="E68" s="90">
        <v>10074.6</v>
      </c>
    </row>
    <row r="69" spans="1:5" ht="14.4" x14ac:dyDescent="0.3">
      <c r="A69" s="245" t="s">
        <v>2291</v>
      </c>
      <c r="B69" s="89" t="s">
        <v>2292</v>
      </c>
      <c r="C69" s="246">
        <v>1</v>
      </c>
      <c r="D69" s="90">
        <v>10449.6</v>
      </c>
      <c r="E69" s="90">
        <v>10449.6</v>
      </c>
    </row>
    <row r="70" spans="1:5" ht="14.4" x14ac:dyDescent="0.3">
      <c r="A70" s="247" t="s">
        <v>2293</v>
      </c>
      <c r="B70" s="89" t="s">
        <v>2292</v>
      </c>
      <c r="C70" s="246">
        <v>1</v>
      </c>
      <c r="D70" s="90">
        <v>10412.6</v>
      </c>
      <c r="E70" s="90">
        <v>10412.6</v>
      </c>
    </row>
    <row r="71" spans="1:5" ht="14.4" x14ac:dyDescent="0.3">
      <c r="A71" s="245" t="s">
        <v>2294</v>
      </c>
      <c r="B71" s="89" t="s">
        <v>2292</v>
      </c>
      <c r="C71" s="246">
        <v>1</v>
      </c>
      <c r="D71" s="90">
        <v>8690.9</v>
      </c>
      <c r="E71" s="90">
        <v>8690.9</v>
      </c>
    </row>
    <row r="72" spans="1:5" ht="14.4" x14ac:dyDescent="0.3">
      <c r="A72" s="247" t="s">
        <v>2295</v>
      </c>
      <c r="B72" s="89" t="s">
        <v>2292</v>
      </c>
      <c r="C72" s="246">
        <v>1</v>
      </c>
      <c r="D72" s="90">
        <v>8652.9</v>
      </c>
      <c r="E72" s="90">
        <v>8652.9</v>
      </c>
    </row>
    <row r="73" spans="1:5" ht="27.6" x14ac:dyDescent="0.3">
      <c r="A73" s="245" t="s">
        <v>2296</v>
      </c>
      <c r="B73" s="89" t="s">
        <v>2297</v>
      </c>
      <c r="C73" s="246">
        <v>1</v>
      </c>
      <c r="D73" s="90">
        <v>18003.900000000001</v>
      </c>
      <c r="E73" s="90">
        <v>18003.900000000001</v>
      </c>
    </row>
    <row r="74" spans="1:5" ht="14.4" x14ac:dyDescent="0.3">
      <c r="A74" s="247" t="s">
        <v>2298</v>
      </c>
      <c r="B74" s="89" t="s">
        <v>2216</v>
      </c>
      <c r="C74" s="246">
        <v>1</v>
      </c>
      <c r="D74" s="90">
        <v>15254.7</v>
      </c>
      <c r="E74" s="90">
        <v>15254.7</v>
      </c>
    </row>
    <row r="75" spans="1:5" ht="14.4" x14ac:dyDescent="0.3">
      <c r="A75" s="245" t="s">
        <v>2299</v>
      </c>
      <c r="B75" s="89" t="s">
        <v>2300</v>
      </c>
      <c r="C75" s="246">
        <v>1</v>
      </c>
      <c r="D75" s="90">
        <v>8652.9</v>
      </c>
      <c r="E75" s="90">
        <v>8652.9</v>
      </c>
    </row>
    <row r="76" spans="1:5" ht="27.6" x14ac:dyDescent="0.3">
      <c r="A76" s="247" t="s">
        <v>2301</v>
      </c>
      <c r="B76" s="89" t="s">
        <v>2302</v>
      </c>
      <c r="C76" s="246">
        <v>1</v>
      </c>
      <c r="D76" s="90">
        <v>8652.9</v>
      </c>
      <c r="E76" s="90">
        <v>8652.9</v>
      </c>
    </row>
    <row r="77" spans="1:5" ht="14.4" x14ac:dyDescent="0.3">
      <c r="A77" s="245" t="s">
        <v>2303</v>
      </c>
      <c r="B77" s="89" t="s">
        <v>2304</v>
      </c>
      <c r="C77" s="246">
        <v>1</v>
      </c>
      <c r="D77" s="90">
        <v>8690.9</v>
      </c>
      <c r="E77" s="90">
        <v>8690.9</v>
      </c>
    </row>
    <row r="78" spans="1:5" ht="27.6" x14ac:dyDescent="0.3">
      <c r="A78" s="245" t="s">
        <v>2305</v>
      </c>
      <c r="B78" s="89" t="s">
        <v>2306</v>
      </c>
      <c r="C78" s="246">
        <v>1</v>
      </c>
      <c r="D78" s="90">
        <v>12008.3</v>
      </c>
      <c r="E78" s="90">
        <v>12008.3</v>
      </c>
    </row>
    <row r="79" spans="1:5" ht="27.6" x14ac:dyDescent="0.3">
      <c r="A79" s="247" t="s">
        <v>2307</v>
      </c>
      <c r="B79" s="89" t="s">
        <v>2308</v>
      </c>
      <c r="C79" s="246">
        <v>1</v>
      </c>
      <c r="D79" s="90">
        <v>11990.4</v>
      </c>
      <c r="E79" s="90">
        <v>11990.4</v>
      </c>
    </row>
    <row r="80" spans="1:5" ht="14.4" x14ac:dyDescent="0.3">
      <c r="A80" s="245" t="s">
        <v>2309</v>
      </c>
      <c r="B80" s="89" t="s">
        <v>2310</v>
      </c>
      <c r="C80" s="246">
        <v>1</v>
      </c>
      <c r="D80" s="90">
        <v>8760.9</v>
      </c>
      <c r="E80" s="90">
        <v>8760.9</v>
      </c>
    </row>
    <row r="81" spans="1:5" ht="14.4" x14ac:dyDescent="0.3">
      <c r="A81" s="247" t="s">
        <v>2311</v>
      </c>
      <c r="B81" s="89" t="s">
        <v>2051</v>
      </c>
      <c r="C81" s="246">
        <v>1</v>
      </c>
      <c r="D81" s="90">
        <v>9874.4</v>
      </c>
      <c r="E81" s="90">
        <v>9874.4</v>
      </c>
    </row>
    <row r="82" spans="1:5" ht="14.4" x14ac:dyDescent="0.3">
      <c r="A82" s="245" t="s">
        <v>2312</v>
      </c>
      <c r="B82" s="89" t="s">
        <v>2051</v>
      </c>
      <c r="C82" s="246">
        <v>1</v>
      </c>
      <c r="D82" s="90">
        <v>9911.4</v>
      </c>
      <c r="E82" s="90">
        <v>9911.4</v>
      </c>
    </row>
    <row r="83" spans="1:5" ht="14.4" x14ac:dyDescent="0.3">
      <c r="A83" s="247" t="s">
        <v>2313</v>
      </c>
      <c r="B83" s="89" t="s">
        <v>2314</v>
      </c>
      <c r="C83" s="246">
        <v>1</v>
      </c>
      <c r="D83" s="90">
        <v>8723.9</v>
      </c>
      <c r="E83" s="90">
        <v>8723.9</v>
      </c>
    </row>
    <row r="84" spans="1:5" ht="27.6" x14ac:dyDescent="0.3">
      <c r="A84" s="245" t="s">
        <v>2315</v>
      </c>
      <c r="B84" s="89" t="s">
        <v>2308</v>
      </c>
      <c r="C84" s="246">
        <v>1</v>
      </c>
      <c r="D84" s="90">
        <v>12008.3</v>
      </c>
      <c r="E84" s="90">
        <v>12008.3</v>
      </c>
    </row>
    <row r="85" spans="1:5" ht="27.6" x14ac:dyDescent="0.3">
      <c r="A85" s="247" t="s">
        <v>2316</v>
      </c>
      <c r="B85" s="89" t="s">
        <v>2317</v>
      </c>
      <c r="C85" s="246">
        <v>1</v>
      </c>
      <c r="D85" s="90">
        <v>8690.9</v>
      </c>
      <c r="E85" s="90">
        <v>8690.9</v>
      </c>
    </row>
    <row r="86" spans="1:5" ht="27.6" x14ac:dyDescent="0.3">
      <c r="A86" s="245" t="s">
        <v>2318</v>
      </c>
      <c r="B86" s="89" t="s">
        <v>2319</v>
      </c>
      <c r="C86" s="246">
        <v>1</v>
      </c>
      <c r="D86" s="90">
        <v>12179</v>
      </c>
      <c r="E86" s="90">
        <v>12179</v>
      </c>
    </row>
    <row r="87" spans="1:5" ht="27.6" x14ac:dyDescent="0.3">
      <c r="A87" s="247" t="s">
        <v>2320</v>
      </c>
      <c r="B87" s="89" t="s">
        <v>2253</v>
      </c>
      <c r="C87" s="246">
        <v>1</v>
      </c>
      <c r="D87" s="90">
        <v>11975.3</v>
      </c>
      <c r="E87" s="90">
        <v>11975.3</v>
      </c>
    </row>
    <row r="88" spans="1:5" ht="27.6" x14ac:dyDescent="0.3">
      <c r="A88" s="245" t="s">
        <v>2321</v>
      </c>
      <c r="B88" s="89" t="s">
        <v>2319</v>
      </c>
      <c r="C88" s="246">
        <v>1</v>
      </c>
      <c r="D88" s="90">
        <v>12008.3</v>
      </c>
      <c r="E88" s="90">
        <v>12008.3</v>
      </c>
    </row>
    <row r="89" spans="1:5" ht="14.4" x14ac:dyDescent="0.3">
      <c r="A89" s="245" t="s">
        <v>2322</v>
      </c>
      <c r="B89" s="89" t="s">
        <v>2314</v>
      </c>
      <c r="C89" s="246">
        <v>1</v>
      </c>
      <c r="D89" s="90">
        <v>8652.9</v>
      </c>
      <c r="E89" s="90">
        <v>8652.9</v>
      </c>
    </row>
    <row r="90" spans="1:5" ht="14.4" x14ac:dyDescent="0.3">
      <c r="A90" s="247" t="s">
        <v>2323</v>
      </c>
      <c r="B90" s="89" t="s">
        <v>2324</v>
      </c>
      <c r="C90" s="246">
        <v>1</v>
      </c>
      <c r="D90" s="90">
        <v>11953.7</v>
      </c>
      <c r="E90" s="90">
        <v>11953.7</v>
      </c>
    </row>
    <row r="91" spans="1:5" ht="14.4" x14ac:dyDescent="0.3">
      <c r="A91" s="245" t="s">
        <v>2325</v>
      </c>
      <c r="B91" s="89" t="s">
        <v>2326</v>
      </c>
      <c r="C91" s="246">
        <v>1</v>
      </c>
      <c r="D91" s="90">
        <v>8690.9</v>
      </c>
      <c r="E91" s="90">
        <v>8690.9</v>
      </c>
    </row>
    <row r="92" spans="1:5" ht="14.4" x14ac:dyDescent="0.3">
      <c r="A92" s="247" t="s">
        <v>2327</v>
      </c>
      <c r="B92" s="89" t="s">
        <v>2310</v>
      </c>
      <c r="C92" s="246">
        <v>1</v>
      </c>
      <c r="D92" s="90">
        <v>8723.9</v>
      </c>
      <c r="E92" s="90">
        <v>8723.9</v>
      </c>
    </row>
    <row r="93" spans="1:5" ht="14.4" x14ac:dyDescent="0.3">
      <c r="A93" s="245" t="s">
        <v>2328</v>
      </c>
      <c r="B93" s="89" t="s">
        <v>2326</v>
      </c>
      <c r="C93" s="246">
        <v>1</v>
      </c>
      <c r="D93" s="90">
        <v>8652.9</v>
      </c>
      <c r="E93" s="90">
        <v>8652.9</v>
      </c>
    </row>
    <row r="94" spans="1:5" ht="14.4" x14ac:dyDescent="0.3">
      <c r="A94" s="247" t="s">
        <v>2329</v>
      </c>
      <c r="B94" s="89" t="s">
        <v>2326</v>
      </c>
      <c r="C94" s="246">
        <v>1</v>
      </c>
      <c r="D94" s="90">
        <v>8723.9</v>
      </c>
      <c r="E94" s="90">
        <v>8723.9</v>
      </c>
    </row>
    <row r="95" spans="1:5" ht="14.4" x14ac:dyDescent="0.3">
      <c r="A95" s="245" t="s">
        <v>2330</v>
      </c>
      <c r="B95" s="89" t="s">
        <v>2326</v>
      </c>
      <c r="C95" s="246">
        <v>1</v>
      </c>
      <c r="D95" s="90">
        <v>8652.9</v>
      </c>
      <c r="E95" s="90">
        <v>8652.9</v>
      </c>
    </row>
    <row r="96" spans="1:5" ht="14.4" x14ac:dyDescent="0.3">
      <c r="A96" s="247" t="s">
        <v>2331</v>
      </c>
      <c r="B96" s="89" t="s">
        <v>2326</v>
      </c>
      <c r="C96" s="246">
        <v>1</v>
      </c>
      <c r="D96" s="90">
        <v>8652.9</v>
      </c>
      <c r="E96" s="90">
        <v>8652.9</v>
      </c>
    </row>
    <row r="97" spans="1:5" ht="14.4" x14ac:dyDescent="0.3">
      <c r="A97" s="245" t="s">
        <v>2332</v>
      </c>
      <c r="B97" s="89" t="s">
        <v>2310</v>
      </c>
      <c r="C97" s="246">
        <v>1</v>
      </c>
      <c r="D97" s="90">
        <v>8760.9</v>
      </c>
      <c r="E97" s="90">
        <v>8760.9</v>
      </c>
    </row>
    <row r="98" spans="1:5" ht="14.4" x14ac:dyDescent="0.3">
      <c r="A98" s="247" t="s">
        <v>2333</v>
      </c>
      <c r="B98" s="89" t="s">
        <v>2216</v>
      </c>
      <c r="C98" s="246">
        <v>1</v>
      </c>
      <c r="D98" s="90">
        <v>15218.7</v>
      </c>
      <c r="E98" s="90">
        <v>15218.7</v>
      </c>
    </row>
    <row r="99" spans="1:5" ht="27.6" x14ac:dyDescent="0.3">
      <c r="A99" s="245" t="s">
        <v>2334</v>
      </c>
      <c r="B99" s="89" t="s">
        <v>2335</v>
      </c>
      <c r="C99" s="246">
        <v>1</v>
      </c>
      <c r="D99" s="90">
        <v>12026.7</v>
      </c>
      <c r="E99" s="90">
        <v>12026.7</v>
      </c>
    </row>
    <row r="100" spans="1:5" ht="27.6" x14ac:dyDescent="0.3">
      <c r="A100" s="245" t="s">
        <v>2336</v>
      </c>
      <c r="B100" s="89" t="s">
        <v>2335</v>
      </c>
      <c r="C100" s="246">
        <v>1</v>
      </c>
      <c r="D100" s="90">
        <v>11990.7</v>
      </c>
      <c r="E100" s="90">
        <v>11990.7</v>
      </c>
    </row>
    <row r="101" spans="1:5" ht="27.6" x14ac:dyDescent="0.3">
      <c r="A101" s="247" t="s">
        <v>2337</v>
      </c>
      <c r="B101" s="89" t="s">
        <v>2335</v>
      </c>
      <c r="C101" s="246">
        <v>1</v>
      </c>
      <c r="D101" s="90">
        <v>11953.7</v>
      </c>
      <c r="E101" s="90">
        <v>11953.7</v>
      </c>
    </row>
    <row r="102" spans="1:5" ht="27.6" x14ac:dyDescent="0.3">
      <c r="A102" s="245" t="s">
        <v>2338</v>
      </c>
      <c r="B102" s="89" t="s">
        <v>2339</v>
      </c>
      <c r="C102" s="246">
        <v>1</v>
      </c>
      <c r="D102" s="90">
        <v>11882.7</v>
      </c>
      <c r="E102" s="90">
        <v>11882.7</v>
      </c>
    </row>
    <row r="103" spans="1:5" ht="14.4" x14ac:dyDescent="0.3">
      <c r="A103" s="247" t="s">
        <v>2340</v>
      </c>
      <c r="B103" s="89" t="s">
        <v>2341</v>
      </c>
      <c r="C103" s="246">
        <v>1</v>
      </c>
      <c r="D103" s="90">
        <v>8690.9</v>
      </c>
      <c r="E103" s="90">
        <v>8690.9</v>
      </c>
    </row>
    <row r="104" spans="1:5" ht="14.4" x14ac:dyDescent="0.3">
      <c r="A104" s="245" t="s">
        <v>2342</v>
      </c>
      <c r="B104" s="89" t="s">
        <v>2251</v>
      </c>
      <c r="C104" s="246">
        <v>1</v>
      </c>
      <c r="D104" s="90">
        <v>20572.8</v>
      </c>
      <c r="E104" s="90">
        <v>20572.8</v>
      </c>
    </row>
    <row r="105" spans="1:5" ht="14.4" x14ac:dyDescent="0.3">
      <c r="A105" s="247" t="s">
        <v>2343</v>
      </c>
      <c r="B105" s="89" t="s">
        <v>2251</v>
      </c>
      <c r="C105" s="246">
        <v>1</v>
      </c>
      <c r="D105" s="90">
        <v>20572.8</v>
      </c>
      <c r="E105" s="90">
        <v>20572.8</v>
      </c>
    </row>
    <row r="106" spans="1:5" ht="14.4" x14ac:dyDescent="0.3">
      <c r="A106" s="245" t="s">
        <v>2344</v>
      </c>
      <c r="B106" s="89" t="s">
        <v>2251</v>
      </c>
      <c r="C106" s="246">
        <v>1</v>
      </c>
      <c r="D106" s="90">
        <v>20536.8</v>
      </c>
      <c r="E106" s="90">
        <v>20536.8</v>
      </c>
    </row>
    <row r="107" spans="1:5" ht="14.4" x14ac:dyDescent="0.3">
      <c r="A107" s="247" t="s">
        <v>2345</v>
      </c>
      <c r="B107" s="89" t="s">
        <v>2251</v>
      </c>
      <c r="C107" s="246">
        <v>1</v>
      </c>
      <c r="D107" s="90">
        <v>20612.8</v>
      </c>
      <c r="E107" s="90">
        <v>20612.8</v>
      </c>
    </row>
    <row r="108" spans="1:5" ht="14.4" x14ac:dyDescent="0.3">
      <c r="A108" s="245" t="s">
        <v>2346</v>
      </c>
      <c r="B108" s="89" t="s">
        <v>2251</v>
      </c>
      <c r="C108" s="246">
        <v>1</v>
      </c>
      <c r="D108" s="90">
        <v>20536.8</v>
      </c>
      <c r="E108" s="90">
        <v>20536.8</v>
      </c>
    </row>
    <row r="109" spans="1:5" ht="14.4" x14ac:dyDescent="0.3">
      <c r="A109" s="247" t="s">
        <v>2347</v>
      </c>
      <c r="B109" s="89" t="s">
        <v>2324</v>
      </c>
      <c r="C109" s="246">
        <v>1</v>
      </c>
      <c r="D109" s="90">
        <v>12045.3</v>
      </c>
      <c r="E109" s="90">
        <v>12045.3</v>
      </c>
    </row>
    <row r="110" spans="1:5" ht="27.6" x14ac:dyDescent="0.3">
      <c r="A110" s="245" t="s">
        <v>2348</v>
      </c>
      <c r="B110" s="89" t="s">
        <v>2349</v>
      </c>
      <c r="C110" s="246">
        <v>1</v>
      </c>
      <c r="D110" s="90">
        <v>11990.7</v>
      </c>
      <c r="E110" s="90">
        <v>11990.7</v>
      </c>
    </row>
    <row r="111" spans="1:5" ht="14.4" x14ac:dyDescent="0.3">
      <c r="A111" s="245" t="s">
        <v>2350</v>
      </c>
      <c r="B111" s="89" t="s">
        <v>2351</v>
      </c>
      <c r="C111" s="246">
        <v>1</v>
      </c>
      <c r="D111" s="90">
        <v>11990.7</v>
      </c>
      <c r="E111" s="90">
        <v>11990.7</v>
      </c>
    </row>
    <row r="112" spans="1:5" ht="27.6" x14ac:dyDescent="0.3">
      <c r="A112" s="247" t="s">
        <v>2352</v>
      </c>
      <c r="B112" s="89" t="s">
        <v>2302</v>
      </c>
      <c r="C112" s="246">
        <v>1</v>
      </c>
      <c r="D112" s="90">
        <v>12008.3</v>
      </c>
      <c r="E112" s="90">
        <v>12008.3</v>
      </c>
    </row>
    <row r="113" spans="1:5" ht="14.4" x14ac:dyDescent="0.3">
      <c r="A113" s="245" t="s">
        <v>2353</v>
      </c>
      <c r="B113" s="89" t="s">
        <v>2324</v>
      </c>
      <c r="C113" s="246">
        <v>1</v>
      </c>
      <c r="D113" s="90">
        <v>12008.3</v>
      </c>
      <c r="E113" s="90">
        <v>12008.3</v>
      </c>
    </row>
    <row r="114" spans="1:5" ht="14.4" x14ac:dyDescent="0.3">
      <c r="A114" s="247" t="s">
        <v>2354</v>
      </c>
      <c r="B114" s="89" t="s">
        <v>2284</v>
      </c>
      <c r="C114" s="246">
        <v>1</v>
      </c>
      <c r="D114" s="90">
        <v>8760.9</v>
      </c>
      <c r="E114" s="90">
        <v>8760.9</v>
      </c>
    </row>
    <row r="115" spans="1:5" ht="14.4" x14ac:dyDescent="0.3">
      <c r="A115" s="245" t="s">
        <v>2355</v>
      </c>
      <c r="B115" s="89" t="s">
        <v>2150</v>
      </c>
      <c r="C115" s="246">
        <v>1</v>
      </c>
      <c r="D115" s="90">
        <v>8723.9</v>
      </c>
      <c r="E115" s="90">
        <v>8723.9</v>
      </c>
    </row>
    <row r="116" spans="1:5" ht="27.6" x14ac:dyDescent="0.3">
      <c r="A116" s="247" t="s">
        <v>2356</v>
      </c>
      <c r="B116" s="89" t="s">
        <v>2302</v>
      </c>
      <c r="C116" s="246">
        <v>1</v>
      </c>
      <c r="D116" s="90">
        <v>12008.3</v>
      </c>
      <c r="E116" s="90">
        <v>12008.3</v>
      </c>
    </row>
    <row r="117" spans="1:5" ht="14.4" x14ac:dyDescent="0.3">
      <c r="A117" s="245" t="s">
        <v>2357</v>
      </c>
      <c r="B117" s="89" t="s">
        <v>2284</v>
      </c>
      <c r="C117" s="246">
        <v>1</v>
      </c>
      <c r="D117" s="90">
        <v>8723.9</v>
      </c>
      <c r="E117" s="90">
        <v>8723.9</v>
      </c>
    </row>
    <row r="118" spans="1:5" ht="14.4" x14ac:dyDescent="0.3">
      <c r="A118" s="247" t="s">
        <v>2358</v>
      </c>
      <c r="B118" s="89" t="s">
        <v>2216</v>
      </c>
      <c r="C118" s="246">
        <v>1</v>
      </c>
      <c r="D118" s="90">
        <v>8690.9</v>
      </c>
      <c r="E118" s="90">
        <v>8690.9</v>
      </c>
    </row>
    <row r="119" spans="1:5" ht="14.4" x14ac:dyDescent="0.3">
      <c r="A119" s="245" t="s">
        <v>2359</v>
      </c>
      <c r="B119" s="89" t="s">
        <v>2284</v>
      </c>
      <c r="C119" s="246">
        <v>1</v>
      </c>
      <c r="D119" s="90">
        <v>8690.9</v>
      </c>
      <c r="E119" s="90">
        <v>8690.9</v>
      </c>
    </row>
    <row r="120" spans="1:5" ht="14.4" x14ac:dyDescent="0.3">
      <c r="A120" s="247" t="s">
        <v>2360</v>
      </c>
      <c r="B120" s="89" t="s">
        <v>2361</v>
      </c>
      <c r="C120" s="246">
        <v>1</v>
      </c>
      <c r="D120" s="90">
        <v>11937.3</v>
      </c>
      <c r="E120" s="90">
        <v>11937.3</v>
      </c>
    </row>
    <row r="121" spans="1:5" ht="14.4" x14ac:dyDescent="0.3">
      <c r="A121" s="245" t="s">
        <v>2362</v>
      </c>
      <c r="B121" s="89" t="s">
        <v>2284</v>
      </c>
      <c r="C121" s="246">
        <v>1</v>
      </c>
      <c r="D121" s="90">
        <v>8760.9</v>
      </c>
      <c r="E121" s="90">
        <v>8760.9</v>
      </c>
    </row>
    <row r="122" spans="1:5" ht="14.4" x14ac:dyDescent="0.3">
      <c r="A122" s="245" t="s">
        <v>2363</v>
      </c>
      <c r="B122" s="89" t="s">
        <v>2284</v>
      </c>
      <c r="C122" s="246">
        <v>1</v>
      </c>
      <c r="D122" s="90">
        <v>8652.9</v>
      </c>
      <c r="E122" s="90">
        <v>8652.9</v>
      </c>
    </row>
    <row r="123" spans="1:5" ht="14.4" x14ac:dyDescent="0.3">
      <c r="A123" s="247" t="s">
        <v>2364</v>
      </c>
      <c r="B123" s="89" t="s">
        <v>2284</v>
      </c>
      <c r="C123" s="246">
        <v>1</v>
      </c>
      <c r="D123" s="90">
        <v>8723.9</v>
      </c>
      <c r="E123" s="90">
        <v>8723.9</v>
      </c>
    </row>
    <row r="124" spans="1:5" ht="14.4" x14ac:dyDescent="0.3">
      <c r="A124" s="245" t="s">
        <v>2365</v>
      </c>
      <c r="B124" s="89" t="s">
        <v>2284</v>
      </c>
      <c r="C124" s="246">
        <v>1</v>
      </c>
      <c r="D124" s="90">
        <v>8723.9</v>
      </c>
      <c r="E124" s="90">
        <v>8723.9</v>
      </c>
    </row>
    <row r="125" spans="1:5" ht="14.4" x14ac:dyDescent="0.3">
      <c r="A125" s="247" t="s">
        <v>2366</v>
      </c>
      <c r="B125" s="89" t="s">
        <v>2284</v>
      </c>
      <c r="C125" s="246">
        <v>1</v>
      </c>
      <c r="D125" s="90">
        <v>8652.9</v>
      </c>
      <c r="E125" s="90">
        <v>8652.9</v>
      </c>
    </row>
    <row r="126" spans="1:5" ht="14.4" x14ac:dyDescent="0.3">
      <c r="A126" s="245" t="s">
        <v>2367</v>
      </c>
      <c r="B126" s="89" t="s">
        <v>2284</v>
      </c>
      <c r="C126" s="246">
        <v>1</v>
      </c>
      <c r="D126" s="90">
        <v>8652.9</v>
      </c>
      <c r="E126" s="90">
        <v>8652.9</v>
      </c>
    </row>
    <row r="127" spans="1:5" ht="14.4" x14ac:dyDescent="0.3">
      <c r="A127" s="247" t="s">
        <v>2368</v>
      </c>
      <c r="B127" s="89" t="s">
        <v>2284</v>
      </c>
      <c r="C127" s="246">
        <v>1</v>
      </c>
      <c r="D127" s="90">
        <v>8652.9</v>
      </c>
      <c r="E127" s="90">
        <v>8652.9</v>
      </c>
    </row>
    <row r="128" spans="1:5" ht="14.4" x14ac:dyDescent="0.3">
      <c r="A128" s="245" t="s">
        <v>2369</v>
      </c>
      <c r="B128" s="89" t="s">
        <v>2284</v>
      </c>
      <c r="C128" s="246">
        <v>1</v>
      </c>
      <c r="D128" s="90">
        <v>8652.9</v>
      </c>
      <c r="E128" s="90">
        <v>8652.9</v>
      </c>
    </row>
    <row r="129" spans="1:5" ht="14.4" x14ac:dyDescent="0.3">
      <c r="A129" s="247" t="s">
        <v>2370</v>
      </c>
      <c r="B129" s="89" t="s">
        <v>2284</v>
      </c>
      <c r="C129" s="246">
        <v>1</v>
      </c>
      <c r="D129" s="90">
        <v>8652.9</v>
      </c>
      <c r="E129" s="90">
        <v>8652.9</v>
      </c>
    </row>
    <row r="130" spans="1:5" ht="14.4" x14ac:dyDescent="0.3">
      <c r="A130" s="245" t="s">
        <v>2371</v>
      </c>
      <c r="B130" s="89" t="s">
        <v>2372</v>
      </c>
      <c r="C130" s="246">
        <v>1</v>
      </c>
      <c r="D130" s="90">
        <v>0</v>
      </c>
      <c r="E130" s="90">
        <v>0</v>
      </c>
    </row>
    <row r="131" spans="1:5" ht="14.4" x14ac:dyDescent="0.3">
      <c r="A131" s="247" t="s">
        <v>2373</v>
      </c>
      <c r="B131" s="89" t="s">
        <v>2372</v>
      </c>
      <c r="C131" s="246">
        <v>1</v>
      </c>
      <c r="D131" s="90">
        <v>0</v>
      </c>
      <c r="E131" s="90">
        <v>0</v>
      </c>
    </row>
    <row r="132" spans="1:5" ht="14.4" x14ac:dyDescent="0.3">
      <c r="A132" s="245" t="s">
        <v>2374</v>
      </c>
      <c r="B132" s="89" t="s">
        <v>2372</v>
      </c>
      <c r="C132" s="246">
        <v>1</v>
      </c>
      <c r="D132" s="90">
        <v>0</v>
      </c>
      <c r="E132" s="90">
        <v>0</v>
      </c>
    </row>
    <row r="133" spans="1:5" ht="14.4" x14ac:dyDescent="0.3">
      <c r="A133" s="245" t="s">
        <v>2375</v>
      </c>
      <c r="B133" s="89" t="s">
        <v>2372</v>
      </c>
      <c r="C133" s="246">
        <v>1</v>
      </c>
      <c r="D133" s="90">
        <v>0</v>
      </c>
      <c r="E133" s="90">
        <v>0</v>
      </c>
    </row>
    <row r="134" spans="1:5" ht="14.4" x14ac:dyDescent="0.3">
      <c r="A134" s="106" t="s">
        <v>329</v>
      </c>
      <c r="B134" s="249" t="s">
        <v>1830</v>
      </c>
      <c r="C134" s="250">
        <f>SUM(C12:C133)</f>
        <v>122</v>
      </c>
      <c r="D134" s="251" t="s">
        <v>329</v>
      </c>
      <c r="E134" s="251" t="s">
        <v>329</v>
      </c>
    </row>
    <row r="135" spans="1:5" ht="14.4" x14ac:dyDescent="0.3">
      <c r="A135" s="157"/>
      <c r="B135" s="158"/>
      <c r="C135" s="252"/>
      <c r="D135" s="252"/>
      <c r="E135" s="252"/>
    </row>
    <row r="136" spans="1:5" ht="14.4" x14ac:dyDescent="0.3">
      <c r="A136" s="91" t="s">
        <v>329</v>
      </c>
      <c r="B136" s="91" t="s">
        <v>329</v>
      </c>
      <c r="C136" s="253" t="s">
        <v>329</v>
      </c>
      <c r="D136" s="253" t="s">
        <v>329</v>
      </c>
      <c r="E136" s="253" t="s">
        <v>329</v>
      </c>
    </row>
    <row r="137" spans="1:5" ht="14.4" x14ac:dyDescent="0.3">
      <c r="A137" s="452" t="s">
        <v>1831</v>
      </c>
      <c r="B137" s="452" t="s">
        <v>1831</v>
      </c>
      <c r="C137" s="254"/>
      <c r="D137" s="251" t="s">
        <v>329</v>
      </c>
      <c r="E137" s="251" t="s">
        <v>329</v>
      </c>
    </row>
    <row r="138" spans="1:5" ht="14.4" x14ac:dyDescent="0.3">
      <c r="A138" s="231" t="s">
        <v>1841</v>
      </c>
      <c r="B138" s="231" t="s">
        <v>1841</v>
      </c>
      <c r="C138" s="119">
        <v>0</v>
      </c>
      <c r="D138" s="90">
        <v>0</v>
      </c>
      <c r="E138" s="90">
        <v>0</v>
      </c>
    </row>
    <row r="139" spans="1:5" ht="14.4" x14ac:dyDescent="0.3">
      <c r="A139" s="131" t="s">
        <v>329</v>
      </c>
      <c r="B139" s="132" t="s">
        <v>1839</v>
      </c>
      <c r="C139" s="133">
        <f>SUM(C138:C138)</f>
        <v>0</v>
      </c>
      <c r="D139" s="255" t="s">
        <v>329</v>
      </c>
      <c r="E139" s="256" t="s">
        <v>329</v>
      </c>
    </row>
    <row r="140" spans="1:5" ht="14.4" x14ac:dyDescent="0.3">
      <c r="A140" s="166" t="s">
        <v>329</v>
      </c>
      <c r="B140" s="257"/>
      <c r="C140" s="257"/>
      <c r="D140" s="258" t="s">
        <v>329</v>
      </c>
      <c r="E140" s="258" t="s">
        <v>329</v>
      </c>
    </row>
    <row r="141" spans="1:5" ht="14.4" x14ac:dyDescent="0.3">
      <c r="A141" s="98" t="s">
        <v>329</v>
      </c>
      <c r="B141" s="98" t="s">
        <v>329</v>
      </c>
      <c r="C141" s="162" t="s">
        <v>329</v>
      </c>
      <c r="D141" s="259" t="s">
        <v>329</v>
      </c>
      <c r="E141" s="259" t="s">
        <v>329</v>
      </c>
    </row>
    <row r="142" spans="1:5" ht="14.4" x14ac:dyDescent="0.3">
      <c r="A142" s="451" t="s">
        <v>1840</v>
      </c>
      <c r="B142" s="451" t="s">
        <v>1831</v>
      </c>
      <c r="C142" s="118" t="s">
        <v>329</v>
      </c>
      <c r="D142" s="260" t="s">
        <v>329</v>
      </c>
      <c r="E142" s="260" t="s">
        <v>329</v>
      </c>
    </row>
    <row r="143" spans="1:5" ht="14.4" x14ac:dyDescent="0.3">
      <c r="A143" s="247" t="s">
        <v>2376</v>
      </c>
      <c r="B143" s="89" t="s">
        <v>2261</v>
      </c>
      <c r="C143" s="246">
        <v>1</v>
      </c>
      <c r="D143" s="261">
        <v>5513.3</v>
      </c>
      <c r="E143" s="261">
        <v>5513.3</v>
      </c>
    </row>
    <row r="144" spans="1:5" ht="14.4" x14ac:dyDescent="0.3">
      <c r="A144" s="245" t="s">
        <v>2377</v>
      </c>
      <c r="B144" s="89" t="s">
        <v>2284</v>
      </c>
      <c r="C144" s="246">
        <v>1</v>
      </c>
      <c r="D144" s="261">
        <v>6864</v>
      </c>
      <c r="E144" s="261">
        <v>6864</v>
      </c>
    </row>
    <row r="145" spans="1:5" ht="14.4" x14ac:dyDescent="0.3">
      <c r="A145" s="247" t="s">
        <v>2378</v>
      </c>
      <c r="B145" s="89" t="s">
        <v>2379</v>
      </c>
      <c r="C145" s="246">
        <v>1</v>
      </c>
      <c r="D145" s="90">
        <v>6884</v>
      </c>
      <c r="E145" s="90">
        <v>6884</v>
      </c>
    </row>
    <row r="146" spans="1:5" ht="14.4" x14ac:dyDescent="0.3">
      <c r="A146" s="106" t="s">
        <v>329</v>
      </c>
      <c r="B146" s="107" t="s">
        <v>1842</v>
      </c>
      <c r="C146" s="108">
        <f>SUM(C143:C145)</f>
        <v>3</v>
      </c>
      <c r="D146" s="262" t="s">
        <v>329</v>
      </c>
      <c r="E146" s="263" t="s">
        <v>329</v>
      </c>
    </row>
    <row r="147" spans="1:5" ht="14.4" x14ac:dyDescent="0.3">
      <c r="A147" s="91"/>
      <c r="B147" s="98"/>
      <c r="C147" s="162"/>
      <c r="D147" s="264"/>
      <c r="E147" s="264"/>
    </row>
    <row r="148" spans="1:5" ht="14.4" x14ac:dyDescent="0.3">
      <c r="A148" s="91"/>
      <c r="B148" s="168" t="s">
        <v>1754</v>
      </c>
      <c r="C148" s="169">
        <f>SUM(C139,C134,C146)</f>
        <v>125</v>
      </c>
      <c r="D148" s="264"/>
      <c r="E148" s="264"/>
    </row>
    <row r="149" spans="1:5" ht="14.4" x14ac:dyDescent="0.3">
      <c r="A149" s="91"/>
      <c r="B149" s="91"/>
      <c r="C149" s="253"/>
      <c r="D149" s="264"/>
      <c r="E149" s="264"/>
    </row>
    <row r="150" spans="1:5" ht="14.4" x14ac:dyDescent="0.3">
      <c r="A150" s="91"/>
      <c r="B150" s="91"/>
      <c r="C150" s="253"/>
      <c r="D150" s="264"/>
      <c r="E150" s="264"/>
    </row>
    <row r="151" spans="1:5" ht="14.4" x14ac:dyDescent="0.3">
      <c r="A151" s="475" t="s">
        <v>1750</v>
      </c>
      <c r="B151" s="475"/>
      <c r="C151" s="254" t="s">
        <v>329</v>
      </c>
      <c r="D151" s="263" t="s">
        <v>329</v>
      </c>
      <c r="E151" s="263" t="s">
        <v>329</v>
      </c>
    </row>
    <row r="152" spans="1:5" ht="14.4" x14ac:dyDescent="0.3">
      <c r="A152" s="452" t="s">
        <v>1843</v>
      </c>
      <c r="B152" s="452"/>
      <c r="C152" s="265"/>
      <c r="D152" s="264"/>
      <c r="E152" s="264"/>
    </row>
    <row r="153" spans="1:5" ht="14.4" x14ac:dyDescent="0.3">
      <c r="A153" s="245" t="s">
        <v>2380</v>
      </c>
      <c r="B153" s="89" t="s">
        <v>2381</v>
      </c>
      <c r="C153" s="119">
        <v>1</v>
      </c>
      <c r="D153" s="266">
        <v>13426</v>
      </c>
      <c r="E153" s="266">
        <v>13426</v>
      </c>
    </row>
    <row r="154" spans="1:5" ht="14.4" x14ac:dyDescent="0.3">
      <c r="A154" s="247" t="s">
        <v>2382</v>
      </c>
      <c r="B154" s="89" t="s">
        <v>2228</v>
      </c>
      <c r="C154" s="119">
        <v>1</v>
      </c>
      <c r="D154" s="266">
        <v>9080</v>
      </c>
      <c r="E154" s="266">
        <v>9080</v>
      </c>
    </row>
    <row r="155" spans="1:5" ht="14.4" x14ac:dyDescent="0.3">
      <c r="A155" s="106" t="s">
        <v>329</v>
      </c>
      <c r="B155" s="107" t="s">
        <v>1847</v>
      </c>
      <c r="C155" s="108">
        <f>SUM(C153:C154)</f>
        <v>2</v>
      </c>
      <c r="D155" s="267" t="s">
        <v>329</v>
      </c>
      <c r="E155" s="268" t="s">
        <v>329</v>
      </c>
    </row>
    <row r="156" spans="1:5" ht="14.4" x14ac:dyDescent="0.3">
      <c r="A156" s="91" t="s">
        <v>329</v>
      </c>
      <c r="B156" s="171" t="s">
        <v>329</v>
      </c>
      <c r="C156" s="269"/>
    </row>
    <row r="157" spans="1:5" ht="14.4" x14ac:dyDescent="0.3">
      <c r="A157" s="460" t="s">
        <v>1848</v>
      </c>
      <c r="B157" s="461"/>
      <c r="C157" s="269"/>
    </row>
    <row r="158" spans="1:5" ht="14.4" x14ac:dyDescent="0.3">
      <c r="A158" s="186" t="s">
        <v>1841</v>
      </c>
      <c r="B158" s="186" t="s">
        <v>1841</v>
      </c>
      <c r="C158" s="129">
        <v>0</v>
      </c>
      <c r="D158" s="266">
        <v>0</v>
      </c>
      <c r="E158" s="266">
        <v>0</v>
      </c>
    </row>
    <row r="159" spans="1:5" ht="14.4" x14ac:dyDescent="0.3">
      <c r="A159" s="111" t="s">
        <v>329</v>
      </c>
      <c r="B159" s="140" t="s">
        <v>1853</v>
      </c>
      <c r="C159" s="172">
        <f>SUM(C158:C158)</f>
        <v>0</v>
      </c>
      <c r="D159" s="255" t="s">
        <v>329</v>
      </c>
      <c r="E159" s="256" t="s">
        <v>329</v>
      </c>
    </row>
    <row r="160" spans="1:5" ht="14.4" x14ac:dyDescent="0.3">
      <c r="B160" s="257"/>
    </row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</sheetData>
  <mergeCells count="15">
    <mergeCell ref="A157:B157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137:B137"/>
    <mergeCell ref="A142:B142"/>
    <mergeCell ref="A151:B151"/>
    <mergeCell ref="A152:B152"/>
  </mergeCells>
  <printOptions horizontalCentered="1"/>
  <pageMargins left="0.59055118110236227" right="0.59055118110236227" top="1.1811023622047245" bottom="0.78740157480314965" header="0.39370078740157483" footer="0.39370078740157483"/>
  <pageSetup fitToHeight="0" orientation="landscape" r:id="rId1"/>
  <rowBreaks count="8" manualBreakCount="8">
    <brk id="21" max="4" man="1"/>
    <brk id="42" max="4" man="1"/>
    <brk id="62" max="4" man="1"/>
    <brk id="82" max="4" man="1"/>
    <brk id="100" max="4" man="1"/>
    <brk id="118" max="4" man="1"/>
    <brk id="135" max="16383" man="1"/>
    <brk id="149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6"/>
  <sheetViews>
    <sheetView showGridLines="0" zoomScaleNormal="100" zoomScaleSheetLayoutView="100" workbookViewId="0"/>
  </sheetViews>
  <sheetFormatPr baseColWidth="10" defaultColWidth="10.109375" defaultRowHeight="14.4" x14ac:dyDescent="0.3"/>
  <cols>
    <col min="1" max="1" width="10.109375" style="272"/>
    <col min="2" max="2" width="65.33203125" style="272" customWidth="1"/>
    <col min="3" max="4" width="10.109375" style="272"/>
    <col min="5" max="5" width="13.5546875" style="272" customWidth="1"/>
    <col min="6" max="16384" width="10.109375" style="272"/>
  </cols>
  <sheetData>
    <row r="2" spans="1:11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 t="s">
        <v>1854</v>
      </c>
      <c r="F2" s="448" t="s">
        <v>1854</v>
      </c>
      <c r="G2" s="448" t="s">
        <v>1854</v>
      </c>
      <c r="H2" s="448" t="s">
        <v>1854</v>
      </c>
      <c r="I2" s="448" t="s">
        <v>1854</v>
      </c>
      <c r="J2" s="448" t="s">
        <v>1854</v>
      </c>
      <c r="K2" s="448" t="s">
        <v>1854</v>
      </c>
    </row>
    <row r="3" spans="1:11" x14ac:dyDescent="0.3">
      <c r="A3" s="448" t="s">
        <v>786</v>
      </c>
      <c r="B3" s="448" t="s">
        <v>1854</v>
      </c>
      <c r="C3" s="448" t="s">
        <v>1854</v>
      </c>
      <c r="D3" s="448" t="s">
        <v>1854</v>
      </c>
      <c r="E3" s="448" t="s">
        <v>1854</v>
      </c>
      <c r="F3" s="448" t="s">
        <v>1854</v>
      </c>
      <c r="G3" s="448" t="s">
        <v>1854</v>
      </c>
      <c r="H3" s="448" t="s">
        <v>1854</v>
      </c>
      <c r="I3" s="448" t="s">
        <v>1854</v>
      </c>
      <c r="J3" s="448" t="s">
        <v>1854</v>
      </c>
      <c r="K3" s="448" t="s">
        <v>1854</v>
      </c>
    </row>
    <row r="4" spans="1:11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  <c r="F4" s="448" t="s">
        <v>1798</v>
      </c>
      <c r="G4" s="448" t="s">
        <v>1798</v>
      </c>
      <c r="H4" s="448" t="s">
        <v>1798</v>
      </c>
      <c r="I4" s="448" t="s">
        <v>1798</v>
      </c>
      <c r="J4" s="448" t="s">
        <v>1798</v>
      </c>
      <c r="K4" s="448" t="s">
        <v>1798</v>
      </c>
    </row>
    <row r="5" spans="1:11" x14ac:dyDescent="0.3">
      <c r="A5" s="448" t="s">
        <v>1855</v>
      </c>
      <c r="B5" s="448" t="s">
        <v>1855</v>
      </c>
      <c r="C5" s="448" t="s">
        <v>1855</v>
      </c>
      <c r="D5" s="448" t="s">
        <v>1855</v>
      </c>
      <c r="E5" s="448" t="s">
        <v>1855</v>
      </c>
      <c r="F5" s="448" t="s">
        <v>1855</v>
      </c>
      <c r="G5" s="448" t="s">
        <v>1855</v>
      </c>
      <c r="H5" s="448" t="s">
        <v>1855</v>
      </c>
      <c r="I5" s="448" t="s">
        <v>1855</v>
      </c>
      <c r="J5" s="448" t="s">
        <v>1855</v>
      </c>
      <c r="K5" s="448" t="s">
        <v>1855</v>
      </c>
    </row>
    <row r="6" spans="1:11" ht="15.6" x14ac:dyDescent="0.3">
      <c r="A6" s="462" t="s">
        <v>1800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</row>
    <row r="7" spans="1:11" ht="15.6" x14ac:dyDescent="0.3">
      <c r="A7" s="446" t="s">
        <v>1856</v>
      </c>
      <c r="B7" s="446"/>
      <c r="C7" s="446"/>
      <c r="D7" s="87" t="s">
        <v>329</v>
      </c>
      <c r="E7" s="87" t="s">
        <v>329</v>
      </c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</row>
    <row r="8" spans="1:11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/>
      <c r="K8" s="444" t="s">
        <v>1859</v>
      </c>
    </row>
    <row r="9" spans="1:11" ht="27.6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1" x14ac:dyDescent="0.3">
      <c r="A10" s="245" t="s">
        <v>2193</v>
      </c>
      <c r="B10" s="89" t="s">
        <v>2194</v>
      </c>
      <c r="C10" s="90">
        <v>115204.2</v>
      </c>
      <c r="D10" s="90">
        <v>4000</v>
      </c>
      <c r="E10" s="90">
        <v>0</v>
      </c>
      <c r="F10" s="90">
        <v>119204.2</v>
      </c>
      <c r="G10" s="90">
        <v>37860.59210526316</v>
      </c>
      <c r="H10" s="90">
        <v>18930.29605263158</v>
      </c>
      <c r="I10" s="90">
        <v>151442.36842105264</v>
      </c>
      <c r="J10" s="90">
        <v>27756.018499999998</v>
      </c>
      <c r="K10" s="90">
        <v>235989.27507894739</v>
      </c>
    </row>
    <row r="11" spans="1:11" x14ac:dyDescent="0.3">
      <c r="A11" s="247" t="s">
        <v>2195</v>
      </c>
      <c r="B11" s="89" t="s">
        <v>2196</v>
      </c>
      <c r="C11" s="90">
        <v>77265.2</v>
      </c>
      <c r="D11" s="90">
        <v>4000</v>
      </c>
      <c r="E11" s="90">
        <v>0</v>
      </c>
      <c r="F11" s="90">
        <v>81265.2</v>
      </c>
      <c r="G11" s="90">
        <v>25403.684210526317</v>
      </c>
      <c r="H11" s="90">
        <v>12701.842105263158</v>
      </c>
      <c r="I11" s="90">
        <v>101614.73684210527</v>
      </c>
      <c r="J11" s="90">
        <v>20466.236000000001</v>
      </c>
      <c r="K11" s="90">
        <v>160186.49915789475</v>
      </c>
    </row>
    <row r="12" spans="1:11" x14ac:dyDescent="0.3">
      <c r="A12" s="245" t="s">
        <v>2197</v>
      </c>
      <c r="B12" s="89" t="s">
        <v>2198</v>
      </c>
      <c r="C12" s="90">
        <v>43299.3</v>
      </c>
      <c r="D12" s="90">
        <v>4000</v>
      </c>
      <c r="E12" s="90">
        <v>0</v>
      </c>
      <c r="F12" s="90">
        <v>47299.3</v>
      </c>
      <c r="G12" s="90">
        <v>14195.822368421053</v>
      </c>
      <c r="H12" s="90">
        <v>7097.9111842105267</v>
      </c>
      <c r="I12" s="90">
        <v>56783.289473684214</v>
      </c>
      <c r="J12" s="90">
        <v>11607.395250000001</v>
      </c>
      <c r="K12" s="90">
        <v>89684.418276315788</v>
      </c>
    </row>
    <row r="13" spans="1:11" x14ac:dyDescent="0.3">
      <c r="A13" s="247" t="s">
        <v>2199</v>
      </c>
      <c r="B13" s="89" t="s">
        <v>2200</v>
      </c>
      <c r="C13" s="90">
        <v>36066.800000000003</v>
      </c>
      <c r="D13" s="90">
        <v>3000</v>
      </c>
      <c r="E13" s="90">
        <v>0</v>
      </c>
      <c r="F13" s="90">
        <v>39066.800000000003</v>
      </c>
      <c r="G13" s="90">
        <v>11840.723684210527</v>
      </c>
      <c r="H13" s="90">
        <v>5920.3618421052633</v>
      </c>
      <c r="I13" s="90">
        <v>47362.894736842107</v>
      </c>
      <c r="J13" s="90">
        <v>9029.1915000000008</v>
      </c>
      <c r="K13" s="90">
        <v>74153.171763157894</v>
      </c>
    </row>
    <row r="14" spans="1:11" x14ac:dyDescent="0.3">
      <c r="A14" s="245" t="s">
        <v>2201</v>
      </c>
      <c r="B14" s="89" t="s">
        <v>2202</v>
      </c>
      <c r="C14" s="90">
        <v>31490.3</v>
      </c>
      <c r="D14" s="90">
        <v>3000</v>
      </c>
      <c r="E14" s="90">
        <v>0</v>
      </c>
      <c r="F14" s="90">
        <v>34490.300000000003</v>
      </c>
      <c r="G14" s="90">
        <v>10346.151315789473</v>
      </c>
      <c r="H14" s="90">
        <v>5173.0756578947367</v>
      </c>
      <c r="I14" s="90">
        <v>41384.605263157893</v>
      </c>
      <c r="J14" s="90">
        <v>8154.5677500000002</v>
      </c>
      <c r="K14" s="90">
        <v>65058.399986842109</v>
      </c>
    </row>
    <row r="15" spans="1:11" x14ac:dyDescent="0.3">
      <c r="A15" s="247" t="s">
        <v>2203</v>
      </c>
      <c r="B15" s="89" t="s">
        <v>2204</v>
      </c>
      <c r="C15" s="90">
        <v>31490.3</v>
      </c>
      <c r="D15" s="90">
        <v>3000</v>
      </c>
      <c r="E15" s="90">
        <v>0</v>
      </c>
      <c r="F15" s="90">
        <v>34490.300000000003</v>
      </c>
      <c r="G15" s="90">
        <v>10346.151315789473</v>
      </c>
      <c r="H15" s="90">
        <v>5173.0756578947367</v>
      </c>
      <c r="I15" s="90">
        <v>41384.605263157893</v>
      </c>
      <c r="J15" s="90">
        <v>8154.5677500000002</v>
      </c>
      <c r="K15" s="90">
        <v>65058.399986842109</v>
      </c>
    </row>
    <row r="16" spans="1:11" ht="27.6" x14ac:dyDescent="0.3">
      <c r="A16" s="245" t="s">
        <v>2205</v>
      </c>
      <c r="B16" s="89" t="s">
        <v>2206</v>
      </c>
      <c r="C16" s="90">
        <v>31452.3</v>
      </c>
      <c r="D16" s="90">
        <v>3000</v>
      </c>
      <c r="E16" s="90">
        <v>0</v>
      </c>
      <c r="F16" s="90">
        <v>34452.300000000003</v>
      </c>
      <c r="G16" s="90">
        <v>10346.151315789473</v>
      </c>
      <c r="H16" s="90">
        <v>5173.0756578947367</v>
      </c>
      <c r="I16" s="90">
        <v>41384.605263157893</v>
      </c>
      <c r="J16" s="90">
        <v>8154.5677500000002</v>
      </c>
      <c r="K16" s="90">
        <v>65058.399986842109</v>
      </c>
    </row>
    <row r="17" spans="1:11" x14ac:dyDescent="0.3">
      <c r="A17" s="247" t="s">
        <v>2207</v>
      </c>
      <c r="B17" s="89" t="s">
        <v>2208</v>
      </c>
      <c r="C17" s="90">
        <v>26000</v>
      </c>
      <c r="D17" s="90">
        <v>3000</v>
      </c>
      <c r="E17" s="90">
        <v>0</v>
      </c>
      <c r="F17" s="90">
        <v>29000</v>
      </c>
      <c r="G17" s="90">
        <v>8552.6315789473683</v>
      </c>
      <c r="H17" s="90">
        <v>4276.3157894736842</v>
      </c>
      <c r="I17" s="90">
        <v>34210.526315789473</v>
      </c>
      <c r="J17" s="90">
        <v>7105</v>
      </c>
      <c r="K17" s="90">
        <v>54144.473684210527</v>
      </c>
    </row>
    <row r="18" spans="1:11" x14ac:dyDescent="0.3">
      <c r="A18" s="245" t="s">
        <v>2209</v>
      </c>
      <c r="B18" s="89" t="s">
        <v>2210</v>
      </c>
      <c r="C18" s="90">
        <v>21679.8</v>
      </c>
      <c r="D18" s="90">
        <v>2500</v>
      </c>
      <c r="E18" s="90">
        <v>0</v>
      </c>
      <c r="F18" s="90">
        <v>24179.8</v>
      </c>
      <c r="G18" s="90">
        <v>7084.144736842105</v>
      </c>
      <c r="H18" s="90">
        <v>3542.0723684210525</v>
      </c>
      <c r="I18" s="90">
        <v>28336.57894736842</v>
      </c>
      <c r="J18" s="90">
        <v>7445.6414999999997</v>
      </c>
      <c r="K18" s="90">
        <v>46408.437552631571</v>
      </c>
    </row>
    <row r="19" spans="1:11" x14ac:dyDescent="0.3">
      <c r="A19" s="247" t="s">
        <v>2213</v>
      </c>
      <c r="B19" s="89" t="s">
        <v>2214</v>
      </c>
      <c r="C19" s="90">
        <v>18357.900000000001</v>
      </c>
      <c r="D19" s="90">
        <v>2500</v>
      </c>
      <c r="E19" s="90">
        <v>0</v>
      </c>
      <c r="F19" s="90">
        <v>20857.900000000001</v>
      </c>
      <c r="G19" s="90">
        <v>6003.2565789473683</v>
      </c>
      <c r="H19" s="90">
        <v>3001.6282894736842</v>
      </c>
      <c r="I19" s="90">
        <v>24013.026315789473</v>
      </c>
      <c r="J19" s="90">
        <v>5613.1057500000006</v>
      </c>
      <c r="K19" s="90">
        <v>38631.016934210529</v>
      </c>
    </row>
    <row r="20" spans="1:11" ht="27.6" x14ac:dyDescent="0.3">
      <c r="A20" s="245" t="s">
        <v>2211</v>
      </c>
      <c r="B20" s="89" t="s">
        <v>2212</v>
      </c>
      <c r="C20" s="90">
        <v>12026.7</v>
      </c>
      <c r="D20" s="90">
        <v>2500</v>
      </c>
      <c r="E20" s="90">
        <v>9652.9599999999991</v>
      </c>
      <c r="F20" s="90">
        <v>24179.66</v>
      </c>
      <c r="G20" s="90">
        <v>3908.7828947368425</v>
      </c>
      <c r="H20" s="90">
        <v>1954.3914473684213</v>
      </c>
      <c r="I20" s="90">
        <v>28336.394736842107</v>
      </c>
      <c r="J20" s="90">
        <v>4387.41975</v>
      </c>
      <c r="K20" s="90">
        <v>38586.988828947375</v>
      </c>
    </row>
    <row r="21" spans="1:11" x14ac:dyDescent="0.3">
      <c r="A21" s="91" t="s">
        <v>329</v>
      </c>
      <c r="B21" s="91" t="s">
        <v>329</v>
      </c>
      <c r="C21" s="92" t="s">
        <v>329</v>
      </c>
      <c r="D21" s="92" t="s">
        <v>329</v>
      </c>
      <c r="E21" s="92" t="s">
        <v>329</v>
      </c>
      <c r="F21" s="92" t="s">
        <v>329</v>
      </c>
      <c r="G21" s="92" t="s">
        <v>329</v>
      </c>
      <c r="H21" s="92" t="s">
        <v>329</v>
      </c>
      <c r="I21" s="92" t="s">
        <v>329</v>
      </c>
      <c r="J21" s="92" t="s">
        <v>329</v>
      </c>
      <c r="K21" s="92" t="s">
        <v>329</v>
      </c>
    </row>
    <row r="22" spans="1:11" x14ac:dyDescent="0.3">
      <c r="A22" s="91" t="s">
        <v>329</v>
      </c>
      <c r="B22" s="91" t="s">
        <v>329</v>
      </c>
      <c r="C22" s="92" t="s">
        <v>329</v>
      </c>
      <c r="D22" s="92" t="s">
        <v>329</v>
      </c>
      <c r="E22" s="92" t="s">
        <v>329</v>
      </c>
      <c r="F22" s="92" t="s">
        <v>329</v>
      </c>
      <c r="G22" s="92" t="s">
        <v>329</v>
      </c>
      <c r="H22" s="92" t="s">
        <v>329</v>
      </c>
      <c r="I22" s="92" t="s">
        <v>329</v>
      </c>
      <c r="J22" s="92" t="s">
        <v>329</v>
      </c>
      <c r="K22" s="92" t="s">
        <v>329</v>
      </c>
    </row>
    <row r="23" spans="1:11" ht="15.6" x14ac:dyDescent="0.3">
      <c r="A23" s="446" t="s">
        <v>1869</v>
      </c>
      <c r="B23" s="446"/>
      <c r="C23" s="446"/>
      <c r="D23" s="93" t="s">
        <v>329</v>
      </c>
      <c r="E23" s="93" t="s">
        <v>329</v>
      </c>
      <c r="F23" s="93" t="s">
        <v>329</v>
      </c>
      <c r="G23" s="93" t="s">
        <v>329</v>
      </c>
      <c r="H23" s="93" t="s">
        <v>329</v>
      </c>
      <c r="I23" s="93" t="s">
        <v>329</v>
      </c>
      <c r="J23" s="93" t="s">
        <v>329</v>
      </c>
      <c r="K23" s="93" t="s">
        <v>329</v>
      </c>
    </row>
    <row r="24" spans="1:11" x14ac:dyDescent="0.3">
      <c r="A24" s="444" t="s">
        <v>1857</v>
      </c>
      <c r="B24" s="444" t="s">
        <v>1802</v>
      </c>
      <c r="C24" s="447" t="s">
        <v>1858</v>
      </c>
      <c r="D24" s="447" t="s">
        <v>1858</v>
      </c>
      <c r="E24" s="447" t="s">
        <v>1858</v>
      </c>
      <c r="F24" s="447" t="s">
        <v>1858</v>
      </c>
      <c r="G24" s="447" t="s">
        <v>1859</v>
      </c>
      <c r="H24" s="447" t="s">
        <v>1859</v>
      </c>
      <c r="I24" s="447" t="s">
        <v>1859</v>
      </c>
      <c r="J24" s="447" t="s">
        <v>1859</v>
      </c>
      <c r="K24" s="447" t="s">
        <v>1859</v>
      </c>
    </row>
    <row r="25" spans="1:11" ht="27.6" x14ac:dyDescent="0.3">
      <c r="A25" s="444" t="s">
        <v>1857</v>
      </c>
      <c r="B25" s="444" t="s">
        <v>1860</v>
      </c>
      <c r="C25" s="94" t="s">
        <v>1861</v>
      </c>
      <c r="D25" s="94" t="s">
        <v>1862</v>
      </c>
      <c r="E25" s="94" t="s">
        <v>1863</v>
      </c>
      <c r="F25" s="94" t="s">
        <v>1864</v>
      </c>
      <c r="G25" s="94" t="s">
        <v>1865</v>
      </c>
      <c r="H25" s="94" t="s">
        <v>1866</v>
      </c>
      <c r="I25" s="94" t="s">
        <v>1867</v>
      </c>
      <c r="J25" s="94" t="s">
        <v>1868</v>
      </c>
      <c r="K25" s="94" t="s">
        <v>1864</v>
      </c>
    </row>
    <row r="26" spans="1:11" x14ac:dyDescent="0.3">
      <c r="A26" s="245" t="s">
        <v>2215</v>
      </c>
      <c r="B26" s="89" t="s">
        <v>2216</v>
      </c>
      <c r="C26" s="90">
        <v>15218.7</v>
      </c>
      <c r="D26" s="90">
        <v>3000</v>
      </c>
      <c r="E26" s="90">
        <v>0</v>
      </c>
      <c r="F26" s="90">
        <v>18218.7</v>
      </c>
      <c r="G26" s="90">
        <v>4970.6250000000009</v>
      </c>
      <c r="H26" s="90">
        <v>2485.3125000000005</v>
      </c>
      <c r="I26" s="90">
        <v>19882.500000000004</v>
      </c>
      <c r="J26" s="90">
        <v>5008.8097500000003</v>
      </c>
      <c r="K26" s="90">
        <v>32347.247250000008</v>
      </c>
    </row>
    <row r="27" spans="1:11" ht="27.6" x14ac:dyDescent="0.3">
      <c r="A27" s="247" t="s">
        <v>2307</v>
      </c>
      <c r="B27" s="89" t="s">
        <v>2308</v>
      </c>
      <c r="C27" s="90">
        <v>11990.4</v>
      </c>
      <c r="D27" s="90">
        <v>2000</v>
      </c>
      <c r="E27" s="90">
        <v>0</v>
      </c>
      <c r="F27" s="90">
        <v>13990.4</v>
      </c>
      <c r="G27" s="90">
        <v>3908.6842105263158</v>
      </c>
      <c r="H27" s="90">
        <v>1954.3421052631579</v>
      </c>
      <c r="I27" s="90">
        <v>15634.736842105263</v>
      </c>
      <c r="J27" s="90">
        <v>4387.3620000000001</v>
      </c>
      <c r="K27" s="90">
        <v>25885.125157894738</v>
      </c>
    </row>
    <row r="28" spans="1:11" ht="27.6" x14ac:dyDescent="0.3">
      <c r="A28" s="245" t="s">
        <v>2315</v>
      </c>
      <c r="B28" s="89" t="s">
        <v>2308</v>
      </c>
      <c r="C28" s="90">
        <v>12008.3</v>
      </c>
      <c r="D28" s="90">
        <v>2000</v>
      </c>
      <c r="E28" s="90">
        <v>0</v>
      </c>
      <c r="F28" s="90">
        <v>14008.3</v>
      </c>
      <c r="G28" s="90">
        <v>3926.7434210526317</v>
      </c>
      <c r="H28" s="90">
        <v>1963.3717105263158</v>
      </c>
      <c r="I28" s="90">
        <v>15706.973684210527</v>
      </c>
      <c r="J28" s="90">
        <v>4397.9302500000003</v>
      </c>
      <c r="K28" s="90">
        <v>25995.019065789475</v>
      </c>
    </row>
    <row r="29" spans="1:11" x14ac:dyDescent="0.3">
      <c r="A29" s="247" t="s">
        <v>2318</v>
      </c>
      <c r="B29" s="89" t="s">
        <v>2319</v>
      </c>
      <c r="C29" s="90">
        <v>12179</v>
      </c>
      <c r="D29" s="90">
        <v>2000</v>
      </c>
      <c r="E29" s="90">
        <v>0</v>
      </c>
      <c r="F29" s="90">
        <v>14179</v>
      </c>
      <c r="G29" s="90">
        <v>3982.894736842105</v>
      </c>
      <c r="H29" s="90">
        <v>1991.4473684210525</v>
      </c>
      <c r="I29" s="90">
        <v>15931.57894736842</v>
      </c>
      <c r="J29" s="90">
        <v>4430.79</v>
      </c>
      <c r="K29" s="90">
        <v>26336.711052631577</v>
      </c>
    </row>
    <row r="30" spans="1:11" x14ac:dyDescent="0.3">
      <c r="A30" s="245" t="s">
        <v>2321</v>
      </c>
      <c r="B30" s="89" t="s">
        <v>2319</v>
      </c>
      <c r="C30" s="90">
        <v>12008.3</v>
      </c>
      <c r="D30" s="90">
        <v>2000</v>
      </c>
      <c r="E30" s="90">
        <v>0</v>
      </c>
      <c r="F30" s="90">
        <v>14008.3</v>
      </c>
      <c r="G30" s="90">
        <v>3926.7434210526317</v>
      </c>
      <c r="H30" s="90">
        <v>1963.3717105263158</v>
      </c>
      <c r="I30" s="90">
        <v>15706.973684210527</v>
      </c>
      <c r="J30" s="90">
        <v>4397.9302500000003</v>
      </c>
      <c r="K30" s="90">
        <v>25995.019065789475</v>
      </c>
    </row>
    <row r="31" spans="1:11" x14ac:dyDescent="0.3">
      <c r="A31" s="247" t="s">
        <v>2313</v>
      </c>
      <c r="B31" s="89" t="s">
        <v>2314</v>
      </c>
      <c r="C31" s="90">
        <v>8723.9</v>
      </c>
      <c r="D31" s="90">
        <v>2000</v>
      </c>
      <c r="E31" s="90">
        <v>0</v>
      </c>
      <c r="F31" s="90">
        <v>10723.9</v>
      </c>
      <c r="G31" s="90">
        <v>2846.3486842105267</v>
      </c>
      <c r="H31" s="90">
        <v>1423.1743421052633</v>
      </c>
      <c r="I31" s="90">
        <v>11385.394736842107</v>
      </c>
      <c r="J31" s="90">
        <v>3765.6832500000005</v>
      </c>
      <c r="K31" s="90">
        <v>19420.601013157899</v>
      </c>
    </row>
    <row r="32" spans="1:11" x14ac:dyDescent="0.3">
      <c r="A32" s="245" t="s">
        <v>2316</v>
      </c>
      <c r="B32" s="89" t="s">
        <v>2317</v>
      </c>
      <c r="C32" s="90">
        <v>8690.9</v>
      </c>
      <c r="D32" s="90">
        <v>2000</v>
      </c>
      <c r="E32" s="90">
        <v>3229.8</v>
      </c>
      <c r="F32" s="90">
        <v>13920.7</v>
      </c>
      <c r="G32" s="90">
        <v>2846.3486842105267</v>
      </c>
      <c r="H32" s="90">
        <v>1423.1743421052633</v>
      </c>
      <c r="I32" s="90">
        <v>15635.13157894737</v>
      </c>
      <c r="J32" s="90">
        <v>3679.15425</v>
      </c>
      <c r="K32" s="90">
        <v>23583.80885526316</v>
      </c>
    </row>
    <row r="33" spans="1:11" x14ac:dyDescent="0.3">
      <c r="A33" s="247" t="s">
        <v>2322</v>
      </c>
      <c r="B33" s="89" t="s">
        <v>2314</v>
      </c>
      <c r="C33" s="90">
        <v>8652.9</v>
      </c>
      <c r="D33" s="90">
        <v>2000</v>
      </c>
      <c r="E33" s="90">
        <v>3284.4</v>
      </c>
      <c r="F33" s="90">
        <v>13937.3</v>
      </c>
      <c r="G33" s="90">
        <v>2846.3486842105267</v>
      </c>
      <c r="H33" s="90">
        <v>1423.1743421052633</v>
      </c>
      <c r="I33" s="90">
        <v>15706.973684210527</v>
      </c>
      <c r="J33" s="90">
        <v>3765.6832500000005</v>
      </c>
      <c r="K33" s="90">
        <v>23742.179960526319</v>
      </c>
    </row>
    <row r="34" spans="1:11" x14ac:dyDescent="0.3">
      <c r="A34" s="245" t="s">
        <v>2325</v>
      </c>
      <c r="B34" s="89" t="s">
        <v>2326</v>
      </c>
      <c r="C34" s="90">
        <v>8690.9</v>
      </c>
      <c r="D34" s="90">
        <v>2000</v>
      </c>
      <c r="E34" s="90">
        <v>0</v>
      </c>
      <c r="F34" s="90">
        <v>10690.9</v>
      </c>
      <c r="G34" s="90">
        <v>2846.3486842105267</v>
      </c>
      <c r="H34" s="90">
        <v>1423.1743421052633</v>
      </c>
      <c r="I34" s="90">
        <v>11385.394736842107</v>
      </c>
      <c r="J34" s="90">
        <v>3765.6832500000005</v>
      </c>
      <c r="K34" s="90">
        <v>19420.601013157899</v>
      </c>
    </row>
    <row r="35" spans="1:11" x14ac:dyDescent="0.3">
      <c r="A35" s="247" t="s">
        <v>2328</v>
      </c>
      <c r="B35" s="89" t="s">
        <v>2326</v>
      </c>
      <c r="C35" s="90">
        <v>8652.9</v>
      </c>
      <c r="D35" s="90">
        <v>2000</v>
      </c>
      <c r="E35" s="90">
        <v>0</v>
      </c>
      <c r="F35" s="90">
        <v>10652.9</v>
      </c>
      <c r="G35" s="90">
        <v>2846.3486842105267</v>
      </c>
      <c r="H35" s="90">
        <v>1423.1743421052633</v>
      </c>
      <c r="I35" s="90">
        <v>11385.394736842107</v>
      </c>
      <c r="J35" s="90">
        <v>3765.6832500000005</v>
      </c>
      <c r="K35" s="90">
        <v>19420.601013157899</v>
      </c>
    </row>
    <row r="36" spans="1:11" x14ac:dyDescent="0.3">
      <c r="A36" s="245" t="s">
        <v>2329</v>
      </c>
      <c r="B36" s="89" t="s">
        <v>2326</v>
      </c>
      <c r="C36" s="90">
        <v>8723.9</v>
      </c>
      <c r="D36" s="90">
        <v>2000</v>
      </c>
      <c r="E36" s="90">
        <v>0</v>
      </c>
      <c r="F36" s="90">
        <v>10723.9</v>
      </c>
      <c r="G36" s="90">
        <v>2846.3486842105267</v>
      </c>
      <c r="H36" s="90">
        <v>1423.1743421052633</v>
      </c>
      <c r="I36" s="90">
        <v>11385.394736842107</v>
      </c>
      <c r="J36" s="90">
        <v>3765.6832500000005</v>
      </c>
      <c r="K36" s="90">
        <v>19420.601013157899</v>
      </c>
    </row>
    <row r="37" spans="1:11" x14ac:dyDescent="0.3">
      <c r="A37" s="245" t="s">
        <v>2330</v>
      </c>
      <c r="B37" s="89" t="s">
        <v>2326</v>
      </c>
      <c r="C37" s="90">
        <v>8652.9</v>
      </c>
      <c r="D37" s="90">
        <v>2000</v>
      </c>
      <c r="E37" s="90">
        <v>0</v>
      </c>
      <c r="F37" s="90">
        <v>10652.9</v>
      </c>
      <c r="G37" s="90">
        <v>2846.3486842105267</v>
      </c>
      <c r="H37" s="90">
        <v>1423.1743421052633</v>
      </c>
      <c r="I37" s="90">
        <v>11385.394736842107</v>
      </c>
      <c r="J37" s="90">
        <v>3765.6832500000005</v>
      </c>
      <c r="K37" s="90">
        <v>19420.601013157899</v>
      </c>
    </row>
    <row r="38" spans="1:11" x14ac:dyDescent="0.3">
      <c r="A38" s="247" t="s">
        <v>2331</v>
      </c>
      <c r="B38" s="89" t="s">
        <v>2326</v>
      </c>
      <c r="C38" s="90">
        <v>8652.9</v>
      </c>
      <c r="D38" s="90">
        <v>2000</v>
      </c>
      <c r="E38" s="90">
        <v>0</v>
      </c>
      <c r="F38" s="90">
        <v>10652.9</v>
      </c>
      <c r="G38" s="90">
        <v>2846.3486842105267</v>
      </c>
      <c r="H38" s="90">
        <v>1423.1743421052633</v>
      </c>
      <c r="I38" s="90">
        <v>11385.394736842107</v>
      </c>
      <c r="J38" s="90">
        <v>3765.6832500000005</v>
      </c>
      <c r="K38" s="90">
        <v>19420.601013157899</v>
      </c>
    </row>
    <row r="39" spans="1:11" x14ac:dyDescent="0.3">
      <c r="A39" s="245" t="s">
        <v>2365</v>
      </c>
      <c r="B39" s="89" t="s">
        <v>2284</v>
      </c>
      <c r="C39" s="90">
        <v>8723.9</v>
      </c>
      <c r="D39" s="90">
        <v>2000</v>
      </c>
      <c r="E39" s="90">
        <v>0</v>
      </c>
      <c r="F39" s="90">
        <v>10723.9</v>
      </c>
      <c r="G39" s="90">
        <v>2846.3486842105267</v>
      </c>
      <c r="H39" s="90">
        <v>1423.1743421052633</v>
      </c>
      <c r="I39" s="90">
        <v>11385.394736842107</v>
      </c>
      <c r="J39" s="90">
        <v>3765.6832500000005</v>
      </c>
      <c r="K39" s="90">
        <v>19420.601013157899</v>
      </c>
    </row>
    <row r="40" spans="1:11" x14ac:dyDescent="0.3">
      <c r="A40" s="247" t="s">
        <v>2327</v>
      </c>
      <c r="B40" s="89" t="s">
        <v>2310</v>
      </c>
      <c r="C40" s="90">
        <v>8723.9</v>
      </c>
      <c r="D40" s="90">
        <v>2000</v>
      </c>
      <c r="E40" s="90">
        <v>0</v>
      </c>
      <c r="F40" s="90">
        <v>10723.9</v>
      </c>
      <c r="G40" s="90">
        <v>2846.3486842105267</v>
      </c>
      <c r="H40" s="90">
        <v>1423.1743421052633</v>
      </c>
      <c r="I40" s="90">
        <v>11385.394736842107</v>
      </c>
      <c r="J40" s="90">
        <v>3765.6832500000005</v>
      </c>
      <c r="K40" s="90">
        <v>19420.601013157899</v>
      </c>
    </row>
    <row r="41" spans="1:11" x14ac:dyDescent="0.3">
      <c r="A41" s="245" t="s">
        <v>2309</v>
      </c>
      <c r="B41" s="89" t="s">
        <v>2310</v>
      </c>
      <c r="C41" s="90">
        <v>8760.9</v>
      </c>
      <c r="D41" s="90">
        <v>2000</v>
      </c>
      <c r="E41" s="90">
        <v>0</v>
      </c>
      <c r="F41" s="90">
        <v>10760.9</v>
      </c>
      <c r="G41" s="90">
        <v>2846.3486842105267</v>
      </c>
      <c r="H41" s="90">
        <v>1423.1743421052633</v>
      </c>
      <c r="I41" s="90">
        <v>11385.394736842107</v>
      </c>
      <c r="J41" s="90">
        <v>3765.6832500000005</v>
      </c>
      <c r="K41" s="90">
        <v>19420.601013157899</v>
      </c>
    </row>
    <row r="42" spans="1:11" x14ac:dyDescent="0.3">
      <c r="A42" s="247" t="s">
        <v>2332</v>
      </c>
      <c r="B42" s="89" t="s">
        <v>2310</v>
      </c>
      <c r="C42" s="90">
        <v>8760.9</v>
      </c>
      <c r="D42" s="90">
        <v>2000</v>
      </c>
      <c r="E42" s="90">
        <v>0</v>
      </c>
      <c r="F42" s="90">
        <v>10760.9</v>
      </c>
      <c r="G42" s="90">
        <v>2846.3486842105267</v>
      </c>
      <c r="H42" s="90">
        <v>1423.1743421052633</v>
      </c>
      <c r="I42" s="90">
        <v>11385.394736842107</v>
      </c>
      <c r="J42" s="90">
        <v>3765.6832500000005</v>
      </c>
      <c r="K42" s="90">
        <v>19420.601013157899</v>
      </c>
    </row>
    <row r="43" spans="1:11" x14ac:dyDescent="0.3">
      <c r="A43" s="245" t="s">
        <v>2311</v>
      </c>
      <c r="B43" s="89" t="s">
        <v>2051</v>
      </c>
      <c r="C43" s="90">
        <v>9874.4</v>
      </c>
      <c r="D43" s="90">
        <v>2000</v>
      </c>
      <c r="E43" s="90">
        <v>0</v>
      </c>
      <c r="F43" s="90">
        <v>11874.4</v>
      </c>
      <c r="G43" s="90">
        <v>3224.8026315789475</v>
      </c>
      <c r="H43" s="90">
        <v>1612.4013157894738</v>
      </c>
      <c r="I43" s="90">
        <v>12899.21052631579</v>
      </c>
      <c r="J43" s="90">
        <v>3987.1545000000001</v>
      </c>
      <c r="K43" s="90">
        <v>21723.568973684214</v>
      </c>
    </row>
    <row r="44" spans="1:11" x14ac:dyDescent="0.3">
      <c r="A44" s="247" t="s">
        <v>2312</v>
      </c>
      <c r="B44" s="89" t="s">
        <v>2051</v>
      </c>
      <c r="C44" s="90">
        <v>9911.4</v>
      </c>
      <c r="D44" s="90">
        <v>2000</v>
      </c>
      <c r="E44" s="90">
        <v>0</v>
      </c>
      <c r="F44" s="90">
        <v>11911.4</v>
      </c>
      <c r="G44" s="90">
        <v>3224.8026315789475</v>
      </c>
      <c r="H44" s="90">
        <v>1612.4013157894738</v>
      </c>
      <c r="I44" s="90">
        <v>12899.21052631579</v>
      </c>
      <c r="J44" s="90">
        <v>3987.1545000000001</v>
      </c>
      <c r="K44" s="90">
        <v>21723.568973684214</v>
      </c>
    </row>
    <row r="45" spans="1:11" x14ac:dyDescent="0.3">
      <c r="A45" s="245" t="s">
        <v>2252</v>
      </c>
      <c r="B45" s="89" t="s">
        <v>2253</v>
      </c>
      <c r="C45" s="90">
        <v>12008.3</v>
      </c>
      <c r="D45" s="90">
        <v>2000</v>
      </c>
      <c r="E45" s="90">
        <v>0</v>
      </c>
      <c r="F45" s="90">
        <v>14008.3</v>
      </c>
      <c r="G45" s="90">
        <v>3926.7434210526317</v>
      </c>
      <c r="H45" s="90">
        <v>1963.3717105263158</v>
      </c>
      <c r="I45" s="90">
        <v>15706.973684210527</v>
      </c>
      <c r="J45" s="90">
        <v>4397.9302500000003</v>
      </c>
      <c r="K45" s="90">
        <v>25995.019065789475</v>
      </c>
    </row>
    <row r="46" spans="1:11" x14ac:dyDescent="0.3">
      <c r="A46" s="247" t="s">
        <v>2378</v>
      </c>
      <c r="B46" s="89" t="s">
        <v>2379</v>
      </c>
      <c r="C46" s="90">
        <v>6884</v>
      </c>
      <c r="D46" s="90">
        <v>2000</v>
      </c>
      <c r="E46" s="90">
        <v>1248</v>
      </c>
      <c r="F46" s="90">
        <v>10132</v>
      </c>
      <c r="G46" s="90">
        <v>2264.4736842105262</v>
      </c>
      <c r="H46" s="90">
        <v>1132.2368421052631</v>
      </c>
      <c r="I46" s="90">
        <v>10700</v>
      </c>
      <c r="J46" s="90">
        <v>3425.17</v>
      </c>
      <c r="K46" s="90">
        <v>17521.880526315792</v>
      </c>
    </row>
    <row r="47" spans="1:11" x14ac:dyDescent="0.3">
      <c r="A47" s="245" t="s">
        <v>2285</v>
      </c>
      <c r="B47" s="89" t="s">
        <v>2286</v>
      </c>
      <c r="C47" s="90">
        <v>8652.9</v>
      </c>
      <c r="D47" s="90">
        <v>2000</v>
      </c>
      <c r="E47" s="90">
        <v>0</v>
      </c>
      <c r="F47" s="90">
        <v>10652.9</v>
      </c>
      <c r="G47" s="90">
        <v>2846.3486842105267</v>
      </c>
      <c r="H47" s="90">
        <v>1423.1743421052633</v>
      </c>
      <c r="I47" s="90">
        <v>11385.394736842107</v>
      </c>
      <c r="J47" s="90">
        <v>3765.6832500000005</v>
      </c>
      <c r="K47" s="90">
        <v>19420.601013157899</v>
      </c>
    </row>
    <row r="48" spans="1:11" x14ac:dyDescent="0.3">
      <c r="A48" s="245" t="s">
        <v>2282</v>
      </c>
      <c r="B48" s="89" t="s">
        <v>2253</v>
      </c>
      <c r="C48" s="90">
        <v>12008.3</v>
      </c>
      <c r="D48" s="90">
        <v>2000</v>
      </c>
      <c r="E48" s="90">
        <v>0</v>
      </c>
      <c r="F48" s="90">
        <v>14008.3</v>
      </c>
      <c r="G48" s="90">
        <v>3926.7434210526317</v>
      </c>
      <c r="H48" s="90">
        <v>1963.3717105263158</v>
      </c>
      <c r="I48" s="90">
        <v>15706.973684210527</v>
      </c>
      <c r="J48" s="90">
        <v>4397.9302500000003</v>
      </c>
      <c r="K48" s="90">
        <v>25995.019065789475</v>
      </c>
    </row>
    <row r="49" spans="1:11" x14ac:dyDescent="0.3">
      <c r="A49" s="247" t="s">
        <v>2342</v>
      </c>
      <c r="B49" s="89" t="s">
        <v>2251</v>
      </c>
      <c r="C49" s="90">
        <v>20572.8</v>
      </c>
      <c r="D49" s="90">
        <v>2500</v>
      </c>
      <c r="E49" s="90">
        <v>0</v>
      </c>
      <c r="F49" s="90">
        <v>23072.799999999999</v>
      </c>
      <c r="G49" s="90">
        <v>6720</v>
      </c>
      <c r="H49" s="90">
        <v>3360</v>
      </c>
      <c r="I49" s="90">
        <v>26880</v>
      </c>
      <c r="J49" s="90">
        <v>6032.5439999999999</v>
      </c>
      <c r="K49" s="90">
        <v>42992.544000000002</v>
      </c>
    </row>
    <row r="50" spans="1:11" x14ac:dyDescent="0.3">
      <c r="A50" s="245" t="s">
        <v>2343</v>
      </c>
      <c r="B50" s="89" t="s">
        <v>2251</v>
      </c>
      <c r="C50" s="90">
        <v>20572.8</v>
      </c>
      <c r="D50" s="90">
        <v>2500</v>
      </c>
      <c r="E50" s="90">
        <v>0</v>
      </c>
      <c r="F50" s="90">
        <v>23072.799999999999</v>
      </c>
      <c r="G50" s="90">
        <v>6720</v>
      </c>
      <c r="H50" s="90">
        <v>3360</v>
      </c>
      <c r="I50" s="90">
        <v>26880</v>
      </c>
      <c r="J50" s="90">
        <v>6032.5439999999999</v>
      </c>
      <c r="K50" s="90">
        <v>42992.544000000002</v>
      </c>
    </row>
    <row r="51" spans="1:11" x14ac:dyDescent="0.3">
      <c r="A51" s="247" t="s">
        <v>2344</v>
      </c>
      <c r="B51" s="89" t="s">
        <v>2251</v>
      </c>
      <c r="C51" s="90">
        <v>20536.8</v>
      </c>
      <c r="D51" s="90">
        <v>2500</v>
      </c>
      <c r="E51" s="90">
        <v>0</v>
      </c>
      <c r="F51" s="90">
        <v>23036.799999999999</v>
      </c>
      <c r="G51" s="90">
        <v>6720</v>
      </c>
      <c r="H51" s="90">
        <v>3360</v>
      </c>
      <c r="I51" s="90">
        <v>26880</v>
      </c>
      <c r="J51" s="90">
        <v>6032.5439999999999</v>
      </c>
      <c r="K51" s="90">
        <v>42992.544000000002</v>
      </c>
    </row>
    <row r="52" spans="1:11" x14ac:dyDescent="0.3">
      <c r="A52" s="245" t="s">
        <v>2346</v>
      </c>
      <c r="B52" s="89" t="s">
        <v>2251</v>
      </c>
      <c r="C52" s="90">
        <v>20536.8</v>
      </c>
      <c r="D52" s="90">
        <v>2500</v>
      </c>
      <c r="E52" s="90">
        <v>0</v>
      </c>
      <c r="F52" s="90">
        <v>23036.799999999999</v>
      </c>
      <c r="G52" s="90">
        <v>6720</v>
      </c>
      <c r="H52" s="90">
        <v>3360</v>
      </c>
      <c r="I52" s="90">
        <v>26880</v>
      </c>
      <c r="J52" s="90">
        <v>6032.5439999999999</v>
      </c>
      <c r="K52" s="90">
        <v>42992.544000000002</v>
      </c>
    </row>
    <row r="53" spans="1:11" x14ac:dyDescent="0.3">
      <c r="A53" s="247" t="s">
        <v>2360</v>
      </c>
      <c r="B53" s="89" t="s">
        <v>2361</v>
      </c>
      <c r="C53" s="90">
        <v>11937.3</v>
      </c>
      <c r="D53" s="90">
        <v>2500</v>
      </c>
      <c r="E53" s="90">
        <v>1062.57</v>
      </c>
      <c r="F53" s="90">
        <v>15499.869999999999</v>
      </c>
      <c r="G53" s="90">
        <v>3926.7434210526317</v>
      </c>
      <c r="H53" s="90">
        <v>1963.3717105263158</v>
      </c>
      <c r="I53" s="90">
        <v>17105.092105263157</v>
      </c>
      <c r="J53" s="90">
        <v>4397.9302500000003</v>
      </c>
      <c r="K53" s="90">
        <v>27393.137486842104</v>
      </c>
    </row>
    <row r="54" spans="1:11" x14ac:dyDescent="0.3">
      <c r="A54" s="245" t="s">
        <v>2352</v>
      </c>
      <c r="B54" s="89" t="s">
        <v>2302</v>
      </c>
      <c r="C54" s="90">
        <v>12008.3</v>
      </c>
      <c r="D54" s="90">
        <v>2000</v>
      </c>
      <c r="E54" s="90">
        <v>0</v>
      </c>
      <c r="F54" s="90">
        <v>14008.3</v>
      </c>
      <c r="G54" s="90">
        <v>3926.7434210526317</v>
      </c>
      <c r="H54" s="90">
        <v>1963.3717105263158</v>
      </c>
      <c r="I54" s="90">
        <v>15706.973684210527</v>
      </c>
      <c r="J54" s="90">
        <v>4397.9302500000003</v>
      </c>
      <c r="K54" s="90">
        <v>25995.019065789475</v>
      </c>
    </row>
    <row r="55" spans="1:11" x14ac:dyDescent="0.3">
      <c r="A55" s="247" t="s">
        <v>2356</v>
      </c>
      <c r="B55" s="89" t="s">
        <v>2302</v>
      </c>
      <c r="C55" s="90">
        <v>12008.3</v>
      </c>
      <c r="D55" s="90">
        <v>2500</v>
      </c>
      <c r="E55" s="90">
        <v>0</v>
      </c>
      <c r="F55" s="90">
        <v>14508.3</v>
      </c>
      <c r="G55" s="90">
        <v>3926.7434210526317</v>
      </c>
      <c r="H55" s="90">
        <v>1963.3717105263158</v>
      </c>
      <c r="I55" s="90">
        <v>15706.973684210527</v>
      </c>
      <c r="J55" s="90">
        <v>4397.9302500000003</v>
      </c>
      <c r="K55" s="90">
        <v>25995.019065789475</v>
      </c>
    </row>
    <row r="56" spans="1:11" x14ac:dyDescent="0.3">
      <c r="A56" s="245" t="s">
        <v>2301</v>
      </c>
      <c r="B56" s="89" t="s">
        <v>2302</v>
      </c>
      <c r="C56" s="90">
        <v>8652.9</v>
      </c>
      <c r="D56" s="90">
        <v>2000</v>
      </c>
      <c r="E56" s="90">
        <v>3284.4</v>
      </c>
      <c r="F56" s="90">
        <v>13937.3</v>
      </c>
      <c r="G56" s="90">
        <v>2846.3486842105267</v>
      </c>
      <c r="H56" s="90">
        <v>1423.1743421052633</v>
      </c>
      <c r="I56" s="90">
        <v>15706.973684210527</v>
      </c>
      <c r="J56" s="90">
        <v>3765.6832500000005</v>
      </c>
      <c r="K56" s="90">
        <v>23742.179960526319</v>
      </c>
    </row>
    <row r="57" spans="1:11" x14ac:dyDescent="0.3">
      <c r="A57" s="247" t="s">
        <v>2348</v>
      </c>
      <c r="B57" s="89" t="s">
        <v>2349</v>
      </c>
      <c r="C57" s="90">
        <v>11990.7</v>
      </c>
      <c r="D57" s="90">
        <v>2000</v>
      </c>
      <c r="E57" s="90">
        <v>0</v>
      </c>
      <c r="F57" s="90">
        <v>13990.7</v>
      </c>
      <c r="G57" s="90">
        <v>3908.7828947368425</v>
      </c>
      <c r="H57" s="90">
        <v>1954.3914473684213</v>
      </c>
      <c r="I57" s="90">
        <v>15635.13157894737</v>
      </c>
      <c r="J57" s="90">
        <v>4387.41975</v>
      </c>
      <c r="K57" s="90">
        <v>25885.725671052634</v>
      </c>
    </row>
    <row r="58" spans="1:11" x14ac:dyDescent="0.3">
      <c r="A58" s="245" t="s">
        <v>2347</v>
      </c>
      <c r="B58" s="89" t="s">
        <v>2324</v>
      </c>
      <c r="C58" s="90">
        <v>12045.3</v>
      </c>
      <c r="D58" s="90">
        <v>2500</v>
      </c>
      <c r="E58" s="90">
        <v>0</v>
      </c>
      <c r="F58" s="90">
        <v>14545.3</v>
      </c>
      <c r="G58" s="90">
        <v>3926.7434210526317</v>
      </c>
      <c r="H58" s="90">
        <v>1963.3717105263158</v>
      </c>
      <c r="I58" s="90">
        <v>15706.973684210527</v>
      </c>
      <c r="J58" s="90">
        <v>4397.9302500000003</v>
      </c>
      <c r="K58" s="90">
        <v>25995.019065789475</v>
      </c>
    </row>
    <row r="59" spans="1:11" x14ac:dyDescent="0.3">
      <c r="A59" s="245" t="s">
        <v>2353</v>
      </c>
      <c r="B59" s="89" t="s">
        <v>2324</v>
      </c>
      <c r="C59" s="90">
        <v>12008.3</v>
      </c>
      <c r="D59" s="90">
        <v>2000</v>
      </c>
      <c r="E59" s="90">
        <v>0</v>
      </c>
      <c r="F59" s="90">
        <v>14008.3</v>
      </c>
      <c r="G59" s="90">
        <v>3926.7434210526317</v>
      </c>
      <c r="H59" s="90">
        <v>1963.3717105263158</v>
      </c>
      <c r="I59" s="90">
        <v>15706.973684210527</v>
      </c>
      <c r="J59" s="90">
        <v>4397.9302500000003</v>
      </c>
      <c r="K59" s="90">
        <v>25995.019065789475</v>
      </c>
    </row>
    <row r="60" spans="1:11" x14ac:dyDescent="0.3">
      <c r="A60" s="247" t="s">
        <v>2364</v>
      </c>
      <c r="B60" s="89" t="s">
        <v>2284</v>
      </c>
      <c r="C60" s="90">
        <v>8723.9</v>
      </c>
      <c r="D60" s="90">
        <v>2000</v>
      </c>
      <c r="E60" s="90">
        <v>0</v>
      </c>
      <c r="F60" s="90">
        <v>10723.9</v>
      </c>
      <c r="G60" s="90">
        <v>2846.3486842105267</v>
      </c>
      <c r="H60" s="90">
        <v>1423.1743421052633</v>
      </c>
      <c r="I60" s="90">
        <v>11385.394736842107</v>
      </c>
      <c r="J60" s="90">
        <v>3765.6832500000005</v>
      </c>
      <c r="K60" s="90">
        <v>19420.601013157899</v>
      </c>
    </row>
    <row r="61" spans="1:11" x14ac:dyDescent="0.3">
      <c r="A61" s="245" t="s">
        <v>2366</v>
      </c>
      <c r="B61" s="89" t="s">
        <v>2284</v>
      </c>
      <c r="C61" s="90">
        <v>8652.9</v>
      </c>
      <c r="D61" s="90">
        <v>2000</v>
      </c>
      <c r="E61" s="90">
        <v>0</v>
      </c>
      <c r="F61" s="90">
        <v>10652.9</v>
      </c>
      <c r="G61" s="90">
        <v>2846.3486842105267</v>
      </c>
      <c r="H61" s="90">
        <v>1423.1743421052633</v>
      </c>
      <c r="I61" s="90">
        <v>11385.394736842107</v>
      </c>
      <c r="J61" s="90">
        <v>3765.6832500000005</v>
      </c>
      <c r="K61" s="90">
        <v>19420.601013157899</v>
      </c>
    </row>
    <row r="62" spans="1:11" x14ac:dyDescent="0.3">
      <c r="A62" s="247" t="s">
        <v>2363</v>
      </c>
      <c r="B62" s="89" t="s">
        <v>2284</v>
      </c>
      <c r="C62" s="90">
        <v>8652.9</v>
      </c>
      <c r="D62" s="90">
        <v>2000</v>
      </c>
      <c r="E62" s="90">
        <v>0</v>
      </c>
      <c r="F62" s="90">
        <v>10652.9</v>
      </c>
      <c r="G62" s="90">
        <v>2846.3486842105267</v>
      </c>
      <c r="H62" s="90">
        <v>1423.1743421052633</v>
      </c>
      <c r="I62" s="90">
        <v>11385.394736842107</v>
      </c>
      <c r="J62" s="90">
        <v>3765.6832500000005</v>
      </c>
      <c r="K62" s="90">
        <v>19420.601013157899</v>
      </c>
    </row>
    <row r="63" spans="1:11" x14ac:dyDescent="0.3">
      <c r="A63" s="245" t="s">
        <v>2354</v>
      </c>
      <c r="B63" s="89" t="s">
        <v>2284</v>
      </c>
      <c r="C63" s="90">
        <v>8760.9</v>
      </c>
      <c r="D63" s="90">
        <v>2000</v>
      </c>
      <c r="E63" s="90">
        <v>0</v>
      </c>
      <c r="F63" s="90">
        <v>10760.9</v>
      </c>
      <c r="G63" s="90">
        <v>2846.3486842105267</v>
      </c>
      <c r="H63" s="90">
        <v>1423.1743421052633</v>
      </c>
      <c r="I63" s="90">
        <v>11385.394736842107</v>
      </c>
      <c r="J63" s="90">
        <v>3765.6832500000005</v>
      </c>
      <c r="K63" s="90">
        <v>19420.601013157899</v>
      </c>
    </row>
    <row r="64" spans="1:11" x14ac:dyDescent="0.3">
      <c r="A64" s="247" t="s">
        <v>2357</v>
      </c>
      <c r="B64" s="89" t="s">
        <v>2284</v>
      </c>
      <c r="C64" s="90">
        <v>8723.9</v>
      </c>
      <c r="D64" s="90">
        <v>2000</v>
      </c>
      <c r="E64" s="90">
        <v>0</v>
      </c>
      <c r="F64" s="90">
        <v>10723.9</v>
      </c>
      <c r="G64" s="90">
        <v>2846.3486842105267</v>
      </c>
      <c r="H64" s="90">
        <v>1423.1743421052633</v>
      </c>
      <c r="I64" s="90">
        <v>11385.394736842107</v>
      </c>
      <c r="J64" s="90">
        <v>3765.6832500000005</v>
      </c>
      <c r="K64" s="90">
        <v>19420.601013157899</v>
      </c>
    </row>
    <row r="65" spans="1:11" x14ac:dyDescent="0.3">
      <c r="A65" s="245" t="s">
        <v>2359</v>
      </c>
      <c r="B65" s="89" t="s">
        <v>2284</v>
      </c>
      <c r="C65" s="90">
        <v>8690.9</v>
      </c>
      <c r="D65" s="90">
        <v>2000</v>
      </c>
      <c r="E65" s="90">
        <v>0</v>
      </c>
      <c r="F65" s="90">
        <v>10690.9</v>
      </c>
      <c r="G65" s="90">
        <v>2846.3486842105267</v>
      </c>
      <c r="H65" s="90">
        <v>1423.1743421052633</v>
      </c>
      <c r="I65" s="90">
        <v>11385.394736842107</v>
      </c>
      <c r="J65" s="90">
        <v>3765.6832500000005</v>
      </c>
      <c r="K65" s="90">
        <v>19420.601013157899</v>
      </c>
    </row>
    <row r="66" spans="1:11" x14ac:dyDescent="0.3">
      <c r="A66" s="247" t="s">
        <v>2362</v>
      </c>
      <c r="B66" s="89" t="s">
        <v>2284</v>
      </c>
      <c r="C66" s="90">
        <v>8760.9</v>
      </c>
      <c r="D66" s="90">
        <v>2000</v>
      </c>
      <c r="E66" s="90">
        <v>0</v>
      </c>
      <c r="F66" s="90">
        <v>10760.9</v>
      </c>
      <c r="G66" s="90">
        <v>2846.3486842105267</v>
      </c>
      <c r="H66" s="90">
        <v>1423.1743421052633</v>
      </c>
      <c r="I66" s="90">
        <v>11385.394736842107</v>
      </c>
      <c r="J66" s="90">
        <v>3765.6832500000005</v>
      </c>
      <c r="K66" s="90">
        <v>19420.601013157899</v>
      </c>
    </row>
    <row r="67" spans="1:11" x14ac:dyDescent="0.3">
      <c r="A67" s="245" t="s">
        <v>2320</v>
      </c>
      <c r="B67" s="89" t="s">
        <v>2253</v>
      </c>
      <c r="C67" s="90">
        <v>11975.3</v>
      </c>
      <c r="D67" s="90">
        <v>2000</v>
      </c>
      <c r="E67" s="90">
        <v>0</v>
      </c>
      <c r="F67" s="90">
        <v>13975.3</v>
      </c>
      <c r="G67" s="90">
        <v>3926.7434210526317</v>
      </c>
      <c r="H67" s="90">
        <v>1963.3717105263158</v>
      </c>
      <c r="I67" s="90">
        <v>15706.973684210527</v>
      </c>
      <c r="J67" s="90">
        <v>4397.9302500000003</v>
      </c>
      <c r="K67" s="90">
        <v>25995.019065789475</v>
      </c>
    </row>
    <row r="68" spans="1:11" x14ac:dyDescent="0.3">
      <c r="A68" s="247" t="s">
        <v>2250</v>
      </c>
      <c r="B68" s="89" t="s">
        <v>2251</v>
      </c>
      <c r="C68" s="90">
        <v>14924.65</v>
      </c>
      <c r="D68" s="90">
        <v>2500</v>
      </c>
      <c r="E68" s="90">
        <v>0</v>
      </c>
      <c r="F68" s="90">
        <v>17424.650000000001</v>
      </c>
      <c r="G68" s="90">
        <v>4886.0690789473683</v>
      </c>
      <c r="H68" s="90">
        <v>2443.0345394736842</v>
      </c>
      <c r="I68" s="90">
        <v>19544.276315789473</v>
      </c>
      <c r="J68" s="90">
        <v>4959.3276249999999</v>
      </c>
      <c r="K68" s="90">
        <v>31832.707559210525</v>
      </c>
    </row>
    <row r="69" spans="1:11" x14ac:dyDescent="0.3">
      <c r="A69" s="245" t="s">
        <v>2377</v>
      </c>
      <c r="B69" s="89" t="s">
        <v>2284</v>
      </c>
      <c r="C69" s="90">
        <v>6864</v>
      </c>
      <c r="D69" s="90">
        <v>2000</v>
      </c>
      <c r="E69" s="90">
        <v>1248</v>
      </c>
      <c r="F69" s="90">
        <v>10112</v>
      </c>
      <c r="G69" s="90">
        <v>2257.8947368421054</v>
      </c>
      <c r="H69" s="90">
        <v>1128.9473684210527</v>
      </c>
      <c r="I69" s="90">
        <v>10673.684210526317</v>
      </c>
      <c r="J69" s="90">
        <v>3421.3199999999997</v>
      </c>
      <c r="K69" s="90">
        <v>17481.846315789473</v>
      </c>
    </row>
    <row r="70" spans="1:11" x14ac:dyDescent="0.3">
      <c r="A70" s="245" t="s">
        <v>2280</v>
      </c>
      <c r="B70" s="89" t="s">
        <v>2251</v>
      </c>
      <c r="C70" s="90">
        <v>14853.65</v>
      </c>
      <c r="D70" s="90">
        <v>2500</v>
      </c>
      <c r="E70" s="90">
        <v>0</v>
      </c>
      <c r="F70" s="90">
        <v>17353.650000000001</v>
      </c>
      <c r="G70" s="90">
        <v>4886.0690789473683</v>
      </c>
      <c r="H70" s="90">
        <v>2443.0345394736842</v>
      </c>
      <c r="I70" s="90">
        <v>19544.276315789473</v>
      </c>
      <c r="J70" s="90">
        <v>4959.3276249999999</v>
      </c>
      <c r="K70" s="90">
        <v>31832.707559210525</v>
      </c>
    </row>
    <row r="71" spans="1:11" x14ac:dyDescent="0.3">
      <c r="A71" s="247" t="s">
        <v>2283</v>
      </c>
      <c r="B71" s="89" t="s">
        <v>2284</v>
      </c>
      <c r="C71" s="90">
        <v>8723.9</v>
      </c>
      <c r="D71" s="90">
        <v>2000</v>
      </c>
      <c r="E71" s="90">
        <v>0</v>
      </c>
      <c r="F71" s="90">
        <v>10723.9</v>
      </c>
      <c r="G71" s="90">
        <v>2846.3486842105267</v>
      </c>
      <c r="H71" s="90">
        <v>1423.1743421052633</v>
      </c>
      <c r="I71" s="90">
        <v>11385.394736842107</v>
      </c>
      <c r="J71" s="90">
        <v>3765.6832500000005</v>
      </c>
      <c r="K71" s="90">
        <v>19420.601013157899</v>
      </c>
    </row>
    <row r="72" spans="1:11" ht="27.6" x14ac:dyDescent="0.3">
      <c r="A72" s="245" t="s">
        <v>2338</v>
      </c>
      <c r="B72" s="89" t="s">
        <v>2339</v>
      </c>
      <c r="C72" s="90">
        <v>11882.7</v>
      </c>
      <c r="D72" s="90">
        <v>2500</v>
      </c>
      <c r="E72" s="90">
        <v>2970.95</v>
      </c>
      <c r="F72" s="90">
        <v>17353.650000000001</v>
      </c>
      <c r="G72" s="90">
        <v>3908.7828947368425</v>
      </c>
      <c r="H72" s="90">
        <v>1954.3914473684213</v>
      </c>
      <c r="I72" s="90">
        <v>19544.276315789477</v>
      </c>
      <c r="J72" s="90">
        <v>4387.41975</v>
      </c>
      <c r="K72" s="90">
        <v>29794.870407894741</v>
      </c>
    </row>
    <row r="73" spans="1:11" ht="27.6" x14ac:dyDescent="0.3">
      <c r="A73" s="247" t="s">
        <v>2337</v>
      </c>
      <c r="B73" s="89" t="s">
        <v>2335</v>
      </c>
      <c r="C73" s="90">
        <v>11953.7</v>
      </c>
      <c r="D73" s="90">
        <v>2000</v>
      </c>
      <c r="E73" s="90">
        <v>0</v>
      </c>
      <c r="F73" s="90">
        <v>13953.7</v>
      </c>
      <c r="G73" s="90">
        <v>3908.7828947368425</v>
      </c>
      <c r="H73" s="90">
        <v>1954.3914473684213</v>
      </c>
      <c r="I73" s="90">
        <v>19884.868421052633</v>
      </c>
      <c r="J73" s="90">
        <v>4387.41975</v>
      </c>
      <c r="K73" s="90">
        <v>30135.462513157898</v>
      </c>
    </row>
    <row r="74" spans="1:11" ht="27.6" x14ac:dyDescent="0.3">
      <c r="A74" s="245" t="s">
        <v>2336</v>
      </c>
      <c r="B74" s="89" t="s">
        <v>2335</v>
      </c>
      <c r="C74" s="90">
        <v>11990.7</v>
      </c>
      <c r="D74" s="90">
        <v>2000</v>
      </c>
      <c r="E74" s="90">
        <v>0</v>
      </c>
      <c r="F74" s="90">
        <v>13990.7</v>
      </c>
      <c r="G74" s="90">
        <v>3908.7828947368425</v>
      </c>
      <c r="H74" s="90">
        <v>1954.3914473684213</v>
      </c>
      <c r="I74" s="90">
        <v>15635.13157894737</v>
      </c>
      <c r="J74" s="90">
        <v>4387.41975</v>
      </c>
      <c r="K74" s="90">
        <v>25885.725671052634</v>
      </c>
    </row>
    <row r="75" spans="1:11" ht="27.6" x14ac:dyDescent="0.3">
      <c r="A75" s="247" t="s">
        <v>2334</v>
      </c>
      <c r="B75" s="89" t="s">
        <v>2335</v>
      </c>
      <c r="C75" s="90">
        <v>12026.7</v>
      </c>
      <c r="D75" s="90">
        <v>2000</v>
      </c>
      <c r="E75" s="90">
        <v>0</v>
      </c>
      <c r="F75" s="90">
        <v>14026.7</v>
      </c>
      <c r="G75" s="90">
        <v>3908.7828947368425</v>
      </c>
      <c r="H75" s="90">
        <v>1954.3914473684213</v>
      </c>
      <c r="I75" s="90">
        <v>19884.21052631579</v>
      </c>
      <c r="J75" s="90">
        <v>4387.41975</v>
      </c>
      <c r="K75" s="90">
        <v>30134.804618421054</v>
      </c>
    </row>
    <row r="76" spans="1:11" x14ac:dyDescent="0.3">
      <c r="A76" s="245" t="s">
        <v>2345</v>
      </c>
      <c r="B76" s="89" t="s">
        <v>2251</v>
      </c>
      <c r="C76" s="90">
        <v>20612.8</v>
      </c>
      <c r="D76" s="90">
        <v>2500</v>
      </c>
      <c r="E76" s="90">
        <v>0</v>
      </c>
      <c r="F76" s="90">
        <v>23112.799999999999</v>
      </c>
      <c r="G76" s="90">
        <v>6720</v>
      </c>
      <c r="H76" s="90">
        <v>3360</v>
      </c>
      <c r="I76" s="90">
        <v>26880</v>
      </c>
      <c r="J76" s="90">
        <v>6032.5439999999999</v>
      </c>
      <c r="K76" s="90">
        <v>42992.544000000002</v>
      </c>
    </row>
    <row r="77" spans="1:11" x14ac:dyDescent="0.3">
      <c r="A77" s="247" t="s">
        <v>2350</v>
      </c>
      <c r="B77" s="89" t="s">
        <v>2351</v>
      </c>
      <c r="C77" s="90">
        <v>11990.7</v>
      </c>
      <c r="D77" s="90">
        <v>2000</v>
      </c>
      <c r="E77" s="90">
        <v>0</v>
      </c>
      <c r="F77" s="90">
        <v>13990.7</v>
      </c>
      <c r="G77" s="90">
        <v>3908.7828947368425</v>
      </c>
      <c r="H77" s="90">
        <v>1954.3914473684213</v>
      </c>
      <c r="I77" s="90">
        <v>15635.13157894737</v>
      </c>
      <c r="J77" s="90">
        <v>4387.41975</v>
      </c>
      <c r="K77" s="90">
        <v>25885.725671052634</v>
      </c>
    </row>
    <row r="78" spans="1:11" x14ac:dyDescent="0.3">
      <c r="A78" s="245" t="s">
        <v>2355</v>
      </c>
      <c r="B78" s="89" t="s">
        <v>2150</v>
      </c>
      <c r="C78" s="90">
        <v>8723.9</v>
      </c>
      <c r="D78" s="90">
        <v>2000</v>
      </c>
      <c r="E78" s="90">
        <v>0</v>
      </c>
      <c r="F78" s="90">
        <v>10723.9</v>
      </c>
      <c r="G78" s="90">
        <v>2846.3486842105267</v>
      </c>
      <c r="H78" s="90">
        <v>1423.1743421052633</v>
      </c>
      <c r="I78" s="90">
        <v>11385.394736842107</v>
      </c>
      <c r="J78" s="90">
        <v>3765.6832500000005</v>
      </c>
      <c r="K78" s="90">
        <v>19420.601013157899</v>
      </c>
    </row>
    <row r="79" spans="1:11" x14ac:dyDescent="0.3">
      <c r="A79" s="247" t="s">
        <v>2367</v>
      </c>
      <c r="B79" s="89" t="s">
        <v>2284</v>
      </c>
      <c r="C79" s="90">
        <v>8652.9</v>
      </c>
      <c r="D79" s="90">
        <v>2000</v>
      </c>
      <c r="E79" s="90">
        <v>0</v>
      </c>
      <c r="F79" s="90">
        <v>10652.9</v>
      </c>
      <c r="G79" s="90">
        <v>2846.3486842105267</v>
      </c>
      <c r="H79" s="90">
        <v>1423.1743421052633</v>
      </c>
      <c r="I79" s="90">
        <v>11385.394736842107</v>
      </c>
      <c r="J79" s="90">
        <v>4284.85725</v>
      </c>
      <c r="K79" s="90">
        <v>19939.775013157898</v>
      </c>
    </row>
    <row r="80" spans="1:11" x14ac:dyDescent="0.3">
      <c r="A80" s="245" t="s">
        <v>2368</v>
      </c>
      <c r="B80" s="89" t="s">
        <v>2284</v>
      </c>
      <c r="C80" s="90">
        <v>8652.9</v>
      </c>
      <c r="D80" s="90">
        <v>2000</v>
      </c>
      <c r="E80" s="90">
        <v>0</v>
      </c>
      <c r="F80" s="90">
        <v>10652.9</v>
      </c>
      <c r="G80" s="90">
        <v>2846.3486842105267</v>
      </c>
      <c r="H80" s="90">
        <v>1423.1743421052633</v>
      </c>
      <c r="I80" s="90">
        <v>11385.394736842107</v>
      </c>
      <c r="J80" s="90">
        <v>4284.85725</v>
      </c>
      <c r="K80" s="90">
        <v>19939.775013157898</v>
      </c>
    </row>
    <row r="81" spans="1:11" x14ac:dyDescent="0.3">
      <c r="A81" s="245" t="s">
        <v>2370</v>
      </c>
      <c r="B81" s="89" t="s">
        <v>2284</v>
      </c>
      <c r="C81" s="90">
        <v>8652.9</v>
      </c>
      <c r="D81" s="90">
        <v>2000</v>
      </c>
      <c r="E81" s="90">
        <v>0</v>
      </c>
      <c r="F81" s="90">
        <v>10652.9</v>
      </c>
      <c r="G81" s="90">
        <v>2846.3486842105267</v>
      </c>
      <c r="H81" s="90">
        <v>1423.1743421052633</v>
      </c>
      <c r="I81" s="90">
        <v>11385.394736842107</v>
      </c>
      <c r="J81" s="90">
        <v>4284.85725</v>
      </c>
      <c r="K81" s="90">
        <v>19939.775013157898</v>
      </c>
    </row>
    <row r="82" spans="1:11" x14ac:dyDescent="0.3">
      <c r="A82" s="247" t="s">
        <v>2369</v>
      </c>
      <c r="B82" s="89" t="s">
        <v>2284</v>
      </c>
      <c r="C82" s="90">
        <v>8652.9</v>
      </c>
      <c r="D82" s="90">
        <v>2000</v>
      </c>
      <c r="E82" s="90">
        <v>0</v>
      </c>
      <c r="F82" s="90">
        <v>10652.9</v>
      </c>
      <c r="G82" s="90">
        <v>2846.3486842105267</v>
      </c>
      <c r="H82" s="90">
        <v>1423.1743421052633</v>
      </c>
      <c r="I82" s="90">
        <v>11385.394736842107</v>
      </c>
      <c r="J82" s="90">
        <v>4284.85725</v>
      </c>
      <c r="K82" s="90">
        <v>19939.775013157898</v>
      </c>
    </row>
    <row r="83" spans="1:11" x14ac:dyDescent="0.3">
      <c r="A83" s="245" t="s">
        <v>2323</v>
      </c>
      <c r="B83" s="89" t="s">
        <v>2324</v>
      </c>
      <c r="C83" s="90">
        <v>11953.7</v>
      </c>
      <c r="D83" s="90">
        <v>2500</v>
      </c>
      <c r="E83" s="90">
        <v>0</v>
      </c>
      <c r="F83" s="90">
        <v>14453.7</v>
      </c>
      <c r="G83" s="90">
        <v>3908.7828947368425</v>
      </c>
      <c r="H83" s="90">
        <v>1954.3914473684213</v>
      </c>
      <c r="I83" s="90">
        <v>15635.13157894737</v>
      </c>
      <c r="J83" s="90">
        <v>4387.41975</v>
      </c>
      <c r="K83" s="90">
        <v>25885.725671052634</v>
      </c>
    </row>
    <row r="84" spans="1:11" x14ac:dyDescent="0.3">
      <c r="A84" s="247" t="s">
        <v>2358</v>
      </c>
      <c r="B84" s="89" t="s">
        <v>2216</v>
      </c>
      <c r="C84" s="90">
        <v>8690.9</v>
      </c>
      <c r="D84" s="90">
        <v>2000</v>
      </c>
      <c r="E84" s="90">
        <v>0</v>
      </c>
      <c r="F84" s="90">
        <v>10690.9</v>
      </c>
      <c r="G84" s="90">
        <v>2846.3486842105267</v>
      </c>
      <c r="H84" s="90">
        <v>1423.1743421052633</v>
      </c>
      <c r="I84" s="90">
        <v>11385.394736842107</v>
      </c>
      <c r="J84" s="90">
        <v>3765.6832500000005</v>
      </c>
      <c r="K84" s="90">
        <v>19420.601013157899</v>
      </c>
    </row>
    <row r="85" spans="1:11" x14ac:dyDescent="0.3">
      <c r="A85" s="245" t="s">
        <v>2333</v>
      </c>
      <c r="B85" s="89" t="s">
        <v>2216</v>
      </c>
      <c r="C85" s="90">
        <v>15218.7</v>
      </c>
      <c r="D85" s="90">
        <v>3000</v>
      </c>
      <c r="E85" s="90">
        <v>0</v>
      </c>
      <c r="F85" s="90">
        <v>18218.7</v>
      </c>
      <c r="G85" s="90">
        <v>4970.6250000000009</v>
      </c>
      <c r="H85" s="90">
        <v>2485.3125000000005</v>
      </c>
      <c r="I85" s="90">
        <v>19882.500000000004</v>
      </c>
      <c r="J85" s="90">
        <v>5008.8097500000003</v>
      </c>
      <c r="K85" s="90">
        <v>32347.247250000008</v>
      </c>
    </row>
    <row r="86" spans="1:11" x14ac:dyDescent="0.3">
      <c r="A86" s="247" t="s">
        <v>2266</v>
      </c>
      <c r="B86" s="89" t="s">
        <v>2267</v>
      </c>
      <c r="C86" s="90">
        <v>11953.4</v>
      </c>
      <c r="D86" s="90">
        <v>2500</v>
      </c>
      <c r="E86" s="90">
        <v>5693.17</v>
      </c>
      <c r="F86" s="90">
        <v>20146.57</v>
      </c>
      <c r="G86" s="90">
        <v>3908.6842105263158</v>
      </c>
      <c r="H86" s="90">
        <v>1954.3421052631579</v>
      </c>
      <c r="I86" s="90">
        <v>23125.750000000004</v>
      </c>
      <c r="J86" s="90">
        <v>4387.3620000000001</v>
      </c>
      <c r="K86" s="90">
        <v>33376.138315789474</v>
      </c>
    </row>
    <row r="87" spans="1:11" x14ac:dyDescent="0.3">
      <c r="A87" s="245" t="s">
        <v>2258</v>
      </c>
      <c r="B87" s="89" t="s">
        <v>2259</v>
      </c>
      <c r="C87" s="90">
        <v>17932.2</v>
      </c>
      <c r="D87" s="90">
        <v>2000</v>
      </c>
      <c r="E87" s="90">
        <v>0</v>
      </c>
      <c r="F87" s="90">
        <v>19932.2</v>
      </c>
      <c r="G87" s="90">
        <v>5863.2236842105267</v>
      </c>
      <c r="H87" s="90">
        <v>2931.6118421052633</v>
      </c>
      <c r="I87" s="90">
        <v>23452.894736842107</v>
      </c>
      <c r="J87" s="90">
        <v>5531.1584999999995</v>
      </c>
      <c r="K87" s="90">
        <v>37778.888763157898</v>
      </c>
    </row>
    <row r="88" spans="1:11" x14ac:dyDescent="0.3">
      <c r="A88" s="247" t="s">
        <v>2256</v>
      </c>
      <c r="B88" s="89" t="s">
        <v>2257</v>
      </c>
      <c r="C88" s="90">
        <v>17932.2</v>
      </c>
      <c r="D88" s="90">
        <v>2000</v>
      </c>
      <c r="E88" s="90">
        <v>0</v>
      </c>
      <c r="F88" s="90">
        <v>19932.2</v>
      </c>
      <c r="G88" s="90">
        <v>5863.2236842105267</v>
      </c>
      <c r="H88" s="90">
        <v>2931.6118421052633</v>
      </c>
      <c r="I88" s="90">
        <v>23452.894736842107</v>
      </c>
      <c r="J88" s="90">
        <v>5531.1584999999995</v>
      </c>
      <c r="K88" s="90">
        <v>37778.888763157898</v>
      </c>
    </row>
    <row r="89" spans="1:11" x14ac:dyDescent="0.3">
      <c r="A89" s="245" t="s">
        <v>2275</v>
      </c>
      <c r="B89" s="89" t="s">
        <v>2263</v>
      </c>
      <c r="C89" s="90">
        <v>11990.7</v>
      </c>
      <c r="D89" s="90">
        <v>2500</v>
      </c>
      <c r="E89" s="90">
        <v>0</v>
      </c>
      <c r="F89" s="90">
        <v>14490.7</v>
      </c>
      <c r="G89" s="90">
        <v>3908.7828947368425</v>
      </c>
      <c r="H89" s="90">
        <v>1954.3914473684213</v>
      </c>
      <c r="I89" s="90">
        <v>15635.13157894737</v>
      </c>
      <c r="J89" s="90">
        <v>4387.41975</v>
      </c>
      <c r="K89" s="90">
        <v>25885.725671052634</v>
      </c>
    </row>
    <row r="90" spans="1:11" x14ac:dyDescent="0.3">
      <c r="A90" s="247" t="s">
        <v>2270</v>
      </c>
      <c r="B90" s="89" t="s">
        <v>2271</v>
      </c>
      <c r="C90" s="90">
        <v>8652.9</v>
      </c>
      <c r="D90" s="90">
        <v>2000</v>
      </c>
      <c r="E90" s="90">
        <v>0</v>
      </c>
      <c r="F90" s="90">
        <v>10652.9</v>
      </c>
      <c r="G90" s="90">
        <v>2846.3486842105267</v>
      </c>
      <c r="H90" s="90">
        <v>1423.1743421052633</v>
      </c>
      <c r="I90" s="90">
        <v>11385.394736842107</v>
      </c>
      <c r="J90" s="90">
        <v>3765.6832500000005</v>
      </c>
      <c r="K90" s="90">
        <v>19420.601013157899</v>
      </c>
    </row>
    <row r="91" spans="1:11" x14ac:dyDescent="0.3">
      <c r="A91" s="245" t="s">
        <v>2272</v>
      </c>
      <c r="B91" s="89" t="s">
        <v>2273</v>
      </c>
      <c r="C91" s="90">
        <v>8652.9</v>
      </c>
      <c r="D91" s="90">
        <v>2000</v>
      </c>
      <c r="E91" s="90">
        <v>0</v>
      </c>
      <c r="F91" s="90">
        <v>10652.9</v>
      </c>
      <c r="G91" s="90">
        <v>2846.3486842105267</v>
      </c>
      <c r="H91" s="90">
        <v>1423.1743421052633</v>
      </c>
      <c r="I91" s="90">
        <v>11385.394736842107</v>
      </c>
      <c r="J91" s="90">
        <v>3765.6832500000005</v>
      </c>
      <c r="K91" s="90">
        <v>19420.601013157899</v>
      </c>
    </row>
    <row r="92" spans="1:11" x14ac:dyDescent="0.3">
      <c r="A92" s="245" t="s">
        <v>2274</v>
      </c>
      <c r="B92" s="89" t="s">
        <v>2265</v>
      </c>
      <c r="C92" s="90">
        <v>8652.9</v>
      </c>
      <c r="D92" s="90">
        <v>2000</v>
      </c>
      <c r="E92" s="90">
        <v>0</v>
      </c>
      <c r="F92" s="90">
        <v>10652.9</v>
      </c>
      <c r="G92" s="90">
        <v>2846.3486842105267</v>
      </c>
      <c r="H92" s="90">
        <v>1423.1743421052633</v>
      </c>
      <c r="I92" s="90">
        <v>11385.394736842107</v>
      </c>
      <c r="J92" s="90">
        <v>3765.6832500000005</v>
      </c>
      <c r="K92" s="90">
        <v>19420.601013157899</v>
      </c>
    </row>
    <row r="93" spans="1:11" x14ac:dyDescent="0.3">
      <c r="A93" s="247" t="s">
        <v>2254</v>
      </c>
      <c r="B93" s="89" t="s">
        <v>2255</v>
      </c>
      <c r="C93" s="90">
        <v>8652.9</v>
      </c>
      <c r="D93" s="90">
        <v>2000</v>
      </c>
      <c r="E93" s="90">
        <v>0</v>
      </c>
      <c r="F93" s="90">
        <v>10652.9</v>
      </c>
      <c r="G93" s="90">
        <v>2846.3486842105267</v>
      </c>
      <c r="H93" s="90">
        <v>1423.1743421052633</v>
      </c>
      <c r="I93" s="90">
        <v>11385.394736842107</v>
      </c>
      <c r="J93" s="90">
        <v>3765.6832500000005</v>
      </c>
      <c r="K93" s="90">
        <v>19420.601013157899</v>
      </c>
    </row>
    <row r="94" spans="1:11" x14ac:dyDescent="0.3">
      <c r="A94" s="245" t="s">
        <v>2281</v>
      </c>
      <c r="B94" s="89" t="s">
        <v>2255</v>
      </c>
      <c r="C94" s="90">
        <v>12008.3</v>
      </c>
      <c r="D94" s="90">
        <v>3000</v>
      </c>
      <c r="E94" s="90">
        <v>0</v>
      </c>
      <c r="F94" s="90">
        <v>15008.3</v>
      </c>
      <c r="G94" s="90">
        <v>3926.7434210526317</v>
      </c>
      <c r="H94" s="90">
        <v>1963.3717105263158</v>
      </c>
      <c r="I94" s="90">
        <v>15706.973684210527</v>
      </c>
      <c r="J94" s="90">
        <v>4397.9302500000003</v>
      </c>
      <c r="K94" s="90">
        <v>25995.019065789475</v>
      </c>
    </row>
    <row r="95" spans="1:11" x14ac:dyDescent="0.3">
      <c r="A95" s="247" t="s">
        <v>2262</v>
      </c>
      <c r="B95" s="89" t="s">
        <v>2263</v>
      </c>
      <c r="C95" s="90">
        <v>8723.9</v>
      </c>
      <c r="D95" s="90">
        <v>2000</v>
      </c>
      <c r="E95" s="90">
        <v>0</v>
      </c>
      <c r="F95" s="90">
        <v>10723.9</v>
      </c>
      <c r="G95" s="90">
        <v>2846.3486842105267</v>
      </c>
      <c r="H95" s="90">
        <v>1423.1743421052633</v>
      </c>
      <c r="I95" s="90">
        <v>11385.394736842107</v>
      </c>
      <c r="J95" s="90">
        <v>3765.6832500000005</v>
      </c>
      <c r="K95" s="90">
        <v>19420.601013157899</v>
      </c>
    </row>
    <row r="96" spans="1:11" x14ac:dyDescent="0.3">
      <c r="A96" s="245" t="s">
        <v>2264</v>
      </c>
      <c r="B96" s="89" t="s">
        <v>2265</v>
      </c>
      <c r="C96" s="90">
        <v>8723.9</v>
      </c>
      <c r="D96" s="90">
        <v>2000</v>
      </c>
      <c r="E96" s="90">
        <v>0</v>
      </c>
      <c r="F96" s="90">
        <v>10723.9</v>
      </c>
      <c r="G96" s="90">
        <v>2846.3486842105267</v>
      </c>
      <c r="H96" s="90">
        <v>1423.1743421052633</v>
      </c>
      <c r="I96" s="90">
        <v>11385.394736842107</v>
      </c>
      <c r="J96" s="90">
        <v>3765.6832500000005</v>
      </c>
      <c r="K96" s="90">
        <v>19420.601013157899</v>
      </c>
    </row>
    <row r="97" spans="1:11" x14ac:dyDescent="0.3">
      <c r="A97" s="247" t="s">
        <v>2279</v>
      </c>
      <c r="B97" s="89" t="s">
        <v>2255</v>
      </c>
      <c r="C97" s="90">
        <v>8760.9</v>
      </c>
      <c r="D97" s="90">
        <v>2000</v>
      </c>
      <c r="E97" s="90">
        <v>0</v>
      </c>
      <c r="F97" s="90">
        <v>10760.9</v>
      </c>
      <c r="G97" s="90">
        <v>2846.3486842105267</v>
      </c>
      <c r="H97" s="90">
        <v>1423.1743421052633</v>
      </c>
      <c r="I97" s="90">
        <v>11385.394736842107</v>
      </c>
      <c r="J97" s="90">
        <v>3765.6832500000005</v>
      </c>
      <c r="K97" s="90">
        <v>19420.601013157899</v>
      </c>
    </row>
    <row r="98" spans="1:11" x14ac:dyDescent="0.3">
      <c r="A98" s="245" t="s">
        <v>2269</v>
      </c>
      <c r="B98" s="89" t="s">
        <v>2265</v>
      </c>
      <c r="C98" s="90">
        <v>8723.9</v>
      </c>
      <c r="D98" s="90">
        <v>2000</v>
      </c>
      <c r="E98" s="90">
        <v>0</v>
      </c>
      <c r="F98" s="90">
        <v>10723.9</v>
      </c>
      <c r="G98" s="90">
        <v>2846.3486842105267</v>
      </c>
      <c r="H98" s="90">
        <v>1423.1743421052633</v>
      </c>
      <c r="I98" s="90">
        <v>11385.394736842107</v>
      </c>
      <c r="J98" s="90">
        <v>3765.6832500000005</v>
      </c>
      <c r="K98" s="90">
        <v>19420.601013157899</v>
      </c>
    </row>
    <row r="99" spans="1:11" x14ac:dyDescent="0.3">
      <c r="A99" s="247" t="s">
        <v>2260</v>
      </c>
      <c r="B99" s="89" t="s">
        <v>2261</v>
      </c>
      <c r="C99" s="90">
        <v>10579.8</v>
      </c>
      <c r="D99" s="90">
        <v>2000</v>
      </c>
      <c r="E99" s="90">
        <v>0</v>
      </c>
      <c r="F99" s="90">
        <v>12579.8</v>
      </c>
      <c r="G99" s="90">
        <v>3444.6710526315787</v>
      </c>
      <c r="H99" s="90">
        <v>1722.3355263157894</v>
      </c>
      <c r="I99" s="90">
        <v>13778.684210526315</v>
      </c>
      <c r="J99" s="90">
        <v>4115.8215</v>
      </c>
      <c r="K99" s="90">
        <v>23061.512289473685</v>
      </c>
    </row>
    <row r="100" spans="1:11" x14ac:dyDescent="0.3">
      <c r="A100" s="245" t="s">
        <v>2376</v>
      </c>
      <c r="B100" s="89" t="s">
        <v>2261</v>
      </c>
      <c r="C100" s="90">
        <v>5513.3</v>
      </c>
      <c r="D100" s="90">
        <v>2000</v>
      </c>
      <c r="E100" s="90">
        <v>0</v>
      </c>
      <c r="F100" s="90">
        <v>7513.3</v>
      </c>
      <c r="G100" s="90">
        <v>1790.2302631578948</v>
      </c>
      <c r="H100" s="90">
        <v>895.1151315789474</v>
      </c>
      <c r="I100" s="90">
        <v>7160.9210526315792</v>
      </c>
      <c r="J100" s="90">
        <v>3147.6427500000004</v>
      </c>
      <c r="K100" s="90">
        <v>12993.909197368423</v>
      </c>
    </row>
    <row r="101" spans="1:11" x14ac:dyDescent="0.3">
      <c r="A101" s="247" t="s">
        <v>2268</v>
      </c>
      <c r="B101" s="89" t="s">
        <v>2265</v>
      </c>
      <c r="C101" s="90">
        <v>8723.9</v>
      </c>
      <c r="D101" s="90">
        <v>2000</v>
      </c>
      <c r="E101" s="90">
        <v>0</v>
      </c>
      <c r="F101" s="90">
        <v>10723.9</v>
      </c>
      <c r="G101" s="90">
        <v>2846.3486842105267</v>
      </c>
      <c r="H101" s="90">
        <v>1423.1743421052633</v>
      </c>
      <c r="I101" s="90">
        <v>11385.394736842107</v>
      </c>
      <c r="J101" s="90">
        <v>3765.6832500000005</v>
      </c>
      <c r="K101" s="90">
        <v>19420.601013157899</v>
      </c>
    </row>
    <row r="102" spans="1:11" x14ac:dyDescent="0.3">
      <c r="A102" s="245" t="s">
        <v>2276</v>
      </c>
      <c r="B102" s="89" t="s">
        <v>2265</v>
      </c>
      <c r="C102" s="90">
        <v>9719.6</v>
      </c>
      <c r="D102" s="90">
        <v>2000</v>
      </c>
      <c r="E102" s="90">
        <v>0</v>
      </c>
      <c r="F102" s="90">
        <v>11719.6</v>
      </c>
      <c r="G102" s="90">
        <v>3184.7368421052633</v>
      </c>
      <c r="H102" s="90">
        <v>1592.3684210526317</v>
      </c>
      <c r="I102" s="90">
        <v>12738.947368421053</v>
      </c>
      <c r="J102" s="90">
        <v>3963.7080000000001</v>
      </c>
      <c r="K102" s="90">
        <v>21479.760631578945</v>
      </c>
    </row>
    <row r="103" spans="1:11" x14ac:dyDescent="0.3">
      <c r="A103" s="245" t="s">
        <v>2277</v>
      </c>
      <c r="B103" s="89" t="s">
        <v>2265</v>
      </c>
      <c r="C103" s="90">
        <v>8112</v>
      </c>
      <c r="D103" s="90">
        <v>2000</v>
      </c>
      <c r="E103" s="90">
        <v>0</v>
      </c>
      <c r="F103" s="90">
        <v>10112</v>
      </c>
      <c r="G103" s="90">
        <v>2668.4210526315792</v>
      </c>
      <c r="H103" s="90">
        <v>1334.2105263157896</v>
      </c>
      <c r="I103" s="90">
        <v>10673.684210526317</v>
      </c>
      <c r="J103" s="90">
        <v>3661.5600000000004</v>
      </c>
      <c r="K103" s="90">
        <v>18337.875789473685</v>
      </c>
    </row>
    <row r="104" spans="1:11" x14ac:dyDescent="0.3">
      <c r="A104" s="247" t="s">
        <v>2278</v>
      </c>
      <c r="B104" s="89" t="s">
        <v>2265</v>
      </c>
      <c r="C104" s="90">
        <v>8652.9</v>
      </c>
      <c r="D104" s="90">
        <v>2000</v>
      </c>
      <c r="E104" s="90">
        <v>0</v>
      </c>
      <c r="F104" s="90">
        <v>10652.9</v>
      </c>
      <c r="G104" s="90">
        <v>2846.3486842105267</v>
      </c>
      <c r="H104" s="90">
        <v>1423.1743421052633</v>
      </c>
      <c r="I104" s="90">
        <v>11385.394736842107</v>
      </c>
      <c r="J104" s="90">
        <v>3765.6832500000005</v>
      </c>
      <c r="K104" s="90">
        <v>19420.601013157899</v>
      </c>
    </row>
    <row r="105" spans="1:11" x14ac:dyDescent="0.3">
      <c r="A105" s="245" t="s">
        <v>2303</v>
      </c>
      <c r="B105" s="89" t="s">
        <v>2304</v>
      </c>
      <c r="C105" s="90">
        <v>8690.9</v>
      </c>
      <c r="D105" s="90">
        <v>3000</v>
      </c>
      <c r="E105" s="90">
        <v>5907</v>
      </c>
      <c r="F105" s="90">
        <v>17597.900000000001</v>
      </c>
      <c r="G105" s="90">
        <v>2846.3486842105267</v>
      </c>
      <c r="H105" s="90">
        <v>1423.1743421052633</v>
      </c>
      <c r="I105" s="90">
        <v>19157.763157894737</v>
      </c>
      <c r="J105" s="90">
        <v>3765.6832500000005</v>
      </c>
      <c r="K105" s="90">
        <v>27192.969434210529</v>
      </c>
    </row>
    <row r="106" spans="1:11" x14ac:dyDescent="0.3">
      <c r="A106" s="247" t="s">
        <v>2305</v>
      </c>
      <c r="B106" s="89" t="s">
        <v>2306</v>
      </c>
      <c r="C106" s="90">
        <v>12008.3</v>
      </c>
      <c r="D106" s="90">
        <v>2000</v>
      </c>
      <c r="E106" s="90">
        <v>2622.57</v>
      </c>
      <c r="F106" s="90">
        <v>16630.87</v>
      </c>
      <c r="G106" s="90">
        <v>3926.7434210526317</v>
      </c>
      <c r="H106" s="90">
        <v>1963.3717105263158</v>
      </c>
      <c r="I106" s="90">
        <v>19157.723684210527</v>
      </c>
      <c r="J106" s="90">
        <v>4397.9302500000003</v>
      </c>
      <c r="K106" s="90">
        <v>29445.769065789475</v>
      </c>
    </row>
    <row r="107" spans="1:11" x14ac:dyDescent="0.3">
      <c r="A107" s="245" t="s">
        <v>2217</v>
      </c>
      <c r="B107" s="89" t="s">
        <v>2218</v>
      </c>
      <c r="C107" s="90">
        <v>10749.5</v>
      </c>
      <c r="D107" s="90">
        <v>2000</v>
      </c>
      <c r="E107" s="90">
        <v>0</v>
      </c>
      <c r="F107" s="90">
        <v>12749.5</v>
      </c>
      <c r="G107" s="90">
        <v>3512.6644736842104</v>
      </c>
      <c r="H107" s="90">
        <v>1756.3322368421052</v>
      </c>
      <c r="I107" s="90">
        <v>14050.657894736842</v>
      </c>
      <c r="J107" s="90">
        <v>4155.6112499999999</v>
      </c>
      <c r="K107" s="90">
        <v>23475.265855263155</v>
      </c>
    </row>
    <row r="108" spans="1:11" x14ac:dyDescent="0.3">
      <c r="A108" s="247" t="s">
        <v>2221</v>
      </c>
      <c r="B108" s="89" t="s">
        <v>2222</v>
      </c>
      <c r="C108" s="90">
        <v>8690.9</v>
      </c>
      <c r="D108" s="90">
        <v>2000</v>
      </c>
      <c r="E108" s="90">
        <v>0</v>
      </c>
      <c r="F108" s="90">
        <v>10690.9</v>
      </c>
      <c r="G108" s="90">
        <v>2846.3486842105267</v>
      </c>
      <c r="H108" s="90">
        <v>1423.1743421052633</v>
      </c>
      <c r="I108" s="90">
        <v>11385.394736842107</v>
      </c>
      <c r="J108" s="90">
        <v>3765.6832500000005</v>
      </c>
      <c r="K108" s="90">
        <v>19420.601013157899</v>
      </c>
    </row>
    <row r="109" spans="1:11" x14ac:dyDescent="0.3">
      <c r="A109" s="245" t="s">
        <v>2219</v>
      </c>
      <c r="B109" s="89" t="s">
        <v>2220</v>
      </c>
      <c r="C109" s="90">
        <v>8690.9</v>
      </c>
      <c r="D109" s="90">
        <v>2000</v>
      </c>
      <c r="E109" s="90">
        <v>0</v>
      </c>
      <c r="F109" s="90">
        <v>10690.9</v>
      </c>
      <c r="G109" s="90">
        <v>2846.3486842105267</v>
      </c>
      <c r="H109" s="90">
        <v>1423.1743421052633</v>
      </c>
      <c r="I109" s="90">
        <v>11385.394736842107</v>
      </c>
      <c r="J109" s="90">
        <v>3765.6832500000005</v>
      </c>
      <c r="K109" s="90">
        <v>19420.601013157899</v>
      </c>
    </row>
    <row r="110" spans="1:11" ht="27.6" x14ac:dyDescent="0.3">
      <c r="A110" s="247" t="s">
        <v>2296</v>
      </c>
      <c r="B110" s="89" t="s">
        <v>2297</v>
      </c>
      <c r="C110" s="90">
        <v>18003.900000000001</v>
      </c>
      <c r="D110" s="90">
        <v>2000</v>
      </c>
      <c r="E110" s="90">
        <v>0</v>
      </c>
      <c r="F110" s="90">
        <v>20003.900000000001</v>
      </c>
      <c r="G110" s="90">
        <v>5886.8092105263167</v>
      </c>
      <c r="H110" s="90">
        <v>2943.4046052631584</v>
      </c>
      <c r="I110" s="90">
        <v>23547.236842105267</v>
      </c>
      <c r="J110" s="90">
        <v>5544.9607500000002</v>
      </c>
      <c r="K110" s="90">
        <v>37922.411407894739</v>
      </c>
    </row>
    <row r="111" spans="1:11" x14ac:dyDescent="0.3">
      <c r="A111" s="245" t="s">
        <v>2299</v>
      </c>
      <c r="B111" s="89" t="s">
        <v>2300</v>
      </c>
      <c r="C111" s="90">
        <v>8652.9</v>
      </c>
      <c r="D111" s="90">
        <v>2000</v>
      </c>
      <c r="E111" s="90">
        <v>0</v>
      </c>
      <c r="F111" s="90">
        <v>10652.9</v>
      </c>
      <c r="G111" s="90">
        <v>2846.3486842105267</v>
      </c>
      <c r="H111" s="90">
        <v>1423.1743421052633</v>
      </c>
      <c r="I111" s="90">
        <v>11385.394736842107</v>
      </c>
      <c r="J111" s="90">
        <v>3765.6832500000005</v>
      </c>
      <c r="K111" s="90">
        <v>19420.601013157899</v>
      </c>
    </row>
    <row r="112" spans="1:11" x14ac:dyDescent="0.3">
      <c r="A112" s="247" t="s">
        <v>2298</v>
      </c>
      <c r="B112" s="89" t="s">
        <v>2216</v>
      </c>
      <c r="C112" s="90">
        <v>15254.7</v>
      </c>
      <c r="D112" s="90">
        <v>2500</v>
      </c>
      <c r="E112" s="90">
        <v>0</v>
      </c>
      <c r="F112" s="90">
        <v>17754.7</v>
      </c>
      <c r="G112" s="90">
        <v>4970.6250000000009</v>
      </c>
      <c r="H112" s="90">
        <v>2485.3125000000005</v>
      </c>
      <c r="I112" s="90">
        <v>19882.500000000004</v>
      </c>
      <c r="J112" s="90">
        <v>5008.8097500000003</v>
      </c>
      <c r="K112" s="90">
        <v>32347.247250000008</v>
      </c>
    </row>
    <row r="113" spans="1:11" x14ac:dyDescent="0.3">
      <c r="A113" s="245" t="s">
        <v>2340</v>
      </c>
      <c r="B113" s="89" t="s">
        <v>2341</v>
      </c>
      <c r="C113" s="90">
        <v>8690.9</v>
      </c>
      <c r="D113" s="90">
        <v>2000</v>
      </c>
      <c r="E113" s="90">
        <v>0</v>
      </c>
      <c r="F113" s="90">
        <v>10690.9</v>
      </c>
      <c r="G113" s="90">
        <v>2846.3486842105267</v>
      </c>
      <c r="H113" s="90">
        <v>1423.1743421052633</v>
      </c>
      <c r="I113" s="90">
        <v>11385.394736842107</v>
      </c>
      <c r="J113" s="90">
        <v>3765.6832500000005</v>
      </c>
      <c r="K113" s="90">
        <v>19420.601013157899</v>
      </c>
    </row>
    <row r="114" spans="1:11" x14ac:dyDescent="0.3">
      <c r="A114" s="245" t="s">
        <v>2223</v>
      </c>
      <c r="B114" s="89" t="s">
        <v>2224</v>
      </c>
      <c r="C114" s="90">
        <v>17694.3</v>
      </c>
      <c r="D114" s="90">
        <v>3500</v>
      </c>
      <c r="E114" s="90">
        <v>0</v>
      </c>
      <c r="F114" s="90">
        <v>21194.3</v>
      </c>
      <c r="G114" s="90">
        <v>5784.9671052631584</v>
      </c>
      <c r="H114" s="90">
        <v>2892.4835526315792</v>
      </c>
      <c r="I114" s="90">
        <v>23139.868421052633</v>
      </c>
      <c r="J114" s="90">
        <v>6685.3627500000002</v>
      </c>
      <c r="K114" s="90">
        <v>38502.681828947374</v>
      </c>
    </row>
    <row r="115" spans="1:11" x14ac:dyDescent="0.3">
      <c r="A115" s="247" t="s">
        <v>2246</v>
      </c>
      <c r="B115" s="89" t="s">
        <v>2247</v>
      </c>
      <c r="C115" s="90">
        <v>17730.3</v>
      </c>
      <c r="D115" s="90">
        <v>3500</v>
      </c>
      <c r="E115" s="90">
        <v>0</v>
      </c>
      <c r="F115" s="90">
        <v>21230.3</v>
      </c>
      <c r="G115" s="90">
        <v>5784.9671052631584</v>
      </c>
      <c r="H115" s="90">
        <v>2892.4835526315792</v>
      </c>
      <c r="I115" s="90">
        <v>23139.868421052633</v>
      </c>
      <c r="J115" s="90">
        <v>6685.3627500000002</v>
      </c>
      <c r="K115" s="90">
        <v>38502.681828947374</v>
      </c>
    </row>
    <row r="116" spans="1:11" x14ac:dyDescent="0.3">
      <c r="A116" s="245" t="s">
        <v>2234</v>
      </c>
      <c r="B116" s="89" t="s">
        <v>2235</v>
      </c>
      <c r="C116" s="90">
        <v>10501.1</v>
      </c>
      <c r="D116" s="90">
        <v>3500</v>
      </c>
      <c r="E116" s="90">
        <v>7123.02</v>
      </c>
      <c r="F116" s="90">
        <v>21124.120000000003</v>
      </c>
      <c r="G116" s="90">
        <v>3441.8092105263163</v>
      </c>
      <c r="H116" s="90">
        <v>1720.9046052631581</v>
      </c>
      <c r="I116" s="90">
        <v>23139.631578947374</v>
      </c>
      <c r="J116" s="90">
        <v>5314.1467499999999</v>
      </c>
      <c r="K116" s="90">
        <v>33616.492144736847</v>
      </c>
    </row>
    <row r="117" spans="1:11" x14ac:dyDescent="0.3">
      <c r="A117" s="247" t="s">
        <v>2245</v>
      </c>
      <c r="B117" s="89" t="s">
        <v>2233</v>
      </c>
      <c r="C117" s="90">
        <v>9152.1</v>
      </c>
      <c r="D117" s="90">
        <v>2500</v>
      </c>
      <c r="E117" s="90">
        <v>4160</v>
      </c>
      <c r="F117" s="90">
        <v>15812.1</v>
      </c>
      <c r="G117" s="90">
        <v>3010.5592105263163</v>
      </c>
      <c r="H117" s="90">
        <v>1505.2796052631581</v>
      </c>
      <c r="I117" s="90">
        <v>17515.92105263158</v>
      </c>
      <c r="J117" s="90">
        <v>5061.7792500000005</v>
      </c>
      <c r="K117" s="90">
        <v>27093.539118421053</v>
      </c>
    </row>
    <row r="118" spans="1:11" x14ac:dyDescent="0.3">
      <c r="A118" s="245" t="s">
        <v>2241</v>
      </c>
      <c r="B118" s="89" t="s">
        <v>2242</v>
      </c>
      <c r="C118" s="90">
        <v>9190.1</v>
      </c>
      <c r="D118" s="90">
        <v>2500</v>
      </c>
      <c r="E118" s="90">
        <v>3678.17</v>
      </c>
      <c r="F118" s="90">
        <v>15368.27</v>
      </c>
      <c r="G118" s="90">
        <v>3010.5592105263163</v>
      </c>
      <c r="H118" s="90">
        <v>1505.2796052631581</v>
      </c>
      <c r="I118" s="90">
        <v>16881.934210526317</v>
      </c>
      <c r="J118" s="90">
        <v>5061.7792500000005</v>
      </c>
      <c r="K118" s="90">
        <v>26459.55227631579</v>
      </c>
    </row>
    <row r="119" spans="1:11" x14ac:dyDescent="0.3">
      <c r="A119" s="247" t="s">
        <v>2232</v>
      </c>
      <c r="B119" s="89" t="s">
        <v>2233</v>
      </c>
      <c r="C119" s="90">
        <v>12864.7</v>
      </c>
      <c r="D119" s="90">
        <v>2500</v>
      </c>
      <c r="E119" s="90">
        <v>0</v>
      </c>
      <c r="F119" s="90">
        <v>15364.7</v>
      </c>
      <c r="G119" s="90">
        <v>4171.2828947368425</v>
      </c>
      <c r="H119" s="90">
        <v>2085.6414473684213</v>
      </c>
      <c r="I119" s="90">
        <v>16685.13157894737</v>
      </c>
      <c r="J119" s="90">
        <v>5741.0347499999998</v>
      </c>
      <c r="K119" s="90">
        <v>28683.090671052632</v>
      </c>
    </row>
    <row r="120" spans="1:11" ht="27.6" x14ac:dyDescent="0.3">
      <c r="A120" s="245" t="s">
        <v>2229</v>
      </c>
      <c r="B120" s="89" t="s">
        <v>2230</v>
      </c>
      <c r="C120" s="90">
        <v>11021</v>
      </c>
      <c r="D120" s="90">
        <v>3300</v>
      </c>
      <c r="E120" s="90">
        <v>0</v>
      </c>
      <c r="F120" s="90">
        <v>14321</v>
      </c>
      <c r="G120" s="90">
        <v>3601.9736842105267</v>
      </c>
      <c r="H120" s="90">
        <v>1800.9868421052633</v>
      </c>
      <c r="I120" s="90">
        <v>14407.894736842107</v>
      </c>
      <c r="J120" s="90">
        <v>5407.875</v>
      </c>
      <c r="K120" s="90">
        <v>25218.730263157897</v>
      </c>
    </row>
    <row r="121" spans="1:11" x14ac:dyDescent="0.3">
      <c r="A121" s="247" t="s">
        <v>2225</v>
      </c>
      <c r="B121" s="89" t="s">
        <v>2226</v>
      </c>
      <c r="C121" s="90">
        <v>10534.1</v>
      </c>
      <c r="D121" s="90">
        <v>2000</v>
      </c>
      <c r="E121" s="90">
        <v>0</v>
      </c>
      <c r="F121" s="90">
        <v>12534.1</v>
      </c>
      <c r="G121" s="90">
        <v>3441.8092105263163</v>
      </c>
      <c r="H121" s="90">
        <v>1720.9046052631581</v>
      </c>
      <c r="I121" s="90">
        <v>13767.236842105265</v>
      </c>
      <c r="J121" s="90">
        <v>5314.1467499999999</v>
      </c>
      <c r="K121" s="90">
        <v>24244.09740789474</v>
      </c>
    </row>
    <row r="122" spans="1:11" x14ac:dyDescent="0.3">
      <c r="A122" s="245" t="s">
        <v>2236</v>
      </c>
      <c r="B122" s="89" t="s">
        <v>2237</v>
      </c>
      <c r="C122" s="90">
        <v>8690.9</v>
      </c>
      <c r="D122" s="90">
        <v>3000</v>
      </c>
      <c r="E122" s="90">
        <v>0</v>
      </c>
      <c r="F122" s="90">
        <v>11690.9</v>
      </c>
      <c r="G122" s="90">
        <v>2846.3486842105267</v>
      </c>
      <c r="H122" s="90">
        <v>1423.1743421052633</v>
      </c>
      <c r="I122" s="90">
        <v>11385.394736842107</v>
      </c>
      <c r="J122" s="90">
        <v>4965.68325</v>
      </c>
      <c r="K122" s="90">
        <v>20620.601013157895</v>
      </c>
    </row>
    <row r="123" spans="1:11" x14ac:dyDescent="0.3">
      <c r="A123" s="247" t="s">
        <v>2243</v>
      </c>
      <c r="B123" s="89" t="s">
        <v>2228</v>
      </c>
      <c r="C123" s="90">
        <v>8652.9</v>
      </c>
      <c r="D123" s="90">
        <v>2000</v>
      </c>
      <c r="E123" s="90">
        <v>0</v>
      </c>
      <c r="F123" s="90">
        <v>10652.9</v>
      </c>
      <c r="G123" s="90">
        <v>2846.3486842105267</v>
      </c>
      <c r="H123" s="90">
        <v>1423.1743421052633</v>
      </c>
      <c r="I123" s="90">
        <v>11385.394736842107</v>
      </c>
      <c r="J123" s="90">
        <v>4965.68325</v>
      </c>
      <c r="K123" s="90">
        <v>20620.601013157895</v>
      </c>
    </row>
    <row r="124" spans="1:11" x14ac:dyDescent="0.3">
      <c r="A124" s="245" t="s">
        <v>2227</v>
      </c>
      <c r="B124" s="89" t="s">
        <v>2228</v>
      </c>
      <c r="C124" s="90">
        <v>8760.9</v>
      </c>
      <c r="D124" s="90">
        <v>2500</v>
      </c>
      <c r="E124" s="90">
        <v>0</v>
      </c>
      <c r="F124" s="90">
        <v>11260.9</v>
      </c>
      <c r="G124" s="90">
        <v>2846.3486842105267</v>
      </c>
      <c r="H124" s="90">
        <v>1423.1743421052633</v>
      </c>
      <c r="I124" s="90">
        <v>11385.394736842107</v>
      </c>
      <c r="J124" s="90">
        <v>4965.68325</v>
      </c>
      <c r="K124" s="90">
        <v>20620.601013157895</v>
      </c>
    </row>
    <row r="125" spans="1:11" x14ac:dyDescent="0.3">
      <c r="A125" s="245" t="s">
        <v>2231</v>
      </c>
      <c r="B125" s="89" t="s">
        <v>2228</v>
      </c>
      <c r="C125" s="90">
        <v>8723.9</v>
      </c>
      <c r="D125" s="90">
        <v>2500</v>
      </c>
      <c r="E125" s="90">
        <v>0</v>
      </c>
      <c r="F125" s="90">
        <v>11223.9</v>
      </c>
      <c r="G125" s="90">
        <v>2846.3486842105267</v>
      </c>
      <c r="H125" s="90">
        <v>1423.1743421052633</v>
      </c>
      <c r="I125" s="90">
        <v>11385.394736842107</v>
      </c>
      <c r="J125" s="90">
        <v>4965.68325</v>
      </c>
      <c r="K125" s="90">
        <v>20620.601013157895</v>
      </c>
    </row>
    <row r="126" spans="1:11" x14ac:dyDescent="0.3">
      <c r="A126" s="247" t="s">
        <v>2238</v>
      </c>
      <c r="B126" s="89" t="s">
        <v>2228</v>
      </c>
      <c r="C126" s="90">
        <v>8690.9</v>
      </c>
      <c r="D126" s="90">
        <v>2000</v>
      </c>
      <c r="E126" s="90">
        <v>0</v>
      </c>
      <c r="F126" s="90">
        <v>10690.9</v>
      </c>
      <c r="G126" s="90">
        <v>2846.3486842105267</v>
      </c>
      <c r="H126" s="90">
        <v>1423.1743421052633</v>
      </c>
      <c r="I126" s="90">
        <v>11385.394736842107</v>
      </c>
      <c r="J126" s="90">
        <v>4965.68325</v>
      </c>
      <c r="K126" s="90">
        <v>20620.601013157895</v>
      </c>
    </row>
    <row r="127" spans="1:11" x14ac:dyDescent="0.3">
      <c r="A127" s="245" t="s">
        <v>2239</v>
      </c>
      <c r="B127" s="89" t="s">
        <v>2240</v>
      </c>
      <c r="C127" s="90">
        <v>8690.9</v>
      </c>
      <c r="D127" s="90">
        <v>2500</v>
      </c>
      <c r="E127" s="90">
        <v>0</v>
      </c>
      <c r="F127" s="90">
        <v>11190.9</v>
      </c>
      <c r="G127" s="90">
        <v>2846.3486842105267</v>
      </c>
      <c r="H127" s="90">
        <v>1423.1743421052633</v>
      </c>
      <c r="I127" s="90">
        <v>11385.394736842107</v>
      </c>
      <c r="J127" s="90">
        <v>4965.68325</v>
      </c>
      <c r="K127" s="90">
        <v>20620.601013157895</v>
      </c>
    </row>
    <row r="128" spans="1:11" x14ac:dyDescent="0.3">
      <c r="A128" s="247" t="s">
        <v>2244</v>
      </c>
      <c r="B128" s="89" t="s">
        <v>2228</v>
      </c>
      <c r="C128" s="90">
        <v>8652.9</v>
      </c>
      <c r="D128" s="90">
        <v>2000</v>
      </c>
      <c r="E128" s="90">
        <v>0</v>
      </c>
      <c r="F128" s="90">
        <v>10652.9</v>
      </c>
      <c r="G128" s="90">
        <v>2846.3486842105267</v>
      </c>
      <c r="H128" s="90">
        <v>1423.1743421052633</v>
      </c>
      <c r="I128" s="90">
        <v>11385.394736842107</v>
      </c>
      <c r="J128" s="90">
        <v>4965.68325</v>
      </c>
      <c r="K128" s="90">
        <v>20620.601013157895</v>
      </c>
    </row>
    <row r="129" spans="1:11" x14ac:dyDescent="0.3">
      <c r="A129" s="245" t="s">
        <v>2248</v>
      </c>
      <c r="B129" s="89" t="s">
        <v>2249</v>
      </c>
      <c r="C129" s="90">
        <v>8652.9</v>
      </c>
      <c r="D129" s="90">
        <v>2000</v>
      </c>
      <c r="E129" s="90">
        <v>0</v>
      </c>
      <c r="F129" s="90">
        <v>10652.9</v>
      </c>
      <c r="G129" s="90">
        <v>2846.3486842105267</v>
      </c>
      <c r="H129" s="90">
        <v>1423.1743421052633</v>
      </c>
      <c r="I129" s="90">
        <v>11385.394736842107</v>
      </c>
      <c r="J129" s="90">
        <v>5484.85725</v>
      </c>
      <c r="K129" s="90">
        <v>21139.775013157898</v>
      </c>
    </row>
    <row r="130" spans="1:11" x14ac:dyDescent="0.3">
      <c r="A130" s="247" t="s">
        <v>2291</v>
      </c>
      <c r="B130" s="89" t="s">
        <v>2292</v>
      </c>
      <c r="C130" s="90">
        <v>10449.6</v>
      </c>
      <c r="D130" s="90">
        <v>2000</v>
      </c>
      <c r="E130" s="90">
        <v>0</v>
      </c>
      <c r="F130" s="90">
        <v>12449.6</v>
      </c>
      <c r="G130" s="90">
        <v>3401.8421052631584</v>
      </c>
      <c r="H130" s="90">
        <v>1700.9210526315792</v>
      </c>
      <c r="I130" s="90">
        <v>13607.368421052633</v>
      </c>
      <c r="J130" s="90">
        <v>5290.7579999999998</v>
      </c>
      <c r="K130" s="90">
        <v>24000.889578947368</v>
      </c>
    </row>
    <row r="131" spans="1:11" x14ac:dyDescent="0.3">
      <c r="A131" s="245" t="s">
        <v>2293</v>
      </c>
      <c r="B131" s="89" t="s">
        <v>2292</v>
      </c>
      <c r="C131" s="90">
        <v>10412.6</v>
      </c>
      <c r="D131" s="90">
        <v>2000</v>
      </c>
      <c r="E131" s="90">
        <v>0</v>
      </c>
      <c r="F131" s="90">
        <v>12412.6</v>
      </c>
      <c r="G131" s="90">
        <v>3401.8421052631584</v>
      </c>
      <c r="H131" s="90">
        <v>1700.9210526315792</v>
      </c>
      <c r="I131" s="90">
        <v>13607.368421052633</v>
      </c>
      <c r="J131" s="90">
        <v>5290.7579999999998</v>
      </c>
      <c r="K131" s="90">
        <v>24000.889578947368</v>
      </c>
    </row>
    <row r="132" spans="1:11" x14ac:dyDescent="0.3">
      <c r="A132" s="247" t="s">
        <v>2289</v>
      </c>
      <c r="B132" s="89" t="s">
        <v>2290</v>
      </c>
      <c r="C132" s="90">
        <v>10074.6</v>
      </c>
      <c r="D132" s="90">
        <v>2000</v>
      </c>
      <c r="E132" s="90">
        <v>0</v>
      </c>
      <c r="F132" s="90">
        <v>12074.6</v>
      </c>
      <c r="G132" s="90">
        <v>3278.4868421052633</v>
      </c>
      <c r="H132" s="90">
        <v>1639.2434210526317</v>
      </c>
      <c r="I132" s="90">
        <v>13113.947368421053</v>
      </c>
      <c r="J132" s="90">
        <v>5218.5704999999998</v>
      </c>
      <c r="K132" s="90">
        <v>23250.248131578948</v>
      </c>
    </row>
    <row r="133" spans="1:11" x14ac:dyDescent="0.3">
      <c r="A133" s="245" t="s">
        <v>2287</v>
      </c>
      <c r="B133" s="89" t="s">
        <v>2288</v>
      </c>
      <c r="C133" s="90">
        <v>9947.1</v>
      </c>
      <c r="D133" s="90">
        <v>2300</v>
      </c>
      <c r="E133" s="90">
        <v>0</v>
      </c>
      <c r="F133" s="90">
        <v>12247.1</v>
      </c>
      <c r="G133" s="90">
        <v>3224.7039473684213</v>
      </c>
      <c r="H133" s="90">
        <v>1612.3519736842106</v>
      </c>
      <c r="I133" s="90">
        <v>12898.815789473685</v>
      </c>
      <c r="J133" s="90">
        <v>5187.0967500000006</v>
      </c>
      <c r="K133" s="90">
        <v>22922.968460526317</v>
      </c>
    </row>
    <row r="134" spans="1:11" x14ac:dyDescent="0.3">
      <c r="A134" s="247" t="s">
        <v>2294</v>
      </c>
      <c r="B134" s="89" t="s">
        <v>2292</v>
      </c>
      <c r="C134" s="90">
        <v>8690.9</v>
      </c>
      <c r="D134" s="90">
        <v>2000</v>
      </c>
      <c r="E134" s="90">
        <v>0</v>
      </c>
      <c r="F134" s="90">
        <v>10690.9</v>
      </c>
      <c r="G134" s="90">
        <v>2846.3486842105267</v>
      </c>
      <c r="H134" s="90">
        <v>1423.1743421052633</v>
      </c>
      <c r="I134" s="90">
        <v>11385.394736842107</v>
      </c>
      <c r="J134" s="90">
        <v>4965.68325</v>
      </c>
      <c r="K134" s="90">
        <v>20620.601013157895</v>
      </c>
    </row>
    <row r="135" spans="1:11" x14ac:dyDescent="0.3">
      <c r="A135" s="245" t="s">
        <v>2295</v>
      </c>
      <c r="B135" s="89" t="s">
        <v>2292</v>
      </c>
      <c r="C135" s="90">
        <v>8652.9</v>
      </c>
      <c r="D135" s="90">
        <v>2000</v>
      </c>
      <c r="E135" s="90">
        <v>0</v>
      </c>
      <c r="F135" s="90">
        <v>10652.9</v>
      </c>
      <c r="G135" s="90">
        <v>2846.3486842105267</v>
      </c>
      <c r="H135" s="90">
        <v>1423.1743421052633</v>
      </c>
      <c r="I135" s="90">
        <v>11385.394736842107</v>
      </c>
      <c r="J135" s="90">
        <v>3765.6832500000005</v>
      </c>
      <c r="K135" s="90">
        <v>19420.601013157899</v>
      </c>
    </row>
    <row r="136" spans="1:11" x14ac:dyDescent="0.3">
      <c r="A136" s="245" t="s">
        <v>2371</v>
      </c>
      <c r="B136" s="89" t="s">
        <v>2372</v>
      </c>
      <c r="C136" s="90">
        <v>0</v>
      </c>
      <c r="D136" s="90">
        <v>0</v>
      </c>
      <c r="E136" s="90">
        <v>845</v>
      </c>
      <c r="F136" s="90">
        <v>845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</row>
    <row r="137" spans="1:11" x14ac:dyDescent="0.3">
      <c r="A137" s="247" t="s">
        <v>2373</v>
      </c>
      <c r="B137" s="89" t="s">
        <v>2372</v>
      </c>
      <c r="C137" s="90">
        <v>0</v>
      </c>
      <c r="D137" s="90">
        <v>0</v>
      </c>
      <c r="E137" s="90">
        <v>1057.78</v>
      </c>
      <c r="F137" s="90">
        <v>1057.78</v>
      </c>
      <c r="G137" s="90">
        <v>0</v>
      </c>
      <c r="H137" s="90">
        <v>0</v>
      </c>
      <c r="I137" s="90">
        <v>0</v>
      </c>
      <c r="J137" s="90">
        <v>0</v>
      </c>
      <c r="K137" s="90">
        <v>0</v>
      </c>
    </row>
    <row r="138" spans="1:11" x14ac:dyDescent="0.3">
      <c r="A138" s="245" t="s">
        <v>2374</v>
      </c>
      <c r="B138" s="89" t="s">
        <v>2372</v>
      </c>
      <c r="C138" s="90">
        <v>0</v>
      </c>
      <c r="D138" s="90">
        <v>0</v>
      </c>
      <c r="E138" s="90">
        <v>855.82</v>
      </c>
      <c r="F138" s="90">
        <v>855.82</v>
      </c>
      <c r="G138" s="90">
        <v>0</v>
      </c>
      <c r="H138" s="90">
        <v>0</v>
      </c>
      <c r="I138" s="90">
        <v>0</v>
      </c>
      <c r="J138" s="90">
        <v>0</v>
      </c>
      <c r="K138" s="90">
        <v>0</v>
      </c>
    </row>
    <row r="139" spans="1:11" x14ac:dyDescent="0.3">
      <c r="A139" s="247" t="s">
        <v>2375</v>
      </c>
      <c r="B139" s="89" t="s">
        <v>2372</v>
      </c>
      <c r="C139" s="90">
        <v>0</v>
      </c>
      <c r="D139" s="90">
        <v>0</v>
      </c>
      <c r="E139" s="90">
        <v>399.04</v>
      </c>
      <c r="F139" s="90">
        <v>399.04</v>
      </c>
      <c r="G139" s="90">
        <v>0</v>
      </c>
      <c r="H139" s="90">
        <v>0</v>
      </c>
      <c r="I139" s="90">
        <v>0</v>
      </c>
      <c r="J139" s="90">
        <v>0</v>
      </c>
      <c r="K139" s="90">
        <v>0</v>
      </c>
    </row>
    <row r="141" spans="1:11" ht="15.6" x14ac:dyDescent="0.3">
      <c r="A141" s="476" t="s">
        <v>2383</v>
      </c>
      <c r="B141" s="476"/>
      <c r="C141" s="476"/>
    </row>
    <row r="142" spans="1:11" ht="15.6" x14ac:dyDescent="0.3">
      <c r="A142" s="446" t="s">
        <v>2384</v>
      </c>
      <c r="B142" s="446"/>
      <c r="C142" s="446"/>
      <c r="D142" s="93" t="s">
        <v>329</v>
      </c>
      <c r="E142" s="93" t="s">
        <v>329</v>
      </c>
      <c r="F142" s="93" t="s">
        <v>329</v>
      </c>
      <c r="G142" s="93" t="s">
        <v>329</v>
      </c>
      <c r="H142" s="93" t="s">
        <v>329</v>
      </c>
      <c r="I142" s="93" t="s">
        <v>329</v>
      </c>
      <c r="J142" s="93" t="s">
        <v>329</v>
      </c>
      <c r="K142" s="93" t="s">
        <v>329</v>
      </c>
    </row>
    <row r="143" spans="1:11" x14ac:dyDescent="0.3">
      <c r="A143" s="444" t="s">
        <v>1857</v>
      </c>
      <c r="B143" s="444" t="s">
        <v>1802</v>
      </c>
      <c r="C143" s="447" t="s">
        <v>1858</v>
      </c>
      <c r="D143" s="447" t="s">
        <v>1858</v>
      </c>
      <c r="E143" s="447" t="s">
        <v>1858</v>
      </c>
      <c r="F143" s="447" t="s">
        <v>1858</v>
      </c>
      <c r="G143" s="447" t="s">
        <v>1859</v>
      </c>
      <c r="H143" s="447" t="s">
        <v>1859</v>
      </c>
      <c r="I143" s="447" t="s">
        <v>1859</v>
      </c>
      <c r="J143" s="447" t="s">
        <v>1859</v>
      </c>
      <c r="K143" s="447" t="s">
        <v>1859</v>
      </c>
    </row>
    <row r="144" spans="1:11" ht="27.6" x14ac:dyDescent="0.3">
      <c r="A144" s="444" t="s">
        <v>1857</v>
      </c>
      <c r="B144" s="444" t="s">
        <v>1860</v>
      </c>
      <c r="C144" s="94" t="s">
        <v>1861</v>
      </c>
      <c r="D144" s="94" t="s">
        <v>1862</v>
      </c>
      <c r="E144" s="94" t="s">
        <v>1863</v>
      </c>
      <c r="F144" s="94" t="s">
        <v>1864</v>
      </c>
      <c r="G144" s="94" t="s">
        <v>1865</v>
      </c>
      <c r="H144" s="94" t="s">
        <v>1866</v>
      </c>
      <c r="I144" s="94" t="s">
        <v>1867</v>
      </c>
      <c r="J144" s="94" t="s">
        <v>1868</v>
      </c>
      <c r="K144" s="94" t="s">
        <v>1864</v>
      </c>
    </row>
    <row r="145" spans="1:11" x14ac:dyDescent="0.3">
      <c r="A145" s="245" t="s">
        <v>2380</v>
      </c>
      <c r="B145" s="89" t="s">
        <v>2381</v>
      </c>
      <c r="C145" s="90">
        <v>13425.8</v>
      </c>
      <c r="D145" s="90">
        <v>0</v>
      </c>
      <c r="E145" s="90">
        <v>0</v>
      </c>
      <c r="F145" s="90">
        <v>13425.8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</row>
    <row r="146" spans="1:11" x14ac:dyDescent="0.3">
      <c r="A146" s="247" t="s">
        <v>2382</v>
      </c>
      <c r="B146" s="273" t="s">
        <v>2228</v>
      </c>
      <c r="C146" s="90">
        <v>9080</v>
      </c>
      <c r="D146" s="90">
        <v>0</v>
      </c>
      <c r="E146" s="90">
        <v>0</v>
      </c>
      <c r="F146" s="90">
        <v>9080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</row>
  </sheetData>
  <mergeCells count="21">
    <mergeCell ref="A7:C7"/>
    <mergeCell ref="A2:K2"/>
    <mergeCell ref="A3:K3"/>
    <mergeCell ref="A4:K4"/>
    <mergeCell ref="A5:K5"/>
    <mergeCell ref="A6:K6"/>
    <mergeCell ref="G143:K143"/>
    <mergeCell ref="A8:A9"/>
    <mergeCell ref="B8:B9"/>
    <mergeCell ref="C8:F8"/>
    <mergeCell ref="G8:K8"/>
    <mergeCell ref="A23:C23"/>
    <mergeCell ref="A24:A25"/>
    <mergeCell ref="B24:B25"/>
    <mergeCell ref="C24:F24"/>
    <mergeCell ref="G24:K24"/>
    <mergeCell ref="A141:C141"/>
    <mergeCell ref="A142:C142"/>
    <mergeCell ref="A143:A144"/>
    <mergeCell ref="B143:B144"/>
    <mergeCell ref="C143:F143"/>
  </mergeCells>
  <printOptions horizontalCentered="1"/>
  <pageMargins left="0.59055118110236227" right="0.59055118110236227" top="1.1811023622047245" bottom="0.78740157480314965" header="0.39370078740157483" footer="0.39370078740157483"/>
  <pageSetup scale="73" fitToHeight="0" orientation="landscape" r:id="rId1"/>
  <rowBreaks count="3" manualBreakCount="3">
    <brk id="38" max="10" man="1"/>
    <brk id="77" max="10" man="1"/>
    <brk id="11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0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1718</v>
      </c>
      <c r="C2" s="421"/>
    </row>
    <row r="3" spans="2:3" x14ac:dyDescent="0.3">
      <c r="B3" s="1" t="s">
        <v>426</v>
      </c>
      <c r="C3" s="1" t="s">
        <v>4</v>
      </c>
    </row>
    <row r="4" spans="2:3" x14ac:dyDescent="0.3">
      <c r="B4" s="5" t="s">
        <v>9</v>
      </c>
      <c r="C4" s="7" t="s">
        <v>446</v>
      </c>
    </row>
    <row r="5" spans="2:3" x14ac:dyDescent="0.3">
      <c r="B5" s="6" t="s">
        <v>10</v>
      </c>
      <c r="C5" s="8" t="s">
        <v>447</v>
      </c>
    </row>
    <row r="6" spans="2:3" x14ac:dyDescent="0.3">
      <c r="B6" s="2" t="s">
        <v>12</v>
      </c>
      <c r="C6" s="4" t="s">
        <v>447</v>
      </c>
    </row>
    <row r="7" spans="2:3" x14ac:dyDescent="0.3">
      <c r="B7" s="6" t="s">
        <v>13</v>
      </c>
      <c r="C7" s="8" t="s">
        <v>448</v>
      </c>
    </row>
    <row r="8" spans="2:3" x14ac:dyDescent="0.3">
      <c r="B8" s="2" t="s">
        <v>427</v>
      </c>
      <c r="C8" s="4" t="s">
        <v>448</v>
      </c>
    </row>
    <row r="9" spans="2:3" x14ac:dyDescent="0.3">
      <c r="B9" s="6" t="s">
        <v>16</v>
      </c>
      <c r="C9" s="8" t="s">
        <v>449</v>
      </c>
    </row>
    <row r="10" spans="2:3" x14ac:dyDescent="0.3">
      <c r="B10" s="2" t="s">
        <v>17</v>
      </c>
      <c r="C10" s="4" t="s">
        <v>450</v>
      </c>
    </row>
    <row r="11" spans="2:3" x14ac:dyDescent="0.3">
      <c r="B11" s="2" t="s">
        <v>18</v>
      </c>
      <c r="C11" s="4" t="s">
        <v>451</v>
      </c>
    </row>
    <row r="12" spans="2:3" x14ac:dyDescent="0.3">
      <c r="B12" s="2" t="s">
        <v>428</v>
      </c>
      <c r="C12" s="4" t="s">
        <v>452</v>
      </c>
    </row>
    <row r="13" spans="2:3" x14ac:dyDescent="0.3">
      <c r="B13" s="2" t="s">
        <v>19</v>
      </c>
      <c r="C13" s="4" t="s">
        <v>453</v>
      </c>
    </row>
    <row r="14" spans="2:3" x14ac:dyDescent="0.3">
      <c r="B14" s="6" t="s">
        <v>20</v>
      </c>
      <c r="C14" s="8" t="s">
        <v>454</v>
      </c>
    </row>
    <row r="15" spans="2:3" x14ac:dyDescent="0.3">
      <c r="B15" s="2" t="s">
        <v>21</v>
      </c>
      <c r="C15" s="4" t="s">
        <v>455</v>
      </c>
    </row>
    <row r="16" spans="2:3" x14ac:dyDescent="0.3">
      <c r="B16" s="2" t="s">
        <v>22</v>
      </c>
      <c r="C16" s="4" t="s">
        <v>456</v>
      </c>
    </row>
    <row r="17" spans="2:3" x14ac:dyDescent="0.3">
      <c r="B17" s="6" t="s">
        <v>23</v>
      </c>
      <c r="C17" s="8" t="s">
        <v>457</v>
      </c>
    </row>
    <row r="18" spans="2:3" x14ac:dyDescent="0.3">
      <c r="B18" s="2" t="s">
        <v>429</v>
      </c>
      <c r="C18" s="4" t="s">
        <v>458</v>
      </c>
    </row>
    <row r="19" spans="2:3" x14ac:dyDescent="0.3">
      <c r="B19" s="2" t="s">
        <v>430</v>
      </c>
      <c r="C19" s="4" t="s">
        <v>459</v>
      </c>
    </row>
    <row r="20" spans="2:3" x14ac:dyDescent="0.3">
      <c r="B20" s="2" t="s">
        <v>25</v>
      </c>
      <c r="C20" s="4" t="s">
        <v>460</v>
      </c>
    </row>
    <row r="21" spans="2:3" x14ac:dyDescent="0.3">
      <c r="B21" s="6" t="s">
        <v>431</v>
      </c>
      <c r="C21" s="8" t="s">
        <v>461</v>
      </c>
    </row>
    <row r="22" spans="2:3" x14ac:dyDescent="0.3">
      <c r="B22" s="2" t="s">
        <v>432</v>
      </c>
      <c r="C22" s="4" t="s">
        <v>461</v>
      </c>
    </row>
    <row r="23" spans="2:3" x14ac:dyDescent="0.3">
      <c r="B23" s="5" t="s">
        <v>26</v>
      </c>
      <c r="C23" s="7" t="s">
        <v>462</v>
      </c>
    </row>
    <row r="24" spans="2:3" x14ac:dyDescent="0.3">
      <c r="B24" s="6" t="s">
        <v>27</v>
      </c>
      <c r="C24" s="8" t="s">
        <v>463</v>
      </c>
    </row>
    <row r="25" spans="2:3" x14ac:dyDescent="0.3">
      <c r="B25" s="2" t="s">
        <v>28</v>
      </c>
      <c r="C25" s="4" t="s">
        <v>464</v>
      </c>
    </row>
    <row r="26" spans="2:3" x14ac:dyDescent="0.3">
      <c r="B26" s="2" t="s">
        <v>29</v>
      </c>
      <c r="C26" s="4" t="s">
        <v>465</v>
      </c>
    </row>
    <row r="27" spans="2:3" x14ac:dyDescent="0.3">
      <c r="B27" s="2" t="s">
        <v>30</v>
      </c>
      <c r="C27" s="4" t="s">
        <v>466</v>
      </c>
    </row>
    <row r="28" spans="2:3" x14ac:dyDescent="0.3">
      <c r="B28" s="2" t="s">
        <v>31</v>
      </c>
      <c r="C28" s="4" t="s">
        <v>467</v>
      </c>
    </row>
    <row r="29" spans="2:3" x14ac:dyDescent="0.3">
      <c r="B29" s="2" t="s">
        <v>32</v>
      </c>
      <c r="C29" s="4" t="s">
        <v>468</v>
      </c>
    </row>
    <row r="30" spans="2:3" x14ac:dyDescent="0.3">
      <c r="B30" s="6" t="s">
        <v>33</v>
      </c>
      <c r="C30" s="8" t="s">
        <v>469</v>
      </c>
    </row>
    <row r="31" spans="2:3" x14ac:dyDescent="0.3">
      <c r="B31" s="2" t="s">
        <v>34</v>
      </c>
      <c r="C31" s="4" t="s">
        <v>470</v>
      </c>
    </row>
    <row r="32" spans="2:3" x14ac:dyDescent="0.3">
      <c r="B32" s="2" t="s">
        <v>35</v>
      </c>
      <c r="C32" s="4" t="s">
        <v>471</v>
      </c>
    </row>
    <row r="33" spans="2:3" x14ac:dyDescent="0.3">
      <c r="B33" s="6" t="s">
        <v>36</v>
      </c>
      <c r="C33" s="8" t="s">
        <v>472</v>
      </c>
    </row>
    <row r="34" spans="2:3" x14ac:dyDescent="0.3">
      <c r="B34" s="2" t="s">
        <v>433</v>
      </c>
      <c r="C34" s="4" t="s">
        <v>473</v>
      </c>
    </row>
    <row r="35" spans="2:3" x14ac:dyDescent="0.3">
      <c r="B35" s="2" t="s">
        <v>37</v>
      </c>
      <c r="C35" s="4" t="s">
        <v>474</v>
      </c>
    </row>
    <row r="36" spans="2:3" x14ac:dyDescent="0.3">
      <c r="B36" s="2" t="s">
        <v>38</v>
      </c>
      <c r="C36" s="4" t="s">
        <v>475</v>
      </c>
    </row>
    <row r="37" spans="2:3" x14ac:dyDescent="0.3">
      <c r="B37" s="2" t="s">
        <v>39</v>
      </c>
      <c r="C37" s="4" t="s">
        <v>476</v>
      </c>
    </row>
    <row r="38" spans="2:3" x14ac:dyDescent="0.3">
      <c r="B38" s="6" t="s">
        <v>40</v>
      </c>
      <c r="C38" s="8" t="s">
        <v>477</v>
      </c>
    </row>
    <row r="39" spans="2:3" x14ac:dyDescent="0.3">
      <c r="B39" s="2" t="s">
        <v>434</v>
      </c>
      <c r="C39" s="4" t="s">
        <v>478</v>
      </c>
    </row>
    <row r="40" spans="2:3" x14ac:dyDescent="0.3">
      <c r="B40" s="2" t="s">
        <v>41</v>
      </c>
      <c r="C40" s="4" t="s">
        <v>479</v>
      </c>
    </row>
    <row r="41" spans="2:3" x14ac:dyDescent="0.3">
      <c r="B41" s="6" t="s">
        <v>42</v>
      </c>
      <c r="C41" s="8" t="s">
        <v>480</v>
      </c>
    </row>
    <row r="42" spans="2:3" x14ac:dyDescent="0.3">
      <c r="B42" s="2" t="s">
        <v>43</v>
      </c>
      <c r="C42" s="4" t="s">
        <v>480</v>
      </c>
    </row>
    <row r="43" spans="2:3" x14ac:dyDescent="0.3">
      <c r="B43" s="6" t="s">
        <v>44</v>
      </c>
      <c r="C43" s="8" t="s">
        <v>481</v>
      </c>
    </row>
    <row r="44" spans="2:3" x14ac:dyDescent="0.3">
      <c r="B44" s="2" t="s">
        <v>45</v>
      </c>
      <c r="C44" s="4" t="s">
        <v>482</v>
      </c>
    </row>
    <row r="45" spans="2:3" x14ac:dyDescent="0.3">
      <c r="B45" s="2" t="s">
        <v>46</v>
      </c>
      <c r="C45" s="4" t="s">
        <v>483</v>
      </c>
    </row>
    <row r="46" spans="2:3" x14ac:dyDescent="0.3">
      <c r="B46" s="6" t="s">
        <v>47</v>
      </c>
      <c r="C46" s="8" t="s">
        <v>484</v>
      </c>
    </row>
    <row r="47" spans="2:3" x14ac:dyDescent="0.3">
      <c r="B47" s="2" t="s">
        <v>48</v>
      </c>
      <c r="C47" s="4" t="s">
        <v>485</v>
      </c>
    </row>
    <row r="48" spans="2:3" x14ac:dyDescent="0.3">
      <c r="B48" s="2" t="s">
        <v>435</v>
      </c>
      <c r="C48" s="4" t="s">
        <v>486</v>
      </c>
    </row>
    <row r="49" spans="2:3" ht="27.6" x14ac:dyDescent="0.3">
      <c r="B49" s="2" t="s">
        <v>49</v>
      </c>
      <c r="C49" s="4" t="s">
        <v>487</v>
      </c>
    </row>
    <row r="50" spans="2:3" ht="27.6" x14ac:dyDescent="0.3">
      <c r="B50" s="2" t="s">
        <v>50</v>
      </c>
      <c r="C50" s="4" t="s">
        <v>488</v>
      </c>
    </row>
    <row r="51" spans="2:3" x14ac:dyDescent="0.3">
      <c r="B51" s="2" t="s">
        <v>51</v>
      </c>
      <c r="C51" s="4" t="s">
        <v>489</v>
      </c>
    </row>
    <row r="52" spans="2:3" x14ac:dyDescent="0.3">
      <c r="B52" s="2" t="s">
        <v>53</v>
      </c>
      <c r="C52" s="4" t="s">
        <v>490</v>
      </c>
    </row>
    <row r="53" spans="2:3" x14ac:dyDescent="0.3">
      <c r="B53" s="5" t="s">
        <v>54</v>
      </c>
      <c r="C53" s="7" t="s">
        <v>491</v>
      </c>
    </row>
    <row r="54" spans="2:3" x14ac:dyDescent="0.3">
      <c r="B54" s="6" t="s">
        <v>55</v>
      </c>
      <c r="C54" s="8" t="s">
        <v>492</v>
      </c>
    </row>
    <row r="55" spans="2:3" x14ac:dyDescent="0.3">
      <c r="B55" s="2" t="s">
        <v>56</v>
      </c>
      <c r="C55" s="4" t="s">
        <v>493</v>
      </c>
    </row>
    <row r="56" spans="2:3" x14ac:dyDescent="0.3">
      <c r="B56" s="2" t="s">
        <v>57</v>
      </c>
      <c r="C56" s="4" t="s">
        <v>494</v>
      </c>
    </row>
    <row r="57" spans="2:3" x14ac:dyDescent="0.3">
      <c r="B57" s="2" t="s">
        <v>58</v>
      </c>
      <c r="C57" s="4" t="s">
        <v>495</v>
      </c>
    </row>
    <row r="58" spans="2:3" x14ac:dyDescent="0.3">
      <c r="B58" s="2" t="s">
        <v>59</v>
      </c>
      <c r="C58" s="4" t="s">
        <v>496</v>
      </c>
    </row>
    <row r="59" spans="2:3" x14ac:dyDescent="0.3">
      <c r="B59" s="2" t="s">
        <v>61</v>
      </c>
      <c r="C59" s="4" t="s">
        <v>497</v>
      </c>
    </row>
    <row r="60" spans="2:3" x14ac:dyDescent="0.3">
      <c r="B60" s="2" t="s">
        <v>62</v>
      </c>
      <c r="C60" s="4" t="s">
        <v>498</v>
      </c>
    </row>
    <row r="61" spans="2:3" x14ac:dyDescent="0.3">
      <c r="B61" s="6" t="s">
        <v>63</v>
      </c>
      <c r="C61" s="8" t="s">
        <v>499</v>
      </c>
    </row>
    <row r="62" spans="2:3" x14ac:dyDescent="0.3">
      <c r="B62" s="2" t="s">
        <v>64</v>
      </c>
      <c r="C62" s="4" t="s">
        <v>500</v>
      </c>
    </row>
    <row r="63" spans="2:3" x14ac:dyDescent="0.3">
      <c r="B63" s="2" t="s">
        <v>65</v>
      </c>
      <c r="C63" s="4" t="s">
        <v>501</v>
      </c>
    </row>
    <row r="64" spans="2:3" x14ac:dyDescent="0.3">
      <c r="B64" s="2" t="s">
        <v>66</v>
      </c>
      <c r="C64" s="4" t="s">
        <v>502</v>
      </c>
    </row>
    <row r="65" spans="2:3" x14ac:dyDescent="0.3">
      <c r="B65" s="2" t="s">
        <v>67</v>
      </c>
      <c r="C65" s="4" t="s">
        <v>503</v>
      </c>
    </row>
    <row r="66" spans="2:3" x14ac:dyDescent="0.3">
      <c r="B66" s="2" t="s">
        <v>436</v>
      </c>
      <c r="C66" s="4" t="s">
        <v>504</v>
      </c>
    </row>
    <row r="67" spans="2:3" x14ac:dyDescent="0.3">
      <c r="B67" s="6" t="s">
        <v>68</v>
      </c>
      <c r="C67" s="8" t="s">
        <v>505</v>
      </c>
    </row>
    <row r="68" spans="2:3" x14ac:dyDescent="0.3">
      <c r="B68" s="2" t="s">
        <v>69</v>
      </c>
      <c r="C68" s="4" t="s">
        <v>506</v>
      </c>
    </row>
    <row r="69" spans="2:3" x14ac:dyDescent="0.3">
      <c r="B69" s="2" t="s">
        <v>71</v>
      </c>
      <c r="C69" s="4" t="s">
        <v>507</v>
      </c>
    </row>
    <row r="70" spans="2:3" x14ac:dyDescent="0.3">
      <c r="B70" s="2" t="s">
        <v>72</v>
      </c>
      <c r="C70" s="4" t="s">
        <v>508</v>
      </c>
    </row>
    <row r="71" spans="2:3" x14ac:dyDescent="0.3">
      <c r="B71" s="2" t="s">
        <v>73</v>
      </c>
      <c r="C71" s="4" t="s">
        <v>509</v>
      </c>
    </row>
    <row r="72" spans="2:3" x14ac:dyDescent="0.3">
      <c r="B72" s="6" t="s">
        <v>74</v>
      </c>
      <c r="C72" s="8" t="s">
        <v>510</v>
      </c>
    </row>
    <row r="73" spans="2:3" x14ac:dyDescent="0.3">
      <c r="B73" s="2" t="s">
        <v>76</v>
      </c>
      <c r="C73" s="4" t="s">
        <v>510</v>
      </c>
    </row>
    <row r="74" spans="2:3" x14ac:dyDescent="0.3">
      <c r="B74" s="6" t="s">
        <v>78</v>
      </c>
      <c r="C74" s="8" t="s">
        <v>511</v>
      </c>
    </row>
    <row r="75" spans="2:3" x14ac:dyDescent="0.3">
      <c r="B75" s="2" t="s">
        <v>79</v>
      </c>
      <c r="C75" s="4" t="s">
        <v>512</v>
      </c>
    </row>
    <row r="76" spans="2:3" ht="27.6" x14ac:dyDescent="0.3">
      <c r="B76" s="2" t="s">
        <v>437</v>
      </c>
      <c r="C76" s="4" t="s">
        <v>513</v>
      </c>
    </row>
    <row r="77" spans="2:3" ht="27.6" x14ac:dyDescent="0.3">
      <c r="B77" s="2" t="s">
        <v>80</v>
      </c>
      <c r="C77" s="4" t="s">
        <v>514</v>
      </c>
    </row>
    <row r="78" spans="2:3" x14ac:dyDescent="0.3">
      <c r="B78" s="2" t="s">
        <v>81</v>
      </c>
      <c r="C78" s="4" t="s">
        <v>515</v>
      </c>
    </row>
    <row r="79" spans="2:3" x14ac:dyDescent="0.3">
      <c r="B79" s="2" t="s">
        <v>82</v>
      </c>
      <c r="C79" s="4" t="s">
        <v>516</v>
      </c>
    </row>
    <row r="80" spans="2:3" x14ac:dyDescent="0.3">
      <c r="B80" s="2" t="s">
        <v>83</v>
      </c>
      <c r="C80" s="4" t="s">
        <v>517</v>
      </c>
    </row>
    <row r="81" spans="2:3" x14ac:dyDescent="0.3">
      <c r="B81" s="2" t="s">
        <v>84</v>
      </c>
      <c r="C81" s="4" t="s">
        <v>518</v>
      </c>
    </row>
    <row r="82" spans="2:3" x14ac:dyDescent="0.3">
      <c r="B82" s="6" t="s">
        <v>85</v>
      </c>
      <c r="C82" s="8" t="s">
        <v>519</v>
      </c>
    </row>
    <row r="83" spans="2:3" ht="27.6" x14ac:dyDescent="0.3">
      <c r="B83" s="2" t="s">
        <v>86</v>
      </c>
      <c r="C83" s="4" t="s">
        <v>519</v>
      </c>
    </row>
    <row r="84" spans="2:3" x14ac:dyDescent="0.3">
      <c r="B84" s="6" t="s">
        <v>87</v>
      </c>
      <c r="C84" s="8" t="s">
        <v>520</v>
      </c>
    </row>
    <row r="85" spans="2:3" x14ac:dyDescent="0.3">
      <c r="B85" s="2" t="s">
        <v>88</v>
      </c>
      <c r="C85" s="4" t="s">
        <v>521</v>
      </c>
    </row>
    <row r="86" spans="2:3" x14ac:dyDescent="0.3">
      <c r="B86" s="2" t="s">
        <v>438</v>
      </c>
      <c r="C86" s="4" t="s">
        <v>522</v>
      </c>
    </row>
    <row r="87" spans="2:3" x14ac:dyDescent="0.3">
      <c r="B87" s="2" t="s">
        <v>89</v>
      </c>
      <c r="C87" s="4" t="s">
        <v>523</v>
      </c>
    </row>
    <row r="88" spans="2:3" x14ac:dyDescent="0.3">
      <c r="B88" s="2" t="s">
        <v>439</v>
      </c>
      <c r="C88" s="4" t="s">
        <v>524</v>
      </c>
    </row>
    <row r="89" spans="2:3" x14ac:dyDescent="0.3">
      <c r="B89" s="6" t="s">
        <v>90</v>
      </c>
      <c r="C89" s="8" t="s">
        <v>525</v>
      </c>
    </row>
    <row r="90" spans="2:3" x14ac:dyDescent="0.3">
      <c r="B90" s="2" t="s">
        <v>92</v>
      </c>
      <c r="C90" s="4" t="s">
        <v>525</v>
      </c>
    </row>
    <row r="91" spans="2:3" x14ac:dyDescent="0.3">
      <c r="B91" s="6" t="s">
        <v>93</v>
      </c>
      <c r="C91" s="8" t="s">
        <v>526</v>
      </c>
    </row>
    <row r="92" spans="2:3" x14ac:dyDescent="0.3">
      <c r="B92" s="2" t="s">
        <v>95</v>
      </c>
      <c r="C92" s="4" t="s">
        <v>527</v>
      </c>
    </row>
    <row r="93" spans="2:3" x14ac:dyDescent="0.3">
      <c r="B93" s="2" t="s">
        <v>440</v>
      </c>
      <c r="C93" s="4" t="s">
        <v>528</v>
      </c>
    </row>
    <row r="94" spans="2:3" x14ac:dyDescent="0.3">
      <c r="B94" s="2" t="s">
        <v>96</v>
      </c>
      <c r="C94" s="4" t="s">
        <v>529</v>
      </c>
    </row>
    <row r="95" spans="2:3" x14ac:dyDescent="0.3">
      <c r="B95" s="5" t="s">
        <v>97</v>
      </c>
      <c r="C95" s="7" t="s">
        <v>530</v>
      </c>
    </row>
    <row r="96" spans="2:3" x14ac:dyDescent="0.3">
      <c r="B96" s="6" t="s">
        <v>98</v>
      </c>
      <c r="C96" s="8" t="s">
        <v>531</v>
      </c>
    </row>
    <row r="97" spans="2:3" x14ac:dyDescent="0.3">
      <c r="B97" s="2" t="s">
        <v>99</v>
      </c>
      <c r="C97" s="4" t="s">
        <v>532</v>
      </c>
    </row>
    <row r="98" spans="2:3" x14ac:dyDescent="0.3">
      <c r="B98" s="2" t="s">
        <v>100</v>
      </c>
      <c r="C98" s="4" t="s">
        <v>533</v>
      </c>
    </row>
    <row r="99" spans="2:3" x14ac:dyDescent="0.3">
      <c r="B99" s="2" t="s">
        <v>101</v>
      </c>
      <c r="C99" s="4" t="s">
        <v>534</v>
      </c>
    </row>
    <row r="100" spans="2:3" x14ac:dyDescent="0.3">
      <c r="B100" s="6" t="s">
        <v>102</v>
      </c>
      <c r="C100" s="8" t="s">
        <v>200</v>
      </c>
    </row>
    <row r="101" spans="2:3" x14ac:dyDescent="0.3">
      <c r="B101" s="2" t="s">
        <v>103</v>
      </c>
      <c r="C101" s="4" t="s">
        <v>535</v>
      </c>
    </row>
    <row r="102" spans="2:3" x14ac:dyDescent="0.3">
      <c r="B102" s="2" t="s">
        <v>441</v>
      </c>
      <c r="C102" s="4" t="s">
        <v>536</v>
      </c>
    </row>
    <row r="103" spans="2:3" x14ac:dyDescent="0.3">
      <c r="B103" s="6" t="s">
        <v>106</v>
      </c>
      <c r="C103" s="8" t="s">
        <v>537</v>
      </c>
    </row>
    <row r="104" spans="2:3" x14ac:dyDescent="0.3">
      <c r="B104" s="2" t="s">
        <v>107</v>
      </c>
      <c r="C104" s="4" t="s">
        <v>537</v>
      </c>
    </row>
    <row r="105" spans="2:3" x14ac:dyDescent="0.3">
      <c r="B105" s="6" t="s">
        <v>108</v>
      </c>
      <c r="C105" s="8" t="s">
        <v>538</v>
      </c>
    </row>
    <row r="106" spans="2:3" x14ac:dyDescent="0.3">
      <c r="B106" s="2" t="s">
        <v>109</v>
      </c>
      <c r="C106" s="4" t="s">
        <v>538</v>
      </c>
    </row>
    <row r="107" spans="2:3" x14ac:dyDescent="0.3">
      <c r="B107" s="5" t="s">
        <v>442</v>
      </c>
      <c r="C107" s="7" t="s">
        <v>539</v>
      </c>
    </row>
    <row r="108" spans="2:3" x14ac:dyDescent="0.3">
      <c r="B108" s="6" t="s">
        <v>443</v>
      </c>
      <c r="C108" s="8" t="s">
        <v>539</v>
      </c>
    </row>
    <row r="109" spans="2:3" x14ac:dyDescent="0.3">
      <c r="B109" s="2" t="s">
        <v>444</v>
      </c>
      <c r="C109" s="4" t="s">
        <v>539</v>
      </c>
    </row>
    <row r="110" spans="2:3" x14ac:dyDescent="0.3">
      <c r="B110" s="3" t="s">
        <v>445</v>
      </c>
      <c r="C110" s="3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9"/>
  <sheetViews>
    <sheetView showGridLines="0" zoomScaleNormal="100" zoomScaleSheetLayoutView="90" workbookViewId="0"/>
  </sheetViews>
  <sheetFormatPr baseColWidth="10" defaultColWidth="11.44140625" defaultRowHeight="14.4" x14ac:dyDescent="0.3"/>
  <cols>
    <col min="1" max="1" width="17.6640625" style="86" customWidth="1"/>
    <col min="2" max="2" width="50.6640625" style="86" customWidth="1"/>
    <col min="3" max="3" width="17.6640625" style="146" customWidth="1"/>
    <col min="4" max="5" width="17.6640625" style="86" customWidth="1"/>
    <col min="6" max="6" width="4.33203125" style="86" bestFit="1" customWidth="1"/>
    <col min="7" max="16384" width="11.44140625" style="86"/>
  </cols>
  <sheetData>
    <row r="2" spans="1:5" ht="15" customHeight="1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 t="s">
        <v>1854</v>
      </c>
    </row>
    <row r="3" spans="1:5" ht="15" customHeight="1" x14ac:dyDescent="0.3">
      <c r="A3" s="448" t="s">
        <v>787</v>
      </c>
      <c r="B3" s="448" t="s">
        <v>1797</v>
      </c>
      <c r="C3" s="448" t="s">
        <v>1797</v>
      </c>
      <c r="D3" s="448" t="s">
        <v>1797</v>
      </c>
      <c r="E3" s="448" t="s">
        <v>1797</v>
      </c>
    </row>
    <row r="4" spans="1:5" ht="15" customHeight="1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</row>
    <row r="5" spans="1:5" ht="15" customHeight="1" x14ac:dyDescent="0.3">
      <c r="A5" s="448" t="s">
        <v>1799</v>
      </c>
      <c r="B5" s="448" t="s">
        <v>1799</v>
      </c>
      <c r="C5" s="448" t="s">
        <v>1799</v>
      </c>
      <c r="D5" s="448" t="s">
        <v>1799</v>
      </c>
      <c r="E5" s="448" t="s">
        <v>1799</v>
      </c>
    </row>
    <row r="6" spans="1:5" ht="15" customHeight="1" x14ac:dyDescent="0.3">
      <c r="A6" s="462" t="s">
        <v>1800</v>
      </c>
      <c r="B6" s="462" t="s">
        <v>1800</v>
      </c>
      <c r="C6" s="462" t="s">
        <v>1800</v>
      </c>
      <c r="D6" s="462" t="s">
        <v>1800</v>
      </c>
      <c r="E6" s="462" t="s">
        <v>1800</v>
      </c>
    </row>
    <row r="7" spans="1:5" ht="15" customHeight="1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5" s="97" customFormat="1" ht="15" customHeight="1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s="97" customFormat="1" ht="15" customHeight="1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s="97" customFormat="1" ht="15" customHeight="1" x14ac:dyDescent="0.3">
      <c r="A10" s="274"/>
      <c r="B10" s="274"/>
      <c r="C10" s="274"/>
      <c r="D10" s="274"/>
      <c r="E10" s="274"/>
    </row>
    <row r="11" spans="1:5" s="97" customFormat="1" ht="15" customHeight="1" x14ac:dyDescent="0.3">
      <c r="A11" s="477" t="s">
        <v>1807</v>
      </c>
      <c r="B11" s="478"/>
      <c r="C11" s="275"/>
      <c r="D11" s="275"/>
      <c r="E11" s="275"/>
    </row>
    <row r="12" spans="1:5" s="97" customFormat="1" ht="15" customHeight="1" x14ac:dyDescent="0.3">
      <c r="A12" s="276" t="s">
        <v>2385</v>
      </c>
      <c r="B12" s="277" t="s">
        <v>2386</v>
      </c>
      <c r="C12" s="278">
        <v>1</v>
      </c>
      <c r="D12" s="279">
        <v>114492</v>
      </c>
      <c r="E12" s="279">
        <v>114492</v>
      </c>
    </row>
    <row r="13" spans="1:5" s="97" customFormat="1" ht="15" customHeight="1" x14ac:dyDescent="0.3">
      <c r="A13" s="156" t="s">
        <v>2387</v>
      </c>
      <c r="B13" s="280" t="s">
        <v>2388</v>
      </c>
      <c r="C13" s="278">
        <v>1</v>
      </c>
      <c r="D13" s="279">
        <v>81846</v>
      </c>
      <c r="E13" s="279">
        <v>81846</v>
      </c>
    </row>
    <row r="14" spans="1:5" s="97" customFormat="1" ht="15" customHeight="1" x14ac:dyDescent="0.3">
      <c r="A14" s="156" t="s">
        <v>2172</v>
      </c>
      <c r="B14" s="280" t="s">
        <v>1811</v>
      </c>
      <c r="C14" s="278">
        <v>3</v>
      </c>
      <c r="D14" s="279">
        <v>51884.7</v>
      </c>
      <c r="E14" s="279">
        <v>51884.7</v>
      </c>
    </row>
    <row r="15" spans="1:5" s="97" customFormat="1" ht="15" customHeight="1" x14ac:dyDescent="0.3">
      <c r="A15" s="156" t="s">
        <v>2176</v>
      </c>
      <c r="B15" s="280" t="s">
        <v>2142</v>
      </c>
      <c r="C15" s="278">
        <v>5</v>
      </c>
      <c r="D15" s="279">
        <v>26060.1</v>
      </c>
      <c r="E15" s="279">
        <v>26060.1</v>
      </c>
    </row>
    <row r="16" spans="1:5" s="97" customFormat="1" ht="15" customHeight="1" x14ac:dyDescent="0.3">
      <c r="A16" s="156" t="s">
        <v>2389</v>
      </c>
      <c r="B16" s="280" t="s">
        <v>2390</v>
      </c>
      <c r="C16" s="278">
        <v>5</v>
      </c>
      <c r="D16" s="279">
        <v>25130.400000000001</v>
      </c>
      <c r="E16" s="279">
        <v>25130.400000000001</v>
      </c>
    </row>
    <row r="17" spans="1:8" s="97" customFormat="1" ht="15" customHeight="1" x14ac:dyDescent="0.3">
      <c r="A17" s="156" t="s">
        <v>2391</v>
      </c>
      <c r="B17" s="280" t="s">
        <v>2392</v>
      </c>
      <c r="C17" s="278">
        <v>3</v>
      </c>
      <c r="D17" s="279">
        <v>20049</v>
      </c>
      <c r="E17" s="279">
        <v>20049</v>
      </c>
    </row>
    <row r="18" spans="1:8" s="97" customFormat="1" ht="15" customHeight="1" x14ac:dyDescent="0.3">
      <c r="A18" s="156" t="s">
        <v>2393</v>
      </c>
      <c r="B18" s="280" t="s">
        <v>2394</v>
      </c>
      <c r="C18" s="278">
        <v>4</v>
      </c>
      <c r="D18" s="279">
        <v>19055.7</v>
      </c>
      <c r="E18" s="279">
        <v>19055.7</v>
      </c>
    </row>
    <row r="19" spans="1:8" s="97" customFormat="1" ht="15" customHeight="1" x14ac:dyDescent="0.3">
      <c r="A19" s="156" t="s">
        <v>2395</v>
      </c>
      <c r="B19" s="280" t="s">
        <v>2396</v>
      </c>
      <c r="C19" s="278">
        <v>11</v>
      </c>
      <c r="D19" s="279">
        <v>17295</v>
      </c>
      <c r="E19" s="279">
        <v>17295</v>
      </c>
    </row>
    <row r="20" spans="1:8" s="97" customFormat="1" ht="15" customHeight="1" x14ac:dyDescent="0.3">
      <c r="A20" s="156" t="s">
        <v>2397</v>
      </c>
      <c r="B20" s="280" t="s">
        <v>1814</v>
      </c>
      <c r="C20" s="278">
        <v>1</v>
      </c>
      <c r="D20" s="279">
        <v>16331.7</v>
      </c>
      <c r="E20" s="279">
        <v>16331.7</v>
      </c>
    </row>
    <row r="21" spans="1:8" s="97" customFormat="1" ht="15" customHeight="1" x14ac:dyDescent="0.3">
      <c r="A21" s="156" t="s">
        <v>2180</v>
      </c>
      <c r="B21" s="280" t="s">
        <v>1814</v>
      </c>
      <c r="C21" s="278">
        <v>2</v>
      </c>
      <c r="D21" s="279">
        <v>12173.4</v>
      </c>
      <c r="E21" s="279">
        <v>12173.4</v>
      </c>
    </row>
    <row r="22" spans="1:8" s="97" customFormat="1" ht="15" customHeight="1" x14ac:dyDescent="0.3">
      <c r="A22" s="156" t="s">
        <v>2398</v>
      </c>
      <c r="B22" s="280" t="s">
        <v>2153</v>
      </c>
      <c r="C22" s="278">
        <v>4</v>
      </c>
      <c r="D22" s="279">
        <v>11751.9</v>
      </c>
      <c r="E22" s="279">
        <v>11751.9</v>
      </c>
    </row>
    <row r="23" spans="1:8" s="97" customFormat="1" ht="15" customHeight="1" x14ac:dyDescent="0.3">
      <c r="A23" s="111" t="s">
        <v>329</v>
      </c>
      <c r="B23" s="140" t="s">
        <v>1830</v>
      </c>
      <c r="C23" s="141">
        <f>SUM(C12:C22)</f>
        <v>40</v>
      </c>
      <c r="D23" s="135" t="s">
        <v>329</v>
      </c>
      <c r="E23" s="135" t="s">
        <v>329</v>
      </c>
      <c r="H23" s="86"/>
    </row>
    <row r="24" spans="1:8" s="97" customFormat="1" ht="15" customHeight="1" x14ac:dyDescent="0.3">
      <c r="A24" s="87"/>
      <c r="B24" s="157"/>
      <c r="C24" s="281"/>
      <c r="D24" s="121"/>
      <c r="E24" s="121"/>
      <c r="H24" s="86"/>
    </row>
    <row r="25" spans="1:8" s="161" customFormat="1" ht="15" customHeight="1" x14ac:dyDescent="0.3">
      <c r="A25" s="157"/>
      <c r="B25" s="157"/>
      <c r="C25" s="281"/>
      <c r="D25" s="160"/>
      <c r="E25" s="160"/>
    </row>
    <row r="26" spans="1:8" s="97" customFormat="1" ht="15" customHeight="1" x14ac:dyDescent="0.3">
      <c r="A26" s="479" t="s">
        <v>2399</v>
      </c>
      <c r="B26" s="480"/>
      <c r="C26" s="480"/>
      <c r="D26" s="480"/>
      <c r="E26" s="481"/>
    </row>
    <row r="27" spans="1:8" s="97" customFormat="1" ht="105.75" customHeight="1" x14ac:dyDescent="0.3">
      <c r="A27" s="482" t="s">
        <v>2400</v>
      </c>
      <c r="B27" s="482"/>
      <c r="C27" s="482"/>
      <c r="D27" s="482"/>
      <c r="E27" s="482"/>
    </row>
    <row r="28" spans="1:8" ht="104.25" customHeight="1" x14ac:dyDescent="0.3">
      <c r="A28" s="482" t="s">
        <v>2401</v>
      </c>
      <c r="B28" s="482"/>
      <c r="C28" s="482"/>
      <c r="D28" s="482"/>
      <c r="E28" s="482"/>
    </row>
    <row r="30" spans="1:8" x14ac:dyDescent="0.3">
      <c r="A30" s="452" t="s">
        <v>1831</v>
      </c>
      <c r="B30" s="452" t="s">
        <v>1831</v>
      </c>
      <c r="C30" s="125"/>
      <c r="D30" s="127" t="s">
        <v>329</v>
      </c>
      <c r="E30" s="127" t="s">
        <v>329</v>
      </c>
    </row>
    <row r="31" spans="1:8" x14ac:dyDescent="0.3">
      <c r="A31" s="128" t="s">
        <v>1841</v>
      </c>
      <c r="B31" s="128" t="s">
        <v>1841</v>
      </c>
      <c r="C31" s="129">
        <v>0</v>
      </c>
      <c r="D31" s="130">
        <v>0</v>
      </c>
      <c r="E31" s="130">
        <v>0</v>
      </c>
    </row>
    <row r="32" spans="1:8" x14ac:dyDescent="0.3">
      <c r="A32" s="131" t="s">
        <v>329</v>
      </c>
      <c r="B32" s="132" t="s">
        <v>1839</v>
      </c>
      <c r="C32" s="133">
        <f>SUM(C31:C31)</f>
        <v>0</v>
      </c>
      <c r="D32" s="134" t="s">
        <v>329</v>
      </c>
      <c r="E32" s="135" t="s">
        <v>329</v>
      </c>
    </row>
    <row r="33" spans="1:5" x14ac:dyDescent="0.3">
      <c r="A33" s="166" t="s">
        <v>329</v>
      </c>
      <c r="B33" s="97"/>
      <c r="C33" s="97"/>
      <c r="D33" s="167" t="s">
        <v>329</v>
      </c>
      <c r="E33" s="167" t="s">
        <v>329</v>
      </c>
    </row>
    <row r="34" spans="1:5" x14ac:dyDescent="0.3">
      <c r="A34" s="98" t="s">
        <v>329</v>
      </c>
      <c r="B34" s="98" t="s">
        <v>329</v>
      </c>
      <c r="C34" s="162" t="s">
        <v>329</v>
      </c>
      <c r="D34" s="92" t="s">
        <v>329</v>
      </c>
      <c r="E34" s="92" t="s">
        <v>329</v>
      </c>
    </row>
    <row r="35" spans="1:5" x14ac:dyDescent="0.3">
      <c r="A35" s="452" t="s">
        <v>1840</v>
      </c>
      <c r="B35" s="452" t="s">
        <v>1831</v>
      </c>
      <c r="C35" s="125" t="s">
        <v>329</v>
      </c>
      <c r="D35" s="127" t="s">
        <v>329</v>
      </c>
      <c r="E35" s="127" t="s">
        <v>329</v>
      </c>
    </row>
    <row r="36" spans="1:5" x14ac:dyDescent="0.3">
      <c r="A36" s="128" t="s">
        <v>1841</v>
      </c>
      <c r="B36" s="128" t="s">
        <v>1841</v>
      </c>
      <c r="C36" s="129">
        <v>0</v>
      </c>
      <c r="D36" s="130">
        <v>0</v>
      </c>
      <c r="E36" s="130">
        <v>0</v>
      </c>
    </row>
    <row r="37" spans="1:5" x14ac:dyDescent="0.3">
      <c r="A37" s="131" t="s">
        <v>329</v>
      </c>
      <c r="B37" s="132" t="s">
        <v>1842</v>
      </c>
      <c r="C37" s="133">
        <f>SUM(C36:C36)</f>
        <v>0</v>
      </c>
      <c r="D37" s="134" t="s">
        <v>329</v>
      </c>
      <c r="E37" s="135" t="s">
        <v>329</v>
      </c>
    </row>
    <row r="38" spans="1:5" x14ac:dyDescent="0.3">
      <c r="A38" s="91"/>
      <c r="B38" s="98"/>
      <c r="C38" s="162"/>
      <c r="D38" s="92"/>
      <c r="E38" s="92"/>
    </row>
    <row r="39" spans="1:5" x14ac:dyDescent="0.3">
      <c r="A39" s="91"/>
      <c r="B39" s="168" t="s">
        <v>1754</v>
      </c>
      <c r="C39" s="169">
        <f>C23+C32+C37</f>
        <v>40</v>
      </c>
      <c r="D39" s="92"/>
      <c r="E39" s="92"/>
    </row>
    <row r="40" spans="1:5" x14ac:dyDescent="0.3">
      <c r="A40" s="91"/>
      <c r="B40" s="91"/>
      <c r="C40" s="162"/>
      <c r="D40" s="92"/>
      <c r="E40" s="92"/>
    </row>
    <row r="41" spans="1:5" x14ac:dyDescent="0.3">
      <c r="A41" s="91"/>
      <c r="B41" s="91"/>
      <c r="C41" s="162"/>
      <c r="D41" s="92"/>
      <c r="E41" s="92"/>
    </row>
    <row r="42" spans="1:5" x14ac:dyDescent="0.3">
      <c r="A42" s="439" t="s">
        <v>1750</v>
      </c>
      <c r="B42" s="439"/>
      <c r="C42" s="118" t="s">
        <v>329</v>
      </c>
      <c r="D42" s="93" t="s">
        <v>329</v>
      </c>
      <c r="E42" s="93" t="s">
        <v>329</v>
      </c>
    </row>
    <row r="43" spans="1:5" x14ac:dyDescent="0.3">
      <c r="A43" s="452" t="s">
        <v>1843</v>
      </c>
      <c r="B43" s="452"/>
      <c r="C43" s="170"/>
      <c r="D43" s="170"/>
      <c r="E43" s="170"/>
    </row>
    <row r="44" spans="1:5" x14ac:dyDescent="0.3">
      <c r="A44" s="128" t="s">
        <v>1841</v>
      </c>
      <c r="B44" s="231" t="s">
        <v>1841</v>
      </c>
      <c r="C44" s="119">
        <v>0</v>
      </c>
      <c r="D44" s="90">
        <v>0</v>
      </c>
      <c r="E44" s="90">
        <v>0</v>
      </c>
    </row>
    <row r="45" spans="1:5" x14ac:dyDescent="0.3">
      <c r="A45" s="131" t="s">
        <v>329</v>
      </c>
      <c r="B45" s="132" t="s">
        <v>1847</v>
      </c>
      <c r="C45" s="133">
        <f>SUM(C44:C44)</f>
        <v>0</v>
      </c>
      <c r="D45" s="134" t="s">
        <v>329</v>
      </c>
      <c r="E45" s="135" t="s">
        <v>329</v>
      </c>
    </row>
    <row r="46" spans="1:5" x14ac:dyDescent="0.3">
      <c r="A46" s="91" t="s">
        <v>329</v>
      </c>
      <c r="B46" s="171" t="s">
        <v>329</v>
      </c>
      <c r="C46" s="142"/>
      <c r="D46" s="97"/>
      <c r="E46" s="97"/>
    </row>
    <row r="47" spans="1:5" x14ac:dyDescent="0.3">
      <c r="A47" s="460" t="s">
        <v>1848</v>
      </c>
      <c r="B47" s="461"/>
      <c r="C47" s="142"/>
      <c r="D47" s="97"/>
      <c r="E47" s="97"/>
    </row>
    <row r="48" spans="1:5" x14ac:dyDescent="0.3">
      <c r="A48" s="128" t="s">
        <v>1841</v>
      </c>
      <c r="B48" s="186" t="s">
        <v>1841</v>
      </c>
      <c r="C48" s="129">
        <v>0</v>
      </c>
      <c r="D48" s="130">
        <v>0</v>
      </c>
      <c r="E48" s="130">
        <v>0</v>
      </c>
    </row>
    <row r="49" spans="1:5" x14ac:dyDescent="0.3">
      <c r="A49" s="111" t="s">
        <v>329</v>
      </c>
      <c r="B49" s="140" t="s">
        <v>1853</v>
      </c>
      <c r="C49" s="172">
        <f>SUM(C48:C48)</f>
        <v>0</v>
      </c>
      <c r="D49" s="134" t="s">
        <v>329</v>
      </c>
      <c r="E49" s="135" t="s">
        <v>329</v>
      </c>
    </row>
  </sheetData>
  <mergeCells count="18">
    <mergeCell ref="A8:A9"/>
    <mergeCell ref="B8:B9"/>
    <mergeCell ref="C8:C9"/>
    <mergeCell ref="D8:E8"/>
    <mergeCell ref="A2:E2"/>
    <mergeCell ref="A3:E3"/>
    <mergeCell ref="A4:E4"/>
    <mergeCell ref="A5:E5"/>
    <mergeCell ref="A6:E6"/>
    <mergeCell ref="A42:B42"/>
    <mergeCell ref="A43:B43"/>
    <mergeCell ref="A47:B47"/>
    <mergeCell ref="A11:B11"/>
    <mergeCell ref="A26:E26"/>
    <mergeCell ref="A27:E27"/>
    <mergeCell ref="A28:E28"/>
    <mergeCell ref="A30:B30"/>
    <mergeCell ref="A35:B35"/>
  </mergeCells>
  <printOptions horizontalCentered="1"/>
  <pageMargins left="0.59055118110236227" right="0.59055118110236227" top="1.1811023622047245" bottom="0.78740157480314965" header="0.39370078740157483" footer="0.39370078740157483"/>
  <pageSetup scale="84" fitToHeight="0" orientation="landscape" r:id="rId1"/>
  <rowBreaks count="2" manualBreakCount="2">
    <brk id="25" max="16383" man="1"/>
    <brk id="40" max="16383" man="1"/>
  </rowBreak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7.109375" style="26" bestFit="1" customWidth="1"/>
    <col min="2" max="2" width="24" style="26" bestFit="1" customWidth="1"/>
    <col min="3" max="3" width="11.44140625" style="26" bestFit="1" customWidth="1"/>
    <col min="4" max="4" width="9.6640625" style="26" bestFit="1" customWidth="1"/>
    <col min="5" max="5" width="10.33203125" style="26" bestFit="1" customWidth="1"/>
    <col min="6" max="6" width="13.6640625" style="26" bestFit="1" customWidth="1"/>
    <col min="7" max="7" width="13.33203125" style="26" customWidth="1"/>
    <col min="8" max="8" width="10.6640625" style="26" bestFit="1" customWidth="1"/>
    <col min="9" max="10" width="15.6640625" style="26" bestFit="1" customWidth="1"/>
    <col min="11" max="11" width="11.109375" style="26" bestFit="1" customWidth="1"/>
    <col min="12" max="12" width="6.109375" style="26" bestFit="1" customWidth="1"/>
    <col min="13" max="13" width="10.33203125" style="26" bestFit="1" customWidth="1"/>
    <col min="14" max="16384" width="11.44140625" style="26"/>
  </cols>
  <sheetData>
    <row r="2" spans="1:13" ht="15" customHeight="1" x14ac:dyDescent="0.3">
      <c r="A2" s="442" t="s">
        <v>783</v>
      </c>
      <c r="B2" s="442" t="s">
        <v>1854</v>
      </c>
      <c r="C2" s="442" t="s">
        <v>1854</v>
      </c>
      <c r="D2" s="442" t="s">
        <v>1854</v>
      </c>
      <c r="E2" s="442"/>
      <c r="F2" s="442" t="s">
        <v>1854</v>
      </c>
      <c r="G2" s="442"/>
      <c r="H2" s="442" t="s">
        <v>1854</v>
      </c>
      <c r="I2" s="442" t="s">
        <v>1854</v>
      </c>
      <c r="J2" s="442" t="s">
        <v>1854</v>
      </c>
      <c r="K2" s="442" t="s">
        <v>1854</v>
      </c>
      <c r="L2" s="442" t="s">
        <v>1854</v>
      </c>
      <c r="M2" s="442" t="s">
        <v>1854</v>
      </c>
    </row>
    <row r="3" spans="1:13" ht="15" customHeight="1" x14ac:dyDescent="0.3">
      <c r="A3" s="442" t="s">
        <v>787</v>
      </c>
      <c r="B3" s="442" t="s">
        <v>1854</v>
      </c>
      <c r="C3" s="442" t="s">
        <v>1854</v>
      </c>
      <c r="D3" s="442" t="s">
        <v>1854</v>
      </c>
      <c r="E3" s="442"/>
      <c r="F3" s="442" t="s">
        <v>1854</v>
      </c>
      <c r="G3" s="442"/>
      <c r="H3" s="442" t="s">
        <v>1854</v>
      </c>
      <c r="I3" s="442" t="s">
        <v>1854</v>
      </c>
      <c r="J3" s="442" t="s">
        <v>1854</v>
      </c>
      <c r="K3" s="442" t="s">
        <v>1854</v>
      </c>
      <c r="L3" s="442" t="s">
        <v>1854</v>
      </c>
      <c r="M3" s="442" t="s">
        <v>1854</v>
      </c>
    </row>
    <row r="4" spans="1:13" ht="15" customHeight="1" x14ac:dyDescent="0.3">
      <c r="A4" s="442" t="s">
        <v>1746</v>
      </c>
      <c r="B4" s="442" t="s">
        <v>1798</v>
      </c>
      <c r="C4" s="442" t="s">
        <v>1798</v>
      </c>
      <c r="D4" s="442" t="s">
        <v>1798</v>
      </c>
      <c r="E4" s="442"/>
      <c r="F4" s="442" t="s">
        <v>1798</v>
      </c>
      <c r="G4" s="442"/>
      <c r="H4" s="442" t="s">
        <v>1798</v>
      </c>
      <c r="I4" s="442" t="s">
        <v>1798</v>
      </c>
      <c r="J4" s="442" t="s">
        <v>1798</v>
      </c>
      <c r="K4" s="442" t="s">
        <v>1798</v>
      </c>
      <c r="L4" s="442" t="s">
        <v>1798</v>
      </c>
      <c r="M4" s="442" t="s">
        <v>1798</v>
      </c>
    </row>
    <row r="5" spans="1:13" ht="15" customHeight="1" x14ac:dyDescent="0.3">
      <c r="A5" s="442" t="s">
        <v>1855</v>
      </c>
      <c r="B5" s="442" t="s">
        <v>1855</v>
      </c>
      <c r="C5" s="442" t="s">
        <v>1855</v>
      </c>
      <c r="D5" s="442" t="s">
        <v>1855</v>
      </c>
      <c r="E5" s="442"/>
      <c r="F5" s="442" t="s">
        <v>1855</v>
      </c>
      <c r="G5" s="442"/>
      <c r="H5" s="442" t="s">
        <v>1855</v>
      </c>
      <c r="I5" s="442" t="s">
        <v>1855</v>
      </c>
      <c r="J5" s="442" t="s">
        <v>1855</v>
      </c>
      <c r="K5" s="442" t="s">
        <v>1855</v>
      </c>
      <c r="L5" s="442" t="s">
        <v>1855</v>
      </c>
      <c r="M5" s="442" t="s">
        <v>1855</v>
      </c>
    </row>
    <row r="6" spans="1:13" ht="15" customHeight="1" x14ac:dyDescent="0.3">
      <c r="A6" s="474" t="s">
        <v>1800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</row>
    <row r="7" spans="1:13" ht="15" customHeight="1" x14ac:dyDescent="0.3">
      <c r="A7" s="472" t="s">
        <v>1856</v>
      </c>
      <c r="B7" s="472"/>
      <c r="C7" s="472"/>
      <c r="D7" s="55" t="s">
        <v>329</v>
      </c>
      <c r="E7" s="55"/>
      <c r="F7" s="55" t="s">
        <v>329</v>
      </c>
      <c r="G7" s="55"/>
      <c r="H7" s="55" t="s">
        <v>329</v>
      </c>
      <c r="I7" s="55" t="s">
        <v>329</v>
      </c>
      <c r="J7" s="55" t="s">
        <v>329</v>
      </c>
      <c r="K7" s="55" t="s">
        <v>329</v>
      </c>
      <c r="L7" s="55" t="s">
        <v>329</v>
      </c>
      <c r="M7" s="55" t="s">
        <v>329</v>
      </c>
    </row>
    <row r="8" spans="1:13" ht="15" customHeight="1" x14ac:dyDescent="0.3">
      <c r="A8" s="444" t="s">
        <v>1857</v>
      </c>
      <c r="B8" s="444" t="s">
        <v>1802</v>
      </c>
      <c r="C8" s="445" t="s">
        <v>1858</v>
      </c>
      <c r="D8" s="445" t="s">
        <v>1858</v>
      </c>
      <c r="E8" s="445"/>
      <c r="F8" s="445" t="s">
        <v>1858</v>
      </c>
      <c r="G8" s="445"/>
      <c r="H8" s="445" t="s">
        <v>1858</v>
      </c>
      <c r="I8" s="445" t="s">
        <v>1859</v>
      </c>
      <c r="J8" s="445" t="s">
        <v>1859</v>
      </c>
      <c r="K8" s="445" t="s">
        <v>1859</v>
      </c>
      <c r="L8" s="445" t="s">
        <v>1859</v>
      </c>
      <c r="M8" s="445" t="s">
        <v>1859</v>
      </c>
    </row>
    <row r="9" spans="1:13" ht="27.6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2402</v>
      </c>
      <c r="F9" s="88" t="s">
        <v>1863</v>
      </c>
      <c r="G9" s="50" t="s">
        <v>2403</v>
      </c>
      <c r="H9" s="88" t="s">
        <v>1864</v>
      </c>
      <c r="I9" s="88" t="s">
        <v>1865</v>
      </c>
      <c r="J9" s="88" t="s">
        <v>1866</v>
      </c>
      <c r="K9" s="88" t="s">
        <v>1867</v>
      </c>
      <c r="L9" s="88" t="s">
        <v>1868</v>
      </c>
      <c r="M9" s="88" t="s">
        <v>1864</v>
      </c>
    </row>
    <row r="10" spans="1:13" ht="15" customHeight="1" x14ac:dyDescent="0.3">
      <c r="A10" s="282" t="s">
        <v>2385</v>
      </c>
      <c r="B10" s="283" t="s">
        <v>2386</v>
      </c>
      <c r="C10" s="284">
        <v>114492</v>
      </c>
      <c r="D10" s="285">
        <v>4000</v>
      </c>
      <c r="E10" s="285">
        <v>91</v>
      </c>
      <c r="F10" s="286">
        <v>0</v>
      </c>
      <c r="G10" s="286">
        <v>0</v>
      </c>
      <c r="H10" s="286">
        <f>SUM(C10:G10)</f>
        <v>118583</v>
      </c>
      <c r="I10" s="285">
        <f>+(C10/30)*10</f>
        <v>38164</v>
      </c>
      <c r="J10" s="285">
        <f>+(C10/30)*5</f>
        <v>19082</v>
      </c>
      <c r="K10" s="285">
        <f>+(C10/30)*40</f>
        <v>152656</v>
      </c>
      <c r="L10" s="286">
        <v>0</v>
      </c>
      <c r="M10" s="286">
        <v>0</v>
      </c>
    </row>
    <row r="11" spans="1:13" ht="15" customHeight="1" x14ac:dyDescent="0.3">
      <c r="A11" s="287" t="s">
        <v>2387</v>
      </c>
      <c r="B11" s="288" t="s">
        <v>2388</v>
      </c>
      <c r="C11" s="289">
        <v>81846</v>
      </c>
      <c r="D11" s="290">
        <v>4000</v>
      </c>
      <c r="E11" s="290">
        <v>91</v>
      </c>
      <c r="F11" s="291">
        <v>0</v>
      </c>
      <c r="G11" s="291">
        <v>0</v>
      </c>
      <c r="H11" s="291">
        <f>SUM(C11:G11)</f>
        <v>85937</v>
      </c>
      <c r="I11" s="290">
        <f>+(C11/30)*10</f>
        <v>27282</v>
      </c>
      <c r="J11" s="290">
        <f>+(C11/30)*5</f>
        <v>13641</v>
      </c>
      <c r="K11" s="290">
        <f>+(C11/30)*40</f>
        <v>109128</v>
      </c>
      <c r="L11" s="291">
        <v>0</v>
      </c>
      <c r="M11" s="291">
        <v>0</v>
      </c>
    </row>
    <row r="12" spans="1:13" ht="15" customHeight="1" x14ac:dyDescent="0.3">
      <c r="A12" s="287" t="s">
        <v>2172</v>
      </c>
      <c r="B12" s="288" t="s">
        <v>1811</v>
      </c>
      <c r="C12" s="289">
        <v>51884.7</v>
      </c>
      <c r="D12" s="290">
        <v>4000</v>
      </c>
      <c r="E12" s="290">
        <v>91</v>
      </c>
      <c r="F12" s="291">
        <v>0</v>
      </c>
      <c r="G12" s="291">
        <v>0</v>
      </c>
      <c r="H12" s="291">
        <f>SUM(C12:G12)</f>
        <v>55975.7</v>
      </c>
      <c r="I12" s="290">
        <f>+(C12/30)*10</f>
        <v>17294.900000000001</v>
      </c>
      <c r="J12" s="290">
        <f>+(C12/30)*5</f>
        <v>8647.4500000000007</v>
      </c>
      <c r="K12" s="290">
        <f>+(C12/30)*40</f>
        <v>69179.600000000006</v>
      </c>
      <c r="L12" s="291">
        <v>0</v>
      </c>
      <c r="M12" s="291">
        <v>0</v>
      </c>
    </row>
    <row r="13" spans="1:13" ht="15" customHeight="1" x14ac:dyDescent="0.3">
      <c r="A13" s="287" t="s">
        <v>2176</v>
      </c>
      <c r="B13" s="288" t="s">
        <v>2142</v>
      </c>
      <c r="C13" s="289">
        <v>26060.1</v>
      </c>
      <c r="D13" s="290">
        <v>3500</v>
      </c>
      <c r="E13" s="290">
        <v>0</v>
      </c>
      <c r="F13" s="291">
        <v>0</v>
      </c>
      <c r="G13" s="291">
        <v>0</v>
      </c>
      <c r="H13" s="291">
        <f>SUM(C13:G13)</f>
        <v>29560.1</v>
      </c>
      <c r="I13" s="290">
        <f>+(C13/30)*10</f>
        <v>8686.6999999999989</v>
      </c>
      <c r="J13" s="290">
        <f>+(C13/30)*5</f>
        <v>4343.3499999999995</v>
      </c>
      <c r="K13" s="290">
        <f>+(C13/30)*40</f>
        <v>34746.799999999996</v>
      </c>
      <c r="L13" s="291">
        <v>0</v>
      </c>
      <c r="M13" s="291">
        <v>0</v>
      </c>
    </row>
    <row r="14" spans="1:13" ht="15" customHeight="1" x14ac:dyDescent="0.3">
      <c r="A14" s="292" t="s">
        <v>329</v>
      </c>
      <c r="B14" s="292" t="s">
        <v>329</v>
      </c>
      <c r="C14" s="293" t="s">
        <v>329</v>
      </c>
      <c r="D14" s="293" t="s">
        <v>329</v>
      </c>
      <c r="E14" s="293"/>
      <c r="F14" s="293" t="s">
        <v>329</v>
      </c>
      <c r="G14" s="293"/>
      <c r="H14" s="293" t="s">
        <v>329</v>
      </c>
      <c r="I14" s="293" t="s">
        <v>329</v>
      </c>
      <c r="J14" s="293" t="s">
        <v>329</v>
      </c>
      <c r="K14" s="293" t="s">
        <v>329</v>
      </c>
      <c r="L14" s="293" t="s">
        <v>329</v>
      </c>
      <c r="M14" s="293" t="s">
        <v>329</v>
      </c>
    </row>
    <row r="15" spans="1:13" ht="15" customHeight="1" x14ac:dyDescent="0.3">
      <c r="A15" s="53" t="s">
        <v>329</v>
      </c>
      <c r="B15" s="53" t="s">
        <v>329</v>
      </c>
      <c r="C15" s="67" t="s">
        <v>329</v>
      </c>
      <c r="D15" s="67" t="s">
        <v>329</v>
      </c>
      <c r="E15" s="67"/>
      <c r="F15" s="67" t="s">
        <v>329</v>
      </c>
      <c r="G15" s="67"/>
      <c r="H15" s="67" t="s">
        <v>329</v>
      </c>
      <c r="I15" s="67" t="s">
        <v>329</v>
      </c>
      <c r="J15" s="67" t="s">
        <v>329</v>
      </c>
      <c r="K15" s="67" t="s">
        <v>329</v>
      </c>
      <c r="L15" s="67" t="s">
        <v>329</v>
      </c>
      <c r="M15" s="67" t="s">
        <v>329</v>
      </c>
    </row>
    <row r="16" spans="1:13" ht="15" customHeight="1" x14ac:dyDescent="0.3">
      <c r="A16" s="472" t="s">
        <v>1869</v>
      </c>
      <c r="B16" s="472"/>
      <c r="C16" s="472"/>
      <c r="D16" s="69" t="s">
        <v>329</v>
      </c>
      <c r="E16" s="69"/>
      <c r="F16" s="69" t="s">
        <v>329</v>
      </c>
      <c r="G16" s="69"/>
      <c r="H16" s="69" t="s">
        <v>329</v>
      </c>
      <c r="I16" s="69" t="s">
        <v>329</v>
      </c>
      <c r="J16" s="69" t="s">
        <v>329</v>
      </c>
      <c r="K16" s="69" t="s">
        <v>329</v>
      </c>
      <c r="L16" s="69" t="s">
        <v>329</v>
      </c>
      <c r="M16" s="69" t="s">
        <v>329</v>
      </c>
    </row>
    <row r="17" spans="1:13" ht="15" customHeight="1" x14ac:dyDescent="0.3">
      <c r="A17" s="444" t="s">
        <v>1857</v>
      </c>
      <c r="B17" s="444" t="s">
        <v>1802</v>
      </c>
      <c r="C17" s="473" t="s">
        <v>1858</v>
      </c>
      <c r="D17" s="473" t="s">
        <v>1858</v>
      </c>
      <c r="E17" s="473"/>
      <c r="F17" s="473" t="s">
        <v>1858</v>
      </c>
      <c r="G17" s="473"/>
      <c r="H17" s="473" t="s">
        <v>1858</v>
      </c>
      <c r="I17" s="473" t="s">
        <v>1859</v>
      </c>
      <c r="J17" s="473" t="s">
        <v>1859</v>
      </c>
      <c r="K17" s="473" t="s">
        <v>1859</v>
      </c>
      <c r="L17" s="473" t="s">
        <v>1859</v>
      </c>
      <c r="M17" s="473" t="s">
        <v>1859</v>
      </c>
    </row>
    <row r="18" spans="1:13" ht="27.6" x14ac:dyDescent="0.3">
      <c r="A18" s="444" t="s">
        <v>1857</v>
      </c>
      <c r="B18" s="444" t="s">
        <v>1860</v>
      </c>
      <c r="C18" s="94" t="s">
        <v>1861</v>
      </c>
      <c r="D18" s="94" t="s">
        <v>1862</v>
      </c>
      <c r="E18" s="94" t="s">
        <v>2402</v>
      </c>
      <c r="F18" s="94" t="s">
        <v>1863</v>
      </c>
      <c r="G18" s="50" t="s">
        <v>2403</v>
      </c>
      <c r="H18" s="94" t="s">
        <v>1864</v>
      </c>
      <c r="I18" s="94" t="s">
        <v>1865</v>
      </c>
      <c r="J18" s="94" t="s">
        <v>1866</v>
      </c>
      <c r="K18" s="94" t="s">
        <v>1867</v>
      </c>
      <c r="L18" s="94" t="s">
        <v>1868</v>
      </c>
      <c r="M18" s="94" t="s">
        <v>1864</v>
      </c>
    </row>
    <row r="19" spans="1:13" ht="15" customHeight="1" x14ac:dyDescent="0.3">
      <c r="A19" s="282" t="s">
        <v>2389</v>
      </c>
      <c r="B19" s="283" t="s">
        <v>2390</v>
      </c>
      <c r="C19" s="284">
        <v>25130.400000000001</v>
      </c>
      <c r="D19" s="285">
        <v>3500</v>
      </c>
      <c r="E19" s="285">
        <v>91</v>
      </c>
      <c r="F19" s="286">
        <v>0</v>
      </c>
      <c r="G19" s="285">
        <v>0</v>
      </c>
      <c r="H19" s="286">
        <f t="shared" ref="H19:H25" si="0">SUM(C19:G19)</f>
        <v>28721.4</v>
      </c>
      <c r="I19" s="285">
        <f t="shared" ref="I19:I25" si="1">+(C19/30)*10</f>
        <v>8376.8000000000011</v>
      </c>
      <c r="J19" s="285">
        <f t="shared" ref="J19:J25" si="2">+(C19/30)*5</f>
        <v>4188.4000000000005</v>
      </c>
      <c r="K19" s="285">
        <f t="shared" ref="K19:K25" si="3">+(C19/30)*40</f>
        <v>33507.200000000004</v>
      </c>
      <c r="L19" s="286">
        <v>0</v>
      </c>
      <c r="M19" s="286">
        <f t="shared" ref="M19:M25" si="4">SUM(I19:L19)</f>
        <v>46072.400000000009</v>
      </c>
    </row>
    <row r="20" spans="1:13" ht="15" customHeight="1" x14ac:dyDescent="0.3">
      <c r="A20" s="287" t="s">
        <v>2391</v>
      </c>
      <c r="B20" s="288" t="s">
        <v>2392</v>
      </c>
      <c r="C20" s="289">
        <v>20049</v>
      </c>
      <c r="D20" s="290">
        <v>2500</v>
      </c>
      <c r="E20" s="290">
        <v>91</v>
      </c>
      <c r="F20" s="291">
        <v>0</v>
      </c>
      <c r="G20" s="290">
        <f>C20/30</f>
        <v>668.3</v>
      </c>
      <c r="H20" s="291">
        <f t="shared" si="0"/>
        <v>23308.3</v>
      </c>
      <c r="I20" s="290">
        <f t="shared" si="1"/>
        <v>6683</v>
      </c>
      <c r="J20" s="290">
        <f t="shared" si="2"/>
        <v>3341.5</v>
      </c>
      <c r="K20" s="290">
        <f t="shared" si="3"/>
        <v>26732</v>
      </c>
      <c r="L20" s="291">
        <v>0</v>
      </c>
      <c r="M20" s="291">
        <f t="shared" si="4"/>
        <v>36756.5</v>
      </c>
    </row>
    <row r="21" spans="1:13" ht="15" customHeight="1" x14ac:dyDescent="0.3">
      <c r="A21" s="287" t="s">
        <v>2393</v>
      </c>
      <c r="B21" s="288" t="s">
        <v>2394</v>
      </c>
      <c r="C21" s="289">
        <v>19055.7</v>
      </c>
      <c r="D21" s="290">
        <v>2000</v>
      </c>
      <c r="E21" s="290">
        <v>91</v>
      </c>
      <c r="F21" s="291">
        <v>2000</v>
      </c>
      <c r="G21" s="290">
        <v>0</v>
      </c>
      <c r="H21" s="291">
        <f t="shared" si="0"/>
        <v>23146.7</v>
      </c>
      <c r="I21" s="290">
        <f t="shared" si="1"/>
        <v>6351.9000000000005</v>
      </c>
      <c r="J21" s="290">
        <f t="shared" si="2"/>
        <v>3175.9500000000003</v>
      </c>
      <c r="K21" s="290">
        <f t="shared" si="3"/>
        <v>25407.600000000002</v>
      </c>
      <c r="L21" s="291">
        <v>0</v>
      </c>
      <c r="M21" s="291">
        <f t="shared" si="4"/>
        <v>34935.450000000004</v>
      </c>
    </row>
    <row r="22" spans="1:13" ht="15" customHeight="1" x14ac:dyDescent="0.3">
      <c r="A22" s="287" t="s">
        <v>2395</v>
      </c>
      <c r="B22" s="288" t="s">
        <v>2396</v>
      </c>
      <c r="C22" s="289">
        <v>17295</v>
      </c>
      <c r="D22" s="290">
        <v>2000</v>
      </c>
      <c r="E22" s="290">
        <v>91</v>
      </c>
      <c r="F22" s="291">
        <v>0</v>
      </c>
      <c r="G22" s="290">
        <f>C22/30</f>
        <v>576.5</v>
      </c>
      <c r="H22" s="291">
        <f t="shared" si="0"/>
        <v>19962.5</v>
      </c>
      <c r="I22" s="290">
        <f t="shared" si="1"/>
        <v>5765</v>
      </c>
      <c r="J22" s="290">
        <f t="shared" si="2"/>
        <v>2882.5</v>
      </c>
      <c r="K22" s="290">
        <f t="shared" si="3"/>
        <v>23060</v>
      </c>
      <c r="L22" s="291">
        <v>0</v>
      </c>
      <c r="M22" s="291">
        <f t="shared" si="4"/>
        <v>31707.5</v>
      </c>
    </row>
    <row r="23" spans="1:13" ht="15" customHeight="1" x14ac:dyDescent="0.3">
      <c r="A23" s="287" t="s">
        <v>2397</v>
      </c>
      <c r="B23" s="288" t="s">
        <v>1814</v>
      </c>
      <c r="C23" s="289">
        <v>16331.7</v>
      </c>
      <c r="D23" s="290">
        <v>2000</v>
      </c>
      <c r="E23" s="290">
        <v>91</v>
      </c>
      <c r="F23" s="291">
        <v>0</v>
      </c>
      <c r="G23" s="290">
        <f>C23/30</f>
        <v>544.39</v>
      </c>
      <c r="H23" s="291">
        <f t="shared" si="0"/>
        <v>18967.09</v>
      </c>
      <c r="I23" s="290">
        <f t="shared" si="1"/>
        <v>5443.9</v>
      </c>
      <c r="J23" s="290">
        <f t="shared" si="2"/>
        <v>2721.95</v>
      </c>
      <c r="K23" s="290">
        <f t="shared" si="3"/>
        <v>21775.599999999999</v>
      </c>
      <c r="L23" s="291">
        <v>0</v>
      </c>
      <c r="M23" s="291">
        <f t="shared" si="4"/>
        <v>29941.449999999997</v>
      </c>
    </row>
    <row r="24" spans="1:13" x14ac:dyDescent="0.3">
      <c r="A24" s="287" t="s">
        <v>2180</v>
      </c>
      <c r="B24" s="288" t="s">
        <v>1814</v>
      </c>
      <c r="C24" s="289">
        <v>12173.4</v>
      </c>
      <c r="D24" s="290">
        <v>2000</v>
      </c>
      <c r="E24" s="291">
        <v>0</v>
      </c>
      <c r="F24" s="291">
        <v>0</v>
      </c>
      <c r="G24" s="290">
        <f>C24/30</f>
        <v>405.78</v>
      </c>
      <c r="H24" s="291">
        <f t="shared" si="0"/>
        <v>14579.18</v>
      </c>
      <c r="I24" s="290">
        <f t="shared" si="1"/>
        <v>4057.7999999999997</v>
      </c>
      <c r="J24" s="290">
        <f t="shared" si="2"/>
        <v>2028.8999999999999</v>
      </c>
      <c r="K24" s="290">
        <f t="shared" si="3"/>
        <v>16231.199999999999</v>
      </c>
      <c r="L24" s="291">
        <v>0</v>
      </c>
      <c r="M24" s="291">
        <f t="shared" si="4"/>
        <v>22317.899999999998</v>
      </c>
    </row>
    <row r="25" spans="1:13" x14ac:dyDescent="0.3">
      <c r="A25" s="287" t="s">
        <v>2398</v>
      </c>
      <c r="B25" s="288" t="s">
        <v>2153</v>
      </c>
      <c r="C25" s="289">
        <v>11751.9</v>
      </c>
      <c r="D25" s="290">
        <v>2000</v>
      </c>
      <c r="E25" s="290">
        <v>91</v>
      </c>
      <c r="F25" s="291">
        <v>0</v>
      </c>
      <c r="G25" s="290">
        <f>C25/30</f>
        <v>391.72999999999996</v>
      </c>
      <c r="H25" s="291">
        <f t="shared" si="0"/>
        <v>14234.63</v>
      </c>
      <c r="I25" s="290">
        <f t="shared" si="1"/>
        <v>3917.2999999999997</v>
      </c>
      <c r="J25" s="290">
        <f t="shared" si="2"/>
        <v>1958.6499999999999</v>
      </c>
      <c r="K25" s="290">
        <f t="shared" si="3"/>
        <v>15669.199999999999</v>
      </c>
      <c r="L25" s="291">
        <v>0</v>
      </c>
      <c r="M25" s="291">
        <f t="shared" si="4"/>
        <v>21545.149999999998</v>
      </c>
    </row>
    <row r="27" spans="1:13" x14ac:dyDescent="0.3">
      <c r="A27" s="479" t="s">
        <v>2399</v>
      </c>
      <c r="B27" s="480"/>
      <c r="C27" s="480"/>
      <c r="D27" s="480"/>
      <c r="E27" s="481"/>
    </row>
    <row r="28" spans="1:13" ht="64.5" customHeight="1" x14ac:dyDescent="0.3">
      <c r="A28" s="483" t="s">
        <v>2400</v>
      </c>
      <c r="B28" s="483"/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</row>
    <row r="29" spans="1:13" s="294" customFormat="1" ht="55.5" customHeight="1" x14ac:dyDescent="0.3">
      <c r="A29" s="483" t="s">
        <v>2401</v>
      </c>
      <c r="B29" s="483"/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</row>
  </sheetData>
  <mergeCells count="18">
    <mergeCell ref="A7:C7"/>
    <mergeCell ref="A2:M2"/>
    <mergeCell ref="A3:M3"/>
    <mergeCell ref="A4:M4"/>
    <mergeCell ref="A5:M5"/>
    <mergeCell ref="A6:M6"/>
    <mergeCell ref="A27:E27"/>
    <mergeCell ref="A28:M28"/>
    <mergeCell ref="A29:M29"/>
    <mergeCell ref="A8:A9"/>
    <mergeCell ref="B8:B9"/>
    <mergeCell ref="C8:H8"/>
    <mergeCell ref="I8:M8"/>
    <mergeCell ref="A16:C16"/>
    <mergeCell ref="A17:A18"/>
    <mergeCell ref="B17:B18"/>
    <mergeCell ref="C17:H17"/>
    <mergeCell ref="I17:M17"/>
  </mergeCells>
  <conditionalFormatting sqref="A1">
    <cfRule type="duplicateValues" dxfId="0" priority="1"/>
  </conditionalFormatting>
  <printOptions horizontalCentered="1"/>
  <pageMargins left="0.59055118110236227" right="0.59055118110236227" top="1.1811023622047245" bottom="0.78740157480314965" header="0.39370078740157483" footer="0.39370078740157483"/>
  <pageSetup scale="78" fitToHeight="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58.6640625" style="86" customWidth="1"/>
    <col min="2" max="2" width="39.5546875" style="86" bestFit="1" customWidth="1"/>
    <col min="3" max="3" width="19.44140625" style="146" bestFit="1" customWidth="1"/>
    <col min="4" max="5" width="10" style="86" bestFit="1" customWidth="1"/>
    <col min="6" max="6" width="4.33203125" style="86" bestFit="1" customWidth="1"/>
    <col min="7" max="16384" width="11.44140625" style="86"/>
  </cols>
  <sheetData>
    <row r="1" spans="1:5" x14ac:dyDescent="0.3">
      <c r="C1" s="86"/>
    </row>
    <row r="2" spans="1:5" ht="15" customHeight="1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 t="s">
        <v>1854</v>
      </c>
    </row>
    <row r="3" spans="1:5" ht="15" customHeight="1" x14ac:dyDescent="0.3">
      <c r="A3" s="448" t="s">
        <v>2404</v>
      </c>
      <c r="B3" s="448" t="s">
        <v>1797</v>
      </c>
      <c r="C3" s="448" t="s">
        <v>1797</v>
      </c>
      <c r="D3" s="448" t="s">
        <v>1797</v>
      </c>
      <c r="E3" s="448" t="s">
        <v>1797</v>
      </c>
    </row>
    <row r="4" spans="1:5" ht="15" customHeight="1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 t="s">
        <v>1798</v>
      </c>
    </row>
    <row r="5" spans="1:5" ht="15" customHeight="1" x14ac:dyDescent="0.3">
      <c r="A5" s="448" t="s">
        <v>1799</v>
      </c>
      <c r="B5" s="448" t="s">
        <v>1799</v>
      </c>
      <c r="C5" s="448" t="s">
        <v>1799</v>
      </c>
      <c r="D5" s="448" t="s">
        <v>1799</v>
      </c>
      <c r="E5" s="448" t="s">
        <v>1799</v>
      </c>
    </row>
    <row r="6" spans="1:5" ht="15" customHeight="1" x14ac:dyDescent="0.3">
      <c r="A6" s="462" t="s">
        <v>1800</v>
      </c>
      <c r="B6" s="462" t="s">
        <v>1800</v>
      </c>
      <c r="C6" s="462" t="s">
        <v>1800</v>
      </c>
      <c r="D6" s="462" t="s">
        <v>1800</v>
      </c>
      <c r="E6" s="462" t="s">
        <v>1800</v>
      </c>
    </row>
    <row r="7" spans="1:5" ht="15" customHeight="1" x14ac:dyDescent="0.3">
      <c r="A7" s="95" t="s">
        <v>329</v>
      </c>
      <c r="B7" s="95" t="s">
        <v>329</v>
      </c>
      <c r="C7" s="96" t="s">
        <v>329</v>
      </c>
      <c r="D7" s="295" t="s">
        <v>329</v>
      </c>
      <c r="E7" s="295" t="s">
        <v>329</v>
      </c>
    </row>
    <row r="8" spans="1:5" s="97" customFormat="1" ht="15" customHeight="1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s="97" customFormat="1" ht="15" customHeight="1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s="161" customFormat="1" ht="15" customHeight="1" x14ac:dyDescent="0.3">
      <c r="A10" s="274"/>
      <c r="B10" s="274"/>
      <c r="C10" s="274"/>
      <c r="D10" s="274"/>
      <c r="E10" s="274"/>
    </row>
    <row r="11" spans="1:5" s="97" customFormat="1" ht="15" customHeight="1" x14ac:dyDescent="0.3">
      <c r="A11" s="450" t="s">
        <v>1807</v>
      </c>
      <c r="B11" s="450" t="s">
        <v>1807</v>
      </c>
      <c r="C11" s="100" t="s">
        <v>329</v>
      </c>
      <c r="D11" s="296" t="s">
        <v>329</v>
      </c>
      <c r="E11" s="296" t="s">
        <v>329</v>
      </c>
    </row>
    <row r="12" spans="1:5" s="220" customFormat="1" ht="17.399999999999999" customHeight="1" x14ac:dyDescent="0.3">
      <c r="A12" s="297" t="s">
        <v>2405</v>
      </c>
      <c r="B12" s="273" t="s">
        <v>2153</v>
      </c>
      <c r="C12" s="298">
        <v>65</v>
      </c>
      <c r="D12" s="261">
        <v>7398</v>
      </c>
      <c r="E12" s="261">
        <v>11640</v>
      </c>
    </row>
    <row r="13" spans="1:5" s="220" customFormat="1" ht="17.399999999999999" customHeight="1" x14ac:dyDescent="0.3">
      <c r="A13" s="273" t="s">
        <v>2406</v>
      </c>
      <c r="B13" s="273" t="s">
        <v>2407</v>
      </c>
      <c r="C13" s="298">
        <v>11</v>
      </c>
      <c r="D13" s="261">
        <v>8974</v>
      </c>
      <c r="E13" s="261">
        <v>10116</v>
      </c>
    </row>
    <row r="14" spans="1:5" s="220" customFormat="1" ht="17.399999999999999" customHeight="1" x14ac:dyDescent="0.3">
      <c r="A14" s="273" t="s">
        <v>2408</v>
      </c>
      <c r="B14" s="273" t="s">
        <v>2409</v>
      </c>
      <c r="C14" s="298">
        <v>1</v>
      </c>
      <c r="D14" s="261">
        <v>17624</v>
      </c>
      <c r="E14" s="261">
        <v>17624</v>
      </c>
    </row>
    <row r="15" spans="1:5" s="220" customFormat="1" ht="17.399999999999999" customHeight="1" x14ac:dyDescent="0.3">
      <c r="A15" s="273" t="s">
        <v>2410</v>
      </c>
      <c r="B15" s="273" t="s">
        <v>1990</v>
      </c>
      <c r="C15" s="298">
        <v>26</v>
      </c>
      <c r="D15" s="261">
        <v>6140</v>
      </c>
      <c r="E15" s="261">
        <v>7076</v>
      </c>
    </row>
    <row r="16" spans="1:5" s="220" customFormat="1" ht="17.399999999999999" customHeight="1" x14ac:dyDescent="0.3">
      <c r="A16" s="273" t="s">
        <v>2411</v>
      </c>
      <c r="B16" s="273" t="s">
        <v>2412</v>
      </c>
      <c r="C16" s="298">
        <v>49</v>
      </c>
      <c r="D16" s="261">
        <v>6102</v>
      </c>
      <c r="E16" s="261">
        <v>7494</v>
      </c>
    </row>
    <row r="17" spans="1:5" s="220" customFormat="1" ht="17.399999999999999" customHeight="1" x14ac:dyDescent="0.3">
      <c r="A17" s="273" t="s">
        <v>2413</v>
      </c>
      <c r="B17" s="273" t="s">
        <v>2414</v>
      </c>
      <c r="C17" s="298">
        <v>2</v>
      </c>
      <c r="D17" s="261">
        <v>6612</v>
      </c>
      <c r="E17" s="261">
        <v>6612</v>
      </c>
    </row>
    <row r="18" spans="1:5" s="220" customFormat="1" ht="17.399999999999999" customHeight="1" x14ac:dyDescent="0.3">
      <c r="A18" s="273" t="s">
        <v>2415</v>
      </c>
      <c r="B18" s="273" t="s">
        <v>2416</v>
      </c>
      <c r="C18" s="298">
        <v>4</v>
      </c>
      <c r="D18" s="261">
        <v>9416</v>
      </c>
      <c r="E18" s="261">
        <v>9416</v>
      </c>
    </row>
    <row r="19" spans="1:5" s="220" customFormat="1" ht="17.399999999999999" customHeight="1" x14ac:dyDescent="0.3">
      <c r="A19" s="273" t="s">
        <v>2417</v>
      </c>
      <c r="B19" s="273" t="s">
        <v>2418</v>
      </c>
      <c r="C19" s="298">
        <v>45</v>
      </c>
      <c r="D19" s="261">
        <v>7432</v>
      </c>
      <c r="E19" s="261">
        <v>7432</v>
      </c>
    </row>
    <row r="20" spans="1:5" s="220" customFormat="1" ht="17.399999999999999" customHeight="1" x14ac:dyDescent="0.3">
      <c r="A20" s="273" t="s">
        <v>2419</v>
      </c>
      <c r="B20" s="273" t="s">
        <v>2020</v>
      </c>
      <c r="C20" s="298">
        <v>5</v>
      </c>
      <c r="D20" s="261">
        <v>6640</v>
      </c>
      <c r="E20" s="261">
        <v>6640</v>
      </c>
    </row>
    <row r="21" spans="1:5" s="220" customFormat="1" ht="17.399999999999999" customHeight="1" x14ac:dyDescent="0.3">
      <c r="A21" s="273" t="s">
        <v>2420</v>
      </c>
      <c r="B21" s="273" t="s">
        <v>2155</v>
      </c>
      <c r="C21" s="298">
        <v>29</v>
      </c>
      <c r="D21" s="261">
        <v>6640</v>
      </c>
      <c r="E21" s="261">
        <v>18874</v>
      </c>
    </row>
    <row r="22" spans="1:5" s="220" customFormat="1" ht="17.399999999999999" customHeight="1" x14ac:dyDescent="0.3">
      <c r="A22" s="273" t="s">
        <v>2421</v>
      </c>
      <c r="B22" s="273" t="s">
        <v>1814</v>
      </c>
      <c r="C22" s="298">
        <v>24</v>
      </c>
      <c r="D22" s="261">
        <v>11158</v>
      </c>
      <c r="E22" s="261">
        <v>18730</v>
      </c>
    </row>
    <row r="23" spans="1:5" s="220" customFormat="1" ht="17.399999999999999" customHeight="1" x14ac:dyDescent="0.3">
      <c r="A23" s="273" t="s">
        <v>2166</v>
      </c>
      <c r="B23" s="273" t="s">
        <v>2422</v>
      </c>
      <c r="C23" s="298">
        <v>3</v>
      </c>
      <c r="D23" s="261">
        <v>9612</v>
      </c>
      <c r="E23" s="261">
        <v>9612</v>
      </c>
    </row>
    <row r="24" spans="1:5" s="220" customFormat="1" ht="17.399999999999999" customHeight="1" x14ac:dyDescent="0.3">
      <c r="A24" s="273" t="s">
        <v>2423</v>
      </c>
      <c r="B24" s="273" t="s">
        <v>2032</v>
      </c>
      <c r="C24" s="298">
        <v>1</v>
      </c>
      <c r="D24" s="261">
        <v>25058</v>
      </c>
      <c r="E24" s="261">
        <v>25058</v>
      </c>
    </row>
    <row r="25" spans="1:5" s="220" customFormat="1" ht="17.399999999999999" customHeight="1" x14ac:dyDescent="0.3">
      <c r="A25" s="273" t="s">
        <v>2424</v>
      </c>
      <c r="B25" s="273" t="s">
        <v>1811</v>
      </c>
      <c r="C25" s="298">
        <v>17</v>
      </c>
      <c r="D25" s="261">
        <v>33856</v>
      </c>
      <c r="E25" s="261">
        <v>50868</v>
      </c>
    </row>
    <row r="26" spans="1:5" s="220" customFormat="1" ht="17.399999999999999" customHeight="1" x14ac:dyDescent="0.3">
      <c r="A26" s="273" t="s">
        <v>2171</v>
      </c>
      <c r="B26" s="273" t="s">
        <v>1871</v>
      </c>
      <c r="C26" s="298">
        <v>1</v>
      </c>
      <c r="D26" s="261">
        <v>68126</v>
      </c>
      <c r="E26" s="261">
        <v>68126</v>
      </c>
    </row>
    <row r="27" spans="1:5" s="220" customFormat="1" ht="17.399999999999999" customHeight="1" x14ac:dyDescent="0.3">
      <c r="A27" s="273" t="s">
        <v>2425</v>
      </c>
      <c r="B27" s="273" t="s">
        <v>2426</v>
      </c>
      <c r="C27" s="298">
        <v>4</v>
      </c>
      <c r="D27" s="261">
        <v>6538</v>
      </c>
      <c r="E27" s="261">
        <v>6640</v>
      </c>
    </row>
    <row r="28" spans="1:5" s="220" customFormat="1" ht="17.399999999999999" customHeight="1" x14ac:dyDescent="0.3">
      <c r="A28" s="273" t="s">
        <v>2393</v>
      </c>
      <c r="B28" s="273" t="s">
        <v>2394</v>
      </c>
      <c r="C28" s="298">
        <v>3</v>
      </c>
      <c r="D28" s="261">
        <v>18874</v>
      </c>
      <c r="E28" s="261">
        <v>18874</v>
      </c>
    </row>
    <row r="29" spans="1:5" s="220" customFormat="1" ht="17.399999999999999" customHeight="1" x14ac:dyDescent="0.3">
      <c r="A29" s="273" t="s">
        <v>2427</v>
      </c>
      <c r="B29" s="273" t="s">
        <v>2428</v>
      </c>
      <c r="C29" s="298">
        <v>7</v>
      </c>
      <c r="D29" s="261">
        <v>18476</v>
      </c>
      <c r="E29" s="261">
        <v>18476</v>
      </c>
    </row>
    <row r="30" spans="1:5" s="220" customFormat="1" ht="17.399999999999999" customHeight="1" x14ac:dyDescent="0.3">
      <c r="A30" s="273" t="s">
        <v>2429</v>
      </c>
      <c r="B30" s="273" t="s">
        <v>2430</v>
      </c>
      <c r="C30" s="298">
        <v>37</v>
      </c>
      <c r="D30" s="261">
        <v>20802</v>
      </c>
      <c r="E30" s="261">
        <v>20802</v>
      </c>
    </row>
    <row r="31" spans="1:5" s="220" customFormat="1" ht="17.399999999999999" customHeight="1" x14ac:dyDescent="0.3">
      <c r="A31" s="273" t="s">
        <v>2431</v>
      </c>
      <c r="B31" s="273" t="s">
        <v>2432</v>
      </c>
      <c r="C31" s="298">
        <v>7</v>
      </c>
      <c r="D31" s="261">
        <v>17946</v>
      </c>
      <c r="E31" s="261">
        <v>17946</v>
      </c>
    </row>
    <row r="32" spans="1:5" s="220" customFormat="1" ht="17.399999999999999" customHeight="1" x14ac:dyDescent="0.3">
      <c r="A32" s="273" t="s">
        <v>2433</v>
      </c>
      <c r="B32" s="273" t="s">
        <v>2386</v>
      </c>
      <c r="C32" s="298">
        <v>3</v>
      </c>
      <c r="D32" s="261">
        <v>17406</v>
      </c>
      <c r="E32" s="261">
        <v>17406</v>
      </c>
    </row>
    <row r="33" spans="1:5" s="220" customFormat="1" ht="17.399999999999999" customHeight="1" x14ac:dyDescent="0.3">
      <c r="A33" s="273" t="s">
        <v>2391</v>
      </c>
      <c r="B33" s="273" t="s">
        <v>2392</v>
      </c>
      <c r="C33" s="298">
        <v>86</v>
      </c>
      <c r="D33" s="261">
        <v>20802</v>
      </c>
      <c r="E33" s="261">
        <v>20802</v>
      </c>
    </row>
    <row r="34" spans="1:5" s="220" customFormat="1" ht="17.399999999999999" customHeight="1" x14ac:dyDescent="0.3">
      <c r="A34" s="273" t="s">
        <v>2389</v>
      </c>
      <c r="B34" s="273" t="s">
        <v>2390</v>
      </c>
      <c r="C34" s="298">
        <v>175</v>
      </c>
      <c r="D34" s="261">
        <v>25808</v>
      </c>
      <c r="E34" s="261">
        <v>25808</v>
      </c>
    </row>
    <row r="35" spans="1:5" s="220" customFormat="1" ht="17.399999999999999" customHeight="1" x14ac:dyDescent="0.3">
      <c r="A35" s="273" t="s">
        <v>2434</v>
      </c>
      <c r="B35" s="273" t="s">
        <v>2435</v>
      </c>
      <c r="C35" s="298">
        <v>1</v>
      </c>
      <c r="D35" s="261">
        <v>114492</v>
      </c>
      <c r="E35" s="261">
        <v>114492</v>
      </c>
    </row>
    <row r="36" spans="1:5" s="220" customFormat="1" ht="17.399999999999999" customHeight="1" x14ac:dyDescent="0.3">
      <c r="A36" s="273" t="s">
        <v>2436</v>
      </c>
      <c r="B36" s="273" t="s">
        <v>2437</v>
      </c>
      <c r="C36" s="298">
        <v>31</v>
      </c>
      <c r="D36" s="261">
        <v>11976</v>
      </c>
      <c r="E36" s="261">
        <v>18476</v>
      </c>
    </row>
    <row r="37" spans="1:5" s="220" customFormat="1" ht="17.399999999999999" customHeight="1" x14ac:dyDescent="0.3">
      <c r="A37" s="273" t="s">
        <v>2395</v>
      </c>
      <c r="B37" s="273" t="s">
        <v>2396</v>
      </c>
      <c r="C37" s="298">
        <v>177</v>
      </c>
      <c r="D37" s="261">
        <v>17946</v>
      </c>
      <c r="E37" s="261">
        <v>17946</v>
      </c>
    </row>
    <row r="38" spans="1:5" s="220" customFormat="1" ht="17.399999999999999" customHeight="1" x14ac:dyDescent="0.3">
      <c r="A38" s="273" t="s">
        <v>2438</v>
      </c>
      <c r="B38" s="273" t="s">
        <v>2142</v>
      </c>
      <c r="C38" s="298">
        <v>34</v>
      </c>
      <c r="D38" s="261">
        <v>18948</v>
      </c>
      <c r="E38" s="261">
        <v>33856</v>
      </c>
    </row>
    <row r="39" spans="1:5" s="220" customFormat="1" ht="17.399999999999999" customHeight="1" x14ac:dyDescent="0.3">
      <c r="A39" s="273" t="s">
        <v>2439</v>
      </c>
      <c r="B39" s="273" t="s">
        <v>2440</v>
      </c>
      <c r="C39" s="298">
        <v>9</v>
      </c>
      <c r="D39" s="261">
        <v>6988</v>
      </c>
      <c r="E39" s="261">
        <v>6988</v>
      </c>
    </row>
    <row r="40" spans="1:5" s="220" customFormat="1" ht="17.399999999999999" customHeight="1" x14ac:dyDescent="0.3">
      <c r="A40" s="273" t="s">
        <v>2441</v>
      </c>
      <c r="B40" s="273" t="s">
        <v>2442</v>
      </c>
      <c r="C40" s="298">
        <v>1</v>
      </c>
      <c r="D40" s="261">
        <v>6538</v>
      </c>
      <c r="E40" s="261">
        <v>6538</v>
      </c>
    </row>
    <row r="41" spans="1:5" s="220" customFormat="1" ht="17.399999999999999" customHeight="1" x14ac:dyDescent="0.3">
      <c r="A41" s="273" t="s">
        <v>2443</v>
      </c>
      <c r="B41" s="273" t="s">
        <v>2444</v>
      </c>
      <c r="C41" s="298">
        <v>8</v>
      </c>
      <c r="D41" s="261">
        <v>19068</v>
      </c>
      <c r="E41" s="261">
        <v>21680</v>
      </c>
    </row>
    <row r="42" spans="1:5" s="220" customFormat="1" ht="17.399999999999999" customHeight="1" x14ac:dyDescent="0.3">
      <c r="A42" s="273" t="s">
        <v>2445</v>
      </c>
      <c r="B42" s="273" t="s">
        <v>2446</v>
      </c>
      <c r="C42" s="298">
        <v>42</v>
      </c>
      <c r="D42" s="261">
        <v>26266</v>
      </c>
      <c r="E42" s="261">
        <v>26266</v>
      </c>
    </row>
    <row r="43" spans="1:5" s="220" customFormat="1" ht="17.399999999999999" customHeight="1" x14ac:dyDescent="0.3">
      <c r="A43" s="273" t="s">
        <v>2447</v>
      </c>
      <c r="B43" s="273" t="s">
        <v>2448</v>
      </c>
      <c r="C43" s="298">
        <v>29</v>
      </c>
      <c r="D43" s="261">
        <v>9612</v>
      </c>
      <c r="E43" s="261">
        <v>16096</v>
      </c>
    </row>
    <row r="44" spans="1:5" s="220" customFormat="1" ht="17.399999999999999" customHeight="1" x14ac:dyDescent="0.3">
      <c r="A44" s="273" t="s">
        <v>2449</v>
      </c>
      <c r="B44" s="273" t="s">
        <v>2450</v>
      </c>
      <c r="C44" s="298">
        <v>62</v>
      </c>
      <c r="D44" s="261">
        <v>17946</v>
      </c>
      <c r="E44" s="261">
        <v>17946</v>
      </c>
    </row>
    <row r="45" spans="1:5" s="220" customFormat="1" ht="17.399999999999999" customHeight="1" x14ac:dyDescent="0.3">
      <c r="A45" s="273" t="s">
        <v>2451</v>
      </c>
      <c r="B45" s="273" t="s">
        <v>2452</v>
      </c>
      <c r="C45" s="298">
        <v>44</v>
      </c>
      <c r="D45" s="261">
        <v>25808</v>
      </c>
      <c r="E45" s="261">
        <v>25808</v>
      </c>
    </row>
    <row r="46" spans="1:5" s="220" customFormat="1" ht="17.399999999999999" customHeight="1" x14ac:dyDescent="0.3">
      <c r="A46" s="273" t="s">
        <v>2453</v>
      </c>
      <c r="B46" s="273" t="s">
        <v>2454</v>
      </c>
      <c r="C46" s="298">
        <v>1</v>
      </c>
      <c r="D46" s="261">
        <v>12972</v>
      </c>
      <c r="E46" s="261">
        <v>12972</v>
      </c>
    </row>
    <row r="47" spans="1:5" s="220" customFormat="1" ht="17.399999999999999" customHeight="1" x14ac:dyDescent="0.3">
      <c r="A47" s="273" t="s">
        <v>2455</v>
      </c>
      <c r="B47" s="273" t="s">
        <v>2456</v>
      </c>
      <c r="C47" s="298">
        <v>74</v>
      </c>
      <c r="D47" s="261">
        <v>14690</v>
      </c>
      <c r="E47" s="261">
        <v>14690</v>
      </c>
    </row>
    <row r="48" spans="1:5" s="220" customFormat="1" ht="17.399999999999999" customHeight="1" x14ac:dyDescent="0.3">
      <c r="A48" s="273" t="s">
        <v>2457</v>
      </c>
      <c r="B48" s="273" t="s">
        <v>2458</v>
      </c>
      <c r="C48" s="298">
        <v>3</v>
      </c>
      <c r="D48" s="261">
        <v>6902</v>
      </c>
      <c r="E48" s="261">
        <v>18820</v>
      </c>
    </row>
    <row r="49" spans="1:8" s="220" customFormat="1" ht="17.399999999999999" customHeight="1" x14ac:dyDescent="0.3">
      <c r="A49" s="273" t="s">
        <v>2459</v>
      </c>
      <c r="B49" s="273" t="s">
        <v>2460</v>
      </c>
      <c r="C49" s="298">
        <v>1</v>
      </c>
      <c r="D49" s="261">
        <v>17624</v>
      </c>
      <c r="E49" s="261">
        <v>17624</v>
      </c>
    </row>
    <row r="50" spans="1:8" s="220" customFormat="1" ht="17.399999999999999" customHeight="1" x14ac:dyDescent="0.3">
      <c r="A50" s="273" t="s">
        <v>2461</v>
      </c>
      <c r="B50" s="273" t="s">
        <v>2150</v>
      </c>
      <c r="C50" s="298">
        <v>39</v>
      </c>
      <c r="D50" s="261">
        <v>6578</v>
      </c>
      <c r="E50" s="261">
        <v>11640</v>
      </c>
    </row>
    <row r="51" spans="1:8" s="220" customFormat="1" ht="17.399999999999999" customHeight="1" x14ac:dyDescent="0.3">
      <c r="A51" s="273" t="s">
        <v>2462</v>
      </c>
      <c r="B51" s="273" t="s">
        <v>1895</v>
      </c>
      <c r="C51" s="298">
        <v>1</v>
      </c>
      <c r="D51" s="261">
        <v>41294</v>
      </c>
      <c r="E51" s="261">
        <v>41294</v>
      </c>
    </row>
    <row r="52" spans="1:8" s="220" customFormat="1" ht="17.399999999999999" customHeight="1" x14ac:dyDescent="0.3">
      <c r="A52" s="273" t="s">
        <v>2463</v>
      </c>
      <c r="B52" s="273" t="s">
        <v>1921</v>
      </c>
      <c r="C52" s="298">
        <v>1</v>
      </c>
      <c r="D52" s="261">
        <v>50868</v>
      </c>
      <c r="E52" s="261">
        <v>50868</v>
      </c>
    </row>
    <row r="53" spans="1:8" s="220" customFormat="1" ht="17.399999999999999" customHeight="1" x14ac:dyDescent="0.3">
      <c r="A53" s="273" t="s">
        <v>2464</v>
      </c>
      <c r="B53" s="273" t="s">
        <v>2465</v>
      </c>
      <c r="C53" s="298">
        <v>14</v>
      </c>
      <c r="D53" s="261">
        <v>7494</v>
      </c>
      <c r="E53" s="261">
        <v>7494</v>
      </c>
    </row>
    <row r="54" spans="1:8" s="220" customFormat="1" ht="17.399999999999999" customHeight="1" x14ac:dyDescent="0.3">
      <c r="A54" s="273" t="s">
        <v>2466</v>
      </c>
      <c r="B54" s="273" t="s">
        <v>2467</v>
      </c>
      <c r="C54" s="298">
        <v>1</v>
      </c>
      <c r="D54" s="261">
        <v>7770</v>
      </c>
      <c r="E54" s="261">
        <v>7770</v>
      </c>
    </row>
    <row r="55" spans="1:8" s="220" customFormat="1" ht="17.399999999999999" customHeight="1" x14ac:dyDescent="0.3">
      <c r="A55" s="273" t="s">
        <v>2468</v>
      </c>
      <c r="B55" s="273" t="s">
        <v>2469</v>
      </c>
      <c r="C55" s="298">
        <v>1</v>
      </c>
      <c r="D55" s="261">
        <v>14698</v>
      </c>
      <c r="E55" s="261">
        <v>14698</v>
      </c>
    </row>
    <row r="56" spans="1:8" s="220" customFormat="1" ht="17.399999999999999" customHeight="1" x14ac:dyDescent="0.3">
      <c r="A56" s="273" t="s">
        <v>2387</v>
      </c>
      <c r="B56" s="273" t="s">
        <v>2470</v>
      </c>
      <c r="C56" s="298">
        <v>4</v>
      </c>
      <c r="D56" s="261">
        <v>81846</v>
      </c>
      <c r="E56" s="261">
        <v>81846</v>
      </c>
    </row>
    <row r="57" spans="1:8" s="220" customFormat="1" ht="17.399999999999999" customHeight="1" x14ac:dyDescent="0.3">
      <c r="A57" s="273" t="s">
        <v>2471</v>
      </c>
      <c r="B57" s="273" t="s">
        <v>2074</v>
      </c>
      <c r="C57" s="298">
        <v>2</v>
      </c>
      <c r="D57" s="261">
        <v>15966</v>
      </c>
      <c r="E57" s="261">
        <v>15966</v>
      </c>
    </row>
    <row r="58" spans="1:8" s="97" customFormat="1" ht="15" customHeight="1" x14ac:dyDescent="0.3">
      <c r="A58" s="111" t="s">
        <v>329</v>
      </c>
      <c r="B58" s="140" t="s">
        <v>1830</v>
      </c>
      <c r="C58" s="141">
        <f>SUM(C12:C57)</f>
        <v>1185</v>
      </c>
      <c r="D58" s="299" t="s">
        <v>329</v>
      </c>
      <c r="E58" s="299" t="s">
        <v>329</v>
      </c>
      <c r="H58" s="86"/>
    </row>
    <row r="59" spans="1:8" s="97" customFormat="1" ht="15" customHeight="1" x14ac:dyDescent="0.3">
      <c r="A59" s="87"/>
      <c r="B59" s="157"/>
      <c r="C59" s="281"/>
      <c r="D59" s="300"/>
      <c r="E59" s="300"/>
      <c r="H59" s="86"/>
    </row>
    <row r="60" spans="1:8" s="161" customFormat="1" ht="15" customHeight="1" x14ac:dyDescent="0.3">
      <c r="A60" s="157"/>
      <c r="B60" s="157"/>
      <c r="C60" s="281"/>
      <c r="D60" s="301"/>
      <c r="E60" s="301"/>
    </row>
    <row r="61" spans="1:8" s="97" customFormat="1" ht="15" customHeight="1" x14ac:dyDescent="0.3">
      <c r="A61" s="452" t="s">
        <v>1831</v>
      </c>
      <c r="B61" s="452" t="s">
        <v>1831</v>
      </c>
      <c r="C61" s="125"/>
      <c r="D61" s="127" t="s">
        <v>329</v>
      </c>
      <c r="E61" s="127" t="s">
        <v>329</v>
      </c>
    </row>
    <row r="62" spans="1:8" s="97" customFormat="1" ht="15" customHeight="1" x14ac:dyDescent="0.3">
      <c r="A62" s="128" t="s">
        <v>1841</v>
      </c>
      <c r="B62" s="128" t="s">
        <v>1841</v>
      </c>
      <c r="C62" s="129">
        <v>0</v>
      </c>
      <c r="D62" s="130">
        <v>0</v>
      </c>
      <c r="E62" s="130">
        <v>0</v>
      </c>
    </row>
    <row r="63" spans="1:8" s="97" customFormat="1" ht="15" customHeight="1" x14ac:dyDescent="0.3">
      <c r="A63" s="131" t="s">
        <v>329</v>
      </c>
      <c r="B63" s="132" t="s">
        <v>1839</v>
      </c>
      <c r="C63" s="133">
        <f>SUM(C62:C62)</f>
        <v>0</v>
      </c>
      <c r="D63" s="134" t="s">
        <v>329</v>
      </c>
      <c r="E63" s="135" t="s">
        <v>329</v>
      </c>
    </row>
    <row r="64" spans="1:8" s="97" customFormat="1" ht="15" customHeight="1" x14ac:dyDescent="0.3">
      <c r="A64" s="166" t="s">
        <v>329</v>
      </c>
      <c r="D64" s="167" t="s">
        <v>329</v>
      </c>
      <c r="E64" s="167" t="s">
        <v>329</v>
      </c>
    </row>
    <row r="65" spans="1:16" s="97" customFormat="1" ht="15" customHeight="1" x14ac:dyDescent="0.3">
      <c r="A65" s="98" t="s">
        <v>329</v>
      </c>
      <c r="B65" s="98" t="s">
        <v>329</v>
      </c>
      <c r="C65" s="162" t="s">
        <v>329</v>
      </c>
      <c r="D65" s="92" t="s">
        <v>329</v>
      </c>
      <c r="E65" s="92" t="s">
        <v>329</v>
      </c>
    </row>
    <row r="66" spans="1:16" s="97" customFormat="1" ht="15" customHeight="1" x14ac:dyDescent="0.3">
      <c r="A66" s="452" t="s">
        <v>1840</v>
      </c>
      <c r="B66" s="452" t="s">
        <v>1831</v>
      </c>
      <c r="C66" s="125" t="s">
        <v>329</v>
      </c>
      <c r="D66" s="127" t="s">
        <v>329</v>
      </c>
      <c r="E66" s="127" t="s">
        <v>329</v>
      </c>
    </row>
    <row r="67" spans="1:16" s="97" customFormat="1" ht="15" customHeight="1" x14ac:dyDescent="0.3">
      <c r="A67" s="128" t="s">
        <v>1841</v>
      </c>
      <c r="B67" s="128" t="s">
        <v>1841</v>
      </c>
      <c r="C67" s="129">
        <v>0</v>
      </c>
      <c r="D67" s="130">
        <v>0</v>
      </c>
      <c r="E67" s="130">
        <v>0</v>
      </c>
    </row>
    <row r="68" spans="1:16" s="97" customFormat="1" ht="15" customHeight="1" x14ac:dyDescent="0.3">
      <c r="A68" s="131" t="s">
        <v>329</v>
      </c>
      <c r="B68" s="132" t="s">
        <v>1842</v>
      </c>
      <c r="C68" s="133">
        <f>SUM(C67:C67)</f>
        <v>0</v>
      </c>
      <c r="D68" s="134" t="s">
        <v>329</v>
      </c>
      <c r="E68" s="135" t="s">
        <v>329</v>
      </c>
    </row>
    <row r="69" spans="1:16" s="97" customFormat="1" ht="15" customHeight="1" x14ac:dyDescent="0.3">
      <c r="A69" s="91"/>
      <c r="B69" s="98"/>
      <c r="C69" s="162"/>
      <c r="D69" s="92"/>
      <c r="E69" s="92"/>
    </row>
    <row r="70" spans="1:16" s="97" customFormat="1" ht="15" customHeight="1" x14ac:dyDescent="0.3">
      <c r="A70" s="91"/>
      <c r="B70" s="168" t="s">
        <v>1754</v>
      </c>
      <c r="C70" s="169">
        <f>SUM(C63,C58,C68)</f>
        <v>1185</v>
      </c>
      <c r="D70" s="92"/>
      <c r="E70" s="92"/>
    </row>
    <row r="71" spans="1:16" s="97" customFormat="1" ht="15" customHeight="1" x14ac:dyDescent="0.3">
      <c r="A71" s="91"/>
      <c r="B71" s="91"/>
      <c r="C71" s="162"/>
      <c r="D71" s="92"/>
      <c r="E71" s="92"/>
    </row>
    <row r="72" spans="1:16" s="97" customFormat="1" ht="15" customHeight="1" x14ac:dyDescent="0.3">
      <c r="A72" s="91"/>
      <c r="B72" s="91"/>
      <c r="C72" s="162"/>
      <c r="D72" s="92"/>
      <c r="E72" s="92"/>
    </row>
    <row r="73" spans="1:16" s="97" customFormat="1" ht="15" customHeight="1" x14ac:dyDescent="0.3">
      <c r="A73" s="439" t="s">
        <v>1750</v>
      </c>
      <c r="B73" s="439"/>
      <c r="C73" s="118" t="s">
        <v>329</v>
      </c>
      <c r="D73" s="93" t="s">
        <v>329</v>
      </c>
      <c r="E73" s="93" t="s">
        <v>329</v>
      </c>
    </row>
    <row r="74" spans="1:16" s="97" customFormat="1" ht="15" customHeight="1" x14ac:dyDescent="0.3">
      <c r="A74" s="452" t="s">
        <v>1843</v>
      </c>
      <c r="B74" s="452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</row>
    <row r="75" spans="1:16" s="97" customFormat="1" ht="15" customHeight="1" x14ac:dyDescent="0.3">
      <c r="A75" s="186" t="s">
        <v>1841</v>
      </c>
      <c r="B75" s="128" t="s">
        <v>2153</v>
      </c>
      <c r="C75" s="119">
        <v>2</v>
      </c>
      <c r="D75" s="90">
        <v>9180</v>
      </c>
      <c r="E75" s="90">
        <v>11534</v>
      </c>
    </row>
    <row r="76" spans="1:16" s="97" customFormat="1" ht="15" customHeight="1" x14ac:dyDescent="0.3">
      <c r="A76" s="131" t="s">
        <v>329</v>
      </c>
      <c r="B76" s="132" t="s">
        <v>1847</v>
      </c>
      <c r="C76" s="133">
        <f>SUM(C75:C75)</f>
        <v>2</v>
      </c>
      <c r="D76" s="134" t="s">
        <v>329</v>
      </c>
      <c r="E76" s="135" t="s">
        <v>329</v>
      </c>
    </row>
    <row r="77" spans="1:16" s="97" customFormat="1" ht="13.8" x14ac:dyDescent="0.3">
      <c r="A77" s="91" t="s">
        <v>329</v>
      </c>
      <c r="B77" s="171" t="s">
        <v>329</v>
      </c>
      <c r="C77" s="142"/>
    </row>
    <row r="78" spans="1:16" s="97" customFormat="1" ht="13.8" x14ac:dyDescent="0.3">
      <c r="A78" s="460" t="s">
        <v>1848</v>
      </c>
      <c r="B78" s="461"/>
      <c r="C78" s="142"/>
    </row>
    <row r="79" spans="1:16" s="97" customFormat="1" ht="13.8" x14ac:dyDescent="0.3">
      <c r="A79" s="128" t="s">
        <v>1841</v>
      </c>
      <c r="B79" s="186" t="s">
        <v>1841</v>
      </c>
      <c r="C79" s="129">
        <v>0</v>
      </c>
      <c r="D79" s="130">
        <v>0</v>
      </c>
      <c r="E79" s="130">
        <v>0</v>
      </c>
    </row>
    <row r="80" spans="1:16" s="97" customFormat="1" ht="13.8" x14ac:dyDescent="0.3">
      <c r="A80" s="111" t="s">
        <v>329</v>
      </c>
      <c r="B80" s="140" t="s">
        <v>1853</v>
      </c>
      <c r="C80" s="172">
        <f>SUM(C79:C79)</f>
        <v>0</v>
      </c>
      <c r="D80" s="134" t="s">
        <v>329</v>
      </c>
      <c r="E80" s="135" t="s">
        <v>329</v>
      </c>
    </row>
  </sheetData>
  <mergeCells count="15">
    <mergeCell ref="A78:B78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61:B61"/>
    <mergeCell ref="A66:B66"/>
    <mergeCell ref="A73:B73"/>
    <mergeCell ref="A74:B74"/>
  </mergeCells>
  <printOptions horizontalCentered="1"/>
  <pageMargins left="0.59055118110236227" right="0.59055118110236227" top="1.1811023622047245" bottom="0.78740157480314965" header="0.39370078740157483" footer="0.39370078740157483"/>
  <pageSetup scale="75" fitToHeight="0" orientation="landscape" r:id="rId1"/>
  <rowBreaks count="2" manualBreakCount="2">
    <brk id="32" max="16383" man="1"/>
    <brk id="59" max="16383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09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8.5546875" style="302" bestFit="1" customWidth="1"/>
    <col min="2" max="2" width="39.5546875" style="302" bestFit="1" customWidth="1"/>
    <col min="3" max="3" width="13.88671875" style="302" bestFit="1" customWidth="1"/>
    <col min="4" max="4" width="9.44140625" style="302" bestFit="1" customWidth="1"/>
    <col min="5" max="5" width="13.44140625" style="302" bestFit="1" customWidth="1"/>
    <col min="6" max="6" width="12.5546875" style="302" bestFit="1" customWidth="1"/>
    <col min="7" max="7" width="15.44140625" style="302" bestFit="1" customWidth="1"/>
    <col min="8" max="8" width="15.5546875" style="302" bestFit="1" customWidth="1"/>
    <col min="9" max="9" width="12.5546875" style="302" bestFit="1" customWidth="1"/>
    <col min="10" max="10" width="5.88671875" style="302" bestFit="1" customWidth="1"/>
    <col min="11" max="11" width="12.5546875" style="302" bestFit="1" customWidth="1"/>
    <col min="12" max="16384" width="11.44140625" style="302"/>
  </cols>
  <sheetData>
    <row r="2" spans="1:11" ht="15" customHeight="1" x14ac:dyDescent="0.3">
      <c r="A2" s="486" t="s">
        <v>783</v>
      </c>
      <c r="B2" s="486" t="s">
        <v>1854</v>
      </c>
      <c r="C2" s="486" t="s">
        <v>1854</v>
      </c>
      <c r="D2" s="486" t="s">
        <v>1854</v>
      </c>
      <c r="E2" s="486" t="s">
        <v>1854</v>
      </c>
      <c r="F2" s="486" t="s">
        <v>1854</v>
      </c>
      <c r="G2" s="486" t="s">
        <v>1854</v>
      </c>
      <c r="H2" s="486" t="s">
        <v>1854</v>
      </c>
      <c r="I2" s="486" t="s">
        <v>1854</v>
      </c>
      <c r="J2" s="486" t="s">
        <v>1854</v>
      </c>
      <c r="K2" s="486" t="s">
        <v>1854</v>
      </c>
    </row>
    <row r="3" spans="1:11" ht="15" customHeight="1" x14ac:dyDescent="0.3">
      <c r="A3" s="486" t="s">
        <v>2404</v>
      </c>
      <c r="B3" s="486" t="s">
        <v>1854</v>
      </c>
      <c r="C3" s="486" t="s">
        <v>1854</v>
      </c>
      <c r="D3" s="486" t="s">
        <v>1854</v>
      </c>
      <c r="E3" s="486" t="s">
        <v>1854</v>
      </c>
      <c r="F3" s="486" t="s">
        <v>1854</v>
      </c>
      <c r="G3" s="486" t="s">
        <v>1854</v>
      </c>
      <c r="H3" s="486" t="s">
        <v>1854</v>
      </c>
      <c r="I3" s="486" t="s">
        <v>1854</v>
      </c>
      <c r="J3" s="486" t="s">
        <v>1854</v>
      </c>
      <c r="K3" s="486" t="s">
        <v>1854</v>
      </c>
    </row>
    <row r="4" spans="1:11" ht="15" customHeight="1" x14ac:dyDescent="0.3">
      <c r="A4" s="486" t="s">
        <v>1746</v>
      </c>
      <c r="B4" s="486" t="s">
        <v>1798</v>
      </c>
      <c r="C4" s="486" t="s">
        <v>1798</v>
      </c>
      <c r="D4" s="486" t="s">
        <v>1798</v>
      </c>
      <c r="E4" s="486" t="s">
        <v>1798</v>
      </c>
      <c r="F4" s="486" t="s">
        <v>1798</v>
      </c>
      <c r="G4" s="486" t="s">
        <v>1798</v>
      </c>
      <c r="H4" s="486" t="s">
        <v>1798</v>
      </c>
      <c r="I4" s="486" t="s">
        <v>1798</v>
      </c>
      <c r="J4" s="486" t="s">
        <v>1798</v>
      </c>
      <c r="K4" s="486" t="s">
        <v>1798</v>
      </c>
    </row>
    <row r="5" spans="1:11" ht="15" customHeight="1" x14ac:dyDescent="0.3">
      <c r="A5" s="486" t="s">
        <v>1855</v>
      </c>
      <c r="B5" s="486" t="s">
        <v>1855</v>
      </c>
      <c r="C5" s="486" t="s">
        <v>1855</v>
      </c>
      <c r="D5" s="486" t="s">
        <v>1855</v>
      </c>
      <c r="E5" s="486" t="s">
        <v>1855</v>
      </c>
      <c r="F5" s="486" t="s">
        <v>1855</v>
      </c>
      <c r="G5" s="486" t="s">
        <v>1855</v>
      </c>
      <c r="H5" s="486" t="s">
        <v>1855</v>
      </c>
      <c r="I5" s="486" t="s">
        <v>1855</v>
      </c>
      <c r="J5" s="486" t="s">
        <v>1855</v>
      </c>
      <c r="K5" s="486" t="s">
        <v>1855</v>
      </c>
    </row>
    <row r="6" spans="1:11" ht="15" customHeight="1" x14ac:dyDescent="0.3">
      <c r="A6" s="487" t="s">
        <v>1800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</row>
    <row r="7" spans="1:11" ht="15" customHeight="1" x14ac:dyDescent="0.3">
      <c r="A7" s="484" t="s">
        <v>1856</v>
      </c>
      <c r="B7" s="484"/>
      <c r="C7" s="484"/>
      <c r="D7" s="303" t="s">
        <v>329</v>
      </c>
      <c r="E7" s="303" t="s">
        <v>329</v>
      </c>
      <c r="F7" s="303" t="s">
        <v>329</v>
      </c>
      <c r="G7" s="303" t="s">
        <v>329</v>
      </c>
      <c r="H7" s="303" t="s">
        <v>329</v>
      </c>
      <c r="I7" s="303" t="s">
        <v>329</v>
      </c>
      <c r="J7" s="303" t="s">
        <v>329</v>
      </c>
      <c r="K7" s="303" t="s">
        <v>329</v>
      </c>
    </row>
    <row r="8" spans="1:11" ht="15" customHeight="1" x14ac:dyDescent="0.3">
      <c r="A8" s="471" t="s">
        <v>1857</v>
      </c>
      <c r="B8" s="471" t="s">
        <v>1802</v>
      </c>
      <c r="C8" s="471" t="s">
        <v>1858</v>
      </c>
      <c r="D8" s="471" t="s">
        <v>1858</v>
      </c>
      <c r="E8" s="471" t="s">
        <v>1858</v>
      </c>
      <c r="F8" s="471" t="s">
        <v>1858</v>
      </c>
      <c r="G8" s="471" t="s">
        <v>1859</v>
      </c>
      <c r="H8" s="471" t="s">
        <v>1859</v>
      </c>
      <c r="I8" s="471" t="s">
        <v>1859</v>
      </c>
      <c r="J8" s="471" t="s">
        <v>1859</v>
      </c>
      <c r="K8" s="471" t="s">
        <v>1859</v>
      </c>
    </row>
    <row r="9" spans="1:11" ht="15" customHeight="1" x14ac:dyDescent="0.3">
      <c r="A9" s="471" t="s">
        <v>1857</v>
      </c>
      <c r="B9" s="471" t="s">
        <v>1860</v>
      </c>
      <c r="C9" s="180" t="s">
        <v>1861</v>
      </c>
      <c r="D9" s="180" t="s">
        <v>1862</v>
      </c>
      <c r="E9" s="180" t="s">
        <v>1863</v>
      </c>
      <c r="F9" s="180" t="s">
        <v>1864</v>
      </c>
      <c r="G9" s="180" t="s">
        <v>1865</v>
      </c>
      <c r="H9" s="180" t="s">
        <v>1866</v>
      </c>
      <c r="I9" s="180" t="s">
        <v>1867</v>
      </c>
      <c r="J9" s="180" t="s">
        <v>1868</v>
      </c>
      <c r="K9" s="180" t="s">
        <v>1864</v>
      </c>
    </row>
    <row r="10" spans="1:11" ht="15" customHeight="1" x14ac:dyDescent="0.3">
      <c r="A10" s="304" t="s">
        <v>2472</v>
      </c>
      <c r="B10" s="304" t="s">
        <v>1811</v>
      </c>
      <c r="C10" s="305">
        <v>33856</v>
      </c>
      <c r="D10" s="306">
        <v>0</v>
      </c>
      <c r="E10" s="306">
        <v>0</v>
      </c>
      <c r="F10" s="306">
        <f t="shared" ref="F10:F22" si="0">SUM(E10+D10+C10)</f>
        <v>33856</v>
      </c>
      <c r="G10" s="306">
        <v>11285.333333333332</v>
      </c>
      <c r="H10" s="306">
        <v>5642.6666666666661</v>
      </c>
      <c r="I10" s="306">
        <v>45141.333333333328</v>
      </c>
      <c r="J10" s="306">
        <v>0</v>
      </c>
      <c r="K10" s="306">
        <f t="shared" ref="K10:K22" si="1">SUM(J10+I10+H10+G10)</f>
        <v>62069.333333333328</v>
      </c>
    </row>
    <row r="11" spans="1:11" ht="15" customHeight="1" x14ac:dyDescent="0.3">
      <c r="A11" s="304" t="s">
        <v>2473</v>
      </c>
      <c r="B11" s="304" t="s">
        <v>1811</v>
      </c>
      <c r="C11" s="305">
        <v>42202</v>
      </c>
      <c r="D11" s="306">
        <v>0</v>
      </c>
      <c r="E11" s="306">
        <v>0</v>
      </c>
      <c r="F11" s="306">
        <f t="shared" si="0"/>
        <v>42202</v>
      </c>
      <c r="G11" s="306">
        <v>14067.333333333334</v>
      </c>
      <c r="H11" s="306">
        <v>7033.666666666667</v>
      </c>
      <c r="I11" s="306">
        <v>56269.333333333336</v>
      </c>
      <c r="J11" s="306">
        <v>0</v>
      </c>
      <c r="K11" s="306">
        <f t="shared" si="1"/>
        <v>77370.333333333328</v>
      </c>
    </row>
    <row r="12" spans="1:11" ht="15" customHeight="1" x14ac:dyDescent="0.3">
      <c r="A12" s="304" t="s">
        <v>2172</v>
      </c>
      <c r="B12" s="304" t="s">
        <v>1811</v>
      </c>
      <c r="C12" s="305">
        <v>50868</v>
      </c>
      <c r="D12" s="306">
        <v>0</v>
      </c>
      <c r="E12" s="306">
        <v>0</v>
      </c>
      <c r="F12" s="306">
        <f t="shared" si="0"/>
        <v>50868</v>
      </c>
      <c r="G12" s="306">
        <v>16956</v>
      </c>
      <c r="H12" s="306">
        <v>8478</v>
      </c>
      <c r="I12" s="306">
        <v>67824</v>
      </c>
      <c r="J12" s="306">
        <v>0</v>
      </c>
      <c r="K12" s="306">
        <f t="shared" si="1"/>
        <v>93258</v>
      </c>
    </row>
    <row r="13" spans="1:11" ht="15" customHeight="1" x14ac:dyDescent="0.3">
      <c r="A13" s="304" t="s">
        <v>2171</v>
      </c>
      <c r="B13" s="304" t="s">
        <v>1871</v>
      </c>
      <c r="C13" s="305">
        <v>68126</v>
      </c>
      <c r="D13" s="306">
        <v>0</v>
      </c>
      <c r="E13" s="306">
        <v>0</v>
      </c>
      <c r="F13" s="306">
        <f t="shared" si="0"/>
        <v>68126</v>
      </c>
      <c r="G13" s="306">
        <v>22708.666666666668</v>
      </c>
      <c r="H13" s="306">
        <v>11354.333333333334</v>
      </c>
      <c r="I13" s="306">
        <v>90834.666666666672</v>
      </c>
      <c r="J13" s="306">
        <v>0</v>
      </c>
      <c r="K13" s="306">
        <f t="shared" si="1"/>
        <v>124897.66666666667</v>
      </c>
    </row>
    <row r="14" spans="1:11" ht="15" customHeight="1" x14ac:dyDescent="0.3">
      <c r="A14" s="304" t="s">
        <v>2434</v>
      </c>
      <c r="B14" s="304" t="s">
        <v>2435</v>
      </c>
      <c r="C14" s="305">
        <v>114492</v>
      </c>
      <c r="D14" s="306">
        <v>0</v>
      </c>
      <c r="E14" s="306">
        <v>0</v>
      </c>
      <c r="F14" s="306">
        <f t="shared" si="0"/>
        <v>114492</v>
      </c>
      <c r="G14" s="306">
        <v>38164</v>
      </c>
      <c r="H14" s="306">
        <v>19082</v>
      </c>
      <c r="I14" s="306">
        <v>152656</v>
      </c>
      <c r="J14" s="306">
        <v>0</v>
      </c>
      <c r="K14" s="306">
        <f t="shared" si="1"/>
        <v>209902</v>
      </c>
    </row>
    <row r="15" spans="1:11" ht="15" customHeight="1" x14ac:dyDescent="0.3">
      <c r="A15" s="304" t="s">
        <v>2474</v>
      </c>
      <c r="B15" s="304" t="s">
        <v>2142</v>
      </c>
      <c r="C15" s="305">
        <v>18948</v>
      </c>
      <c r="D15" s="306">
        <v>0</v>
      </c>
      <c r="E15" s="306">
        <v>0</v>
      </c>
      <c r="F15" s="306">
        <f t="shared" si="0"/>
        <v>18948</v>
      </c>
      <c r="G15" s="306">
        <v>6316</v>
      </c>
      <c r="H15" s="306">
        <v>3158</v>
      </c>
      <c r="I15" s="306">
        <v>25264</v>
      </c>
      <c r="J15" s="306">
        <v>0</v>
      </c>
      <c r="K15" s="306">
        <f t="shared" si="1"/>
        <v>34738</v>
      </c>
    </row>
    <row r="16" spans="1:11" ht="15" customHeight="1" x14ac:dyDescent="0.3">
      <c r="A16" s="304" t="s">
        <v>2475</v>
      </c>
      <c r="B16" s="304" t="s">
        <v>2142</v>
      </c>
      <c r="C16" s="305">
        <v>20950</v>
      </c>
      <c r="D16" s="306">
        <v>0</v>
      </c>
      <c r="E16" s="306">
        <v>0</v>
      </c>
      <c r="F16" s="306">
        <f t="shared" si="0"/>
        <v>20950</v>
      </c>
      <c r="G16" s="306">
        <v>6983.3333333333339</v>
      </c>
      <c r="H16" s="306">
        <v>3491.666666666667</v>
      </c>
      <c r="I16" s="306">
        <v>27933.333333333336</v>
      </c>
      <c r="J16" s="306">
        <v>0</v>
      </c>
      <c r="K16" s="306">
        <f t="shared" si="1"/>
        <v>38408.333333333336</v>
      </c>
    </row>
    <row r="17" spans="1:11" ht="15" customHeight="1" x14ac:dyDescent="0.3">
      <c r="A17" s="304" t="s">
        <v>2176</v>
      </c>
      <c r="B17" s="304" t="s">
        <v>2142</v>
      </c>
      <c r="C17" s="305">
        <v>25058</v>
      </c>
      <c r="D17" s="306">
        <v>0</v>
      </c>
      <c r="E17" s="306">
        <v>0</v>
      </c>
      <c r="F17" s="306">
        <f t="shared" si="0"/>
        <v>25058</v>
      </c>
      <c r="G17" s="306">
        <v>8352.6666666666661</v>
      </c>
      <c r="H17" s="306">
        <v>4176.333333333333</v>
      </c>
      <c r="I17" s="306">
        <v>33410.666666666664</v>
      </c>
      <c r="J17" s="306">
        <v>0</v>
      </c>
      <c r="K17" s="306">
        <f t="shared" si="1"/>
        <v>45939.666666666664</v>
      </c>
    </row>
    <row r="18" spans="1:11" ht="15" customHeight="1" x14ac:dyDescent="0.3">
      <c r="A18" s="304" t="s">
        <v>2476</v>
      </c>
      <c r="B18" s="304" t="s">
        <v>2142</v>
      </c>
      <c r="C18" s="305">
        <v>27566</v>
      </c>
      <c r="D18" s="306">
        <v>0</v>
      </c>
      <c r="E18" s="306">
        <v>0</v>
      </c>
      <c r="F18" s="306">
        <f t="shared" si="0"/>
        <v>27566</v>
      </c>
      <c r="G18" s="306">
        <v>9188.6666666666661</v>
      </c>
      <c r="H18" s="306">
        <v>4594.333333333333</v>
      </c>
      <c r="I18" s="306">
        <v>36754.666666666664</v>
      </c>
      <c r="J18" s="306">
        <v>0</v>
      </c>
      <c r="K18" s="306">
        <f t="shared" si="1"/>
        <v>50537.666666666664</v>
      </c>
    </row>
    <row r="19" spans="1:11" ht="15" customHeight="1" x14ac:dyDescent="0.3">
      <c r="A19" s="304" t="s">
        <v>2173</v>
      </c>
      <c r="B19" s="304" t="s">
        <v>2142</v>
      </c>
      <c r="C19" s="305">
        <v>33856</v>
      </c>
      <c r="D19" s="306">
        <v>0</v>
      </c>
      <c r="E19" s="306">
        <v>0</v>
      </c>
      <c r="F19" s="306">
        <f t="shared" si="0"/>
        <v>33856</v>
      </c>
      <c r="G19" s="306">
        <v>11285.333333333332</v>
      </c>
      <c r="H19" s="306">
        <v>5642.6666666666661</v>
      </c>
      <c r="I19" s="306">
        <v>45141.333333333328</v>
      </c>
      <c r="J19" s="306">
        <v>0</v>
      </c>
      <c r="K19" s="306">
        <f t="shared" si="1"/>
        <v>62069.333333333328</v>
      </c>
    </row>
    <row r="20" spans="1:11" ht="15" customHeight="1" x14ac:dyDescent="0.3">
      <c r="A20" s="304" t="s">
        <v>2462</v>
      </c>
      <c r="B20" s="304" t="s">
        <v>1895</v>
      </c>
      <c r="C20" s="305">
        <v>41294</v>
      </c>
      <c r="D20" s="306">
        <v>0</v>
      </c>
      <c r="E20" s="306">
        <v>0</v>
      </c>
      <c r="F20" s="306">
        <f t="shared" si="0"/>
        <v>41294</v>
      </c>
      <c r="G20" s="306">
        <v>13764.666666666668</v>
      </c>
      <c r="H20" s="306">
        <v>6882.3333333333339</v>
      </c>
      <c r="I20" s="306">
        <v>55058.666666666672</v>
      </c>
      <c r="J20" s="306">
        <v>0</v>
      </c>
      <c r="K20" s="306">
        <f t="shared" si="1"/>
        <v>75705.666666666672</v>
      </c>
    </row>
    <row r="21" spans="1:11" ht="15" customHeight="1" x14ac:dyDescent="0.3">
      <c r="A21" s="304" t="s">
        <v>2463</v>
      </c>
      <c r="B21" s="304" t="s">
        <v>1921</v>
      </c>
      <c r="C21" s="305">
        <v>50868</v>
      </c>
      <c r="D21" s="306">
        <v>0</v>
      </c>
      <c r="E21" s="306">
        <v>0</v>
      </c>
      <c r="F21" s="306">
        <f t="shared" si="0"/>
        <v>50868</v>
      </c>
      <c r="G21" s="306">
        <v>16956</v>
      </c>
      <c r="H21" s="306">
        <v>8478</v>
      </c>
      <c r="I21" s="306">
        <v>67824</v>
      </c>
      <c r="J21" s="306">
        <v>0</v>
      </c>
      <c r="K21" s="306">
        <f t="shared" si="1"/>
        <v>93258</v>
      </c>
    </row>
    <row r="22" spans="1:11" ht="15" customHeight="1" x14ac:dyDescent="0.3">
      <c r="A22" s="304" t="s">
        <v>2387</v>
      </c>
      <c r="B22" s="304" t="s">
        <v>2470</v>
      </c>
      <c r="C22" s="305">
        <v>81846</v>
      </c>
      <c r="D22" s="306">
        <v>0</v>
      </c>
      <c r="E22" s="306">
        <v>0</v>
      </c>
      <c r="F22" s="306">
        <f t="shared" si="0"/>
        <v>81846</v>
      </c>
      <c r="G22" s="306">
        <v>27282</v>
      </c>
      <c r="H22" s="306">
        <v>13641</v>
      </c>
      <c r="I22" s="306">
        <v>109128</v>
      </c>
      <c r="J22" s="306">
        <v>0</v>
      </c>
      <c r="K22" s="306">
        <f t="shared" si="1"/>
        <v>150051</v>
      </c>
    </row>
    <row r="23" spans="1:11" ht="15" customHeight="1" x14ac:dyDescent="0.3">
      <c r="A23" s="183" t="s">
        <v>329</v>
      </c>
      <c r="B23" s="183" t="s">
        <v>329</v>
      </c>
      <c r="C23" s="307" t="s">
        <v>329</v>
      </c>
      <c r="D23" s="307" t="s">
        <v>329</v>
      </c>
      <c r="E23" s="307" t="s">
        <v>329</v>
      </c>
      <c r="F23" s="307" t="s">
        <v>329</v>
      </c>
      <c r="G23" s="307" t="s">
        <v>329</v>
      </c>
      <c r="H23" s="307" t="s">
        <v>329</v>
      </c>
      <c r="I23" s="307" t="s">
        <v>329</v>
      </c>
      <c r="J23" s="307" t="s">
        <v>329</v>
      </c>
      <c r="K23" s="307" t="s">
        <v>329</v>
      </c>
    </row>
    <row r="24" spans="1:11" ht="15" customHeight="1" x14ac:dyDescent="0.3">
      <c r="A24" s="183" t="s">
        <v>329</v>
      </c>
      <c r="B24" s="183" t="s">
        <v>329</v>
      </c>
      <c r="C24" s="307" t="s">
        <v>329</v>
      </c>
      <c r="D24" s="307" t="s">
        <v>329</v>
      </c>
      <c r="E24" s="307" t="s">
        <v>329</v>
      </c>
      <c r="F24" s="307" t="s">
        <v>329</v>
      </c>
      <c r="G24" s="307" t="s">
        <v>329</v>
      </c>
      <c r="H24" s="307" t="s">
        <v>329</v>
      </c>
      <c r="I24" s="307" t="s">
        <v>329</v>
      </c>
      <c r="J24" s="307" t="s">
        <v>329</v>
      </c>
      <c r="K24" s="307" t="s">
        <v>329</v>
      </c>
    </row>
    <row r="25" spans="1:11" ht="15" customHeight="1" x14ac:dyDescent="0.3">
      <c r="A25" s="484" t="s">
        <v>1869</v>
      </c>
      <c r="B25" s="484"/>
      <c r="C25" s="484"/>
      <c r="D25" s="308" t="s">
        <v>329</v>
      </c>
      <c r="E25" s="308" t="s">
        <v>329</v>
      </c>
      <c r="F25" s="308" t="s">
        <v>329</v>
      </c>
      <c r="G25" s="308" t="s">
        <v>329</v>
      </c>
      <c r="H25" s="308" t="s">
        <v>329</v>
      </c>
      <c r="I25" s="308" t="s">
        <v>329</v>
      </c>
      <c r="J25" s="308" t="s">
        <v>329</v>
      </c>
      <c r="K25" s="308" t="s">
        <v>329</v>
      </c>
    </row>
    <row r="26" spans="1:11" ht="15" customHeight="1" x14ac:dyDescent="0.3">
      <c r="A26" s="471" t="s">
        <v>1857</v>
      </c>
      <c r="B26" s="471" t="s">
        <v>1802</v>
      </c>
      <c r="C26" s="485" t="s">
        <v>1858</v>
      </c>
      <c r="D26" s="485" t="s">
        <v>1858</v>
      </c>
      <c r="E26" s="485" t="s">
        <v>1858</v>
      </c>
      <c r="F26" s="485" t="s">
        <v>1858</v>
      </c>
      <c r="G26" s="485" t="s">
        <v>1859</v>
      </c>
      <c r="H26" s="485" t="s">
        <v>1859</v>
      </c>
      <c r="I26" s="485" t="s">
        <v>1859</v>
      </c>
      <c r="J26" s="485" t="s">
        <v>1859</v>
      </c>
      <c r="K26" s="485" t="s">
        <v>1859</v>
      </c>
    </row>
    <row r="27" spans="1:11" ht="15" customHeight="1" x14ac:dyDescent="0.3">
      <c r="A27" s="471" t="s">
        <v>1857</v>
      </c>
      <c r="B27" s="471" t="s">
        <v>1860</v>
      </c>
      <c r="C27" s="309" t="s">
        <v>1861</v>
      </c>
      <c r="D27" s="309" t="s">
        <v>1862</v>
      </c>
      <c r="E27" s="309" t="s">
        <v>1863</v>
      </c>
      <c r="F27" s="309" t="s">
        <v>1864</v>
      </c>
      <c r="G27" s="309" t="s">
        <v>1865</v>
      </c>
      <c r="H27" s="309" t="s">
        <v>1866</v>
      </c>
      <c r="I27" s="309" t="s">
        <v>1867</v>
      </c>
      <c r="J27" s="309" t="s">
        <v>1868</v>
      </c>
      <c r="K27" s="309" t="s">
        <v>1864</v>
      </c>
    </row>
    <row r="28" spans="1:11" ht="15" customHeight="1" x14ac:dyDescent="0.3">
      <c r="A28" s="304" t="s">
        <v>2477</v>
      </c>
      <c r="B28" s="304" t="s">
        <v>2153</v>
      </c>
      <c r="C28" s="305">
        <v>7398</v>
      </c>
      <c r="D28" s="306">
        <v>1040</v>
      </c>
      <c r="E28" s="306">
        <v>0</v>
      </c>
      <c r="F28" s="306">
        <f t="shared" ref="F28:F91" si="2">SUM(C28:E28)</f>
        <v>8438</v>
      </c>
      <c r="G28" s="305">
        <v>2466</v>
      </c>
      <c r="H28" s="305">
        <v>1233</v>
      </c>
      <c r="I28" s="305">
        <v>9864</v>
      </c>
      <c r="J28" s="306">
        <v>0</v>
      </c>
      <c r="K28" s="306">
        <f t="shared" ref="K28:K91" si="3">SUM(G28:J28)</f>
        <v>13563</v>
      </c>
    </row>
    <row r="29" spans="1:11" ht="15" customHeight="1" x14ac:dyDescent="0.3">
      <c r="A29" s="304" t="s">
        <v>2184</v>
      </c>
      <c r="B29" s="304" t="s">
        <v>2153</v>
      </c>
      <c r="C29" s="305">
        <v>7682</v>
      </c>
      <c r="D29" s="306">
        <v>1040</v>
      </c>
      <c r="E29" s="306">
        <v>0</v>
      </c>
      <c r="F29" s="306">
        <f t="shared" si="2"/>
        <v>8722</v>
      </c>
      <c r="G29" s="305">
        <v>2560.6666666666665</v>
      </c>
      <c r="H29" s="305">
        <v>1280.3333333333333</v>
      </c>
      <c r="I29" s="305">
        <v>10242.666666666666</v>
      </c>
      <c r="J29" s="306">
        <v>0</v>
      </c>
      <c r="K29" s="306">
        <f t="shared" si="3"/>
        <v>14083.666666666666</v>
      </c>
    </row>
    <row r="30" spans="1:11" ht="15" customHeight="1" x14ac:dyDescent="0.3">
      <c r="A30" s="304" t="s">
        <v>2182</v>
      </c>
      <c r="B30" s="304" t="s">
        <v>2153</v>
      </c>
      <c r="C30" s="305">
        <v>9070</v>
      </c>
      <c r="D30" s="306">
        <v>1040</v>
      </c>
      <c r="E30" s="306">
        <v>0</v>
      </c>
      <c r="F30" s="306">
        <f t="shared" si="2"/>
        <v>10110</v>
      </c>
      <c r="G30" s="305">
        <v>3023.333333333333</v>
      </c>
      <c r="H30" s="305">
        <v>1511.6666666666665</v>
      </c>
      <c r="I30" s="305">
        <v>12093.333333333332</v>
      </c>
      <c r="J30" s="306">
        <v>0</v>
      </c>
      <c r="K30" s="306">
        <f t="shared" si="3"/>
        <v>16628.333333333332</v>
      </c>
    </row>
    <row r="31" spans="1:11" ht="15" customHeight="1" x14ac:dyDescent="0.3">
      <c r="A31" s="304" t="s">
        <v>2181</v>
      </c>
      <c r="B31" s="304" t="s">
        <v>2153</v>
      </c>
      <c r="C31" s="305">
        <v>9196</v>
      </c>
      <c r="D31" s="306">
        <v>1040</v>
      </c>
      <c r="E31" s="306">
        <v>0</v>
      </c>
      <c r="F31" s="306">
        <f t="shared" si="2"/>
        <v>10236</v>
      </c>
      <c r="G31" s="305">
        <v>3065.3333333333335</v>
      </c>
      <c r="H31" s="305">
        <v>1532.6666666666667</v>
      </c>
      <c r="I31" s="305">
        <v>12261.333333333334</v>
      </c>
      <c r="J31" s="306">
        <v>0</v>
      </c>
      <c r="K31" s="306">
        <f t="shared" si="3"/>
        <v>16859.333333333336</v>
      </c>
    </row>
    <row r="32" spans="1:11" ht="15" customHeight="1" x14ac:dyDescent="0.3">
      <c r="A32" s="304" t="s">
        <v>2183</v>
      </c>
      <c r="B32" s="304" t="s">
        <v>2153</v>
      </c>
      <c r="C32" s="305">
        <v>9918</v>
      </c>
      <c r="D32" s="306">
        <v>1040</v>
      </c>
      <c r="E32" s="306">
        <v>0</v>
      </c>
      <c r="F32" s="306">
        <f t="shared" si="2"/>
        <v>10958</v>
      </c>
      <c r="G32" s="305">
        <v>3306</v>
      </c>
      <c r="H32" s="305">
        <v>1653</v>
      </c>
      <c r="I32" s="305">
        <v>13224</v>
      </c>
      <c r="J32" s="306">
        <v>0</v>
      </c>
      <c r="K32" s="306">
        <f t="shared" si="3"/>
        <v>18183</v>
      </c>
    </row>
    <row r="33" spans="1:11" ht="15" customHeight="1" x14ac:dyDescent="0.3">
      <c r="A33" s="304" t="s">
        <v>2478</v>
      </c>
      <c r="B33" s="304" t="s">
        <v>2153</v>
      </c>
      <c r="C33" s="305">
        <v>11640</v>
      </c>
      <c r="D33" s="306">
        <v>1040</v>
      </c>
      <c r="E33" s="306">
        <v>0</v>
      </c>
      <c r="F33" s="306">
        <f t="shared" si="2"/>
        <v>12680</v>
      </c>
      <c r="G33" s="305">
        <v>3880</v>
      </c>
      <c r="H33" s="305">
        <v>1940</v>
      </c>
      <c r="I33" s="305">
        <v>15520</v>
      </c>
      <c r="J33" s="306">
        <v>0</v>
      </c>
      <c r="K33" s="306">
        <f t="shared" si="3"/>
        <v>21340</v>
      </c>
    </row>
    <row r="34" spans="1:11" ht="15" customHeight="1" x14ac:dyDescent="0.3">
      <c r="A34" s="304" t="s">
        <v>2479</v>
      </c>
      <c r="B34" s="304" t="s">
        <v>2407</v>
      </c>
      <c r="C34" s="305">
        <v>8974</v>
      </c>
      <c r="D34" s="306">
        <v>1040</v>
      </c>
      <c r="E34" s="306">
        <v>0</v>
      </c>
      <c r="F34" s="306">
        <f t="shared" si="2"/>
        <v>10014</v>
      </c>
      <c r="G34" s="305">
        <v>2991.333333333333</v>
      </c>
      <c r="H34" s="305">
        <v>1495.6666666666665</v>
      </c>
      <c r="I34" s="305">
        <v>11965.333333333332</v>
      </c>
      <c r="J34" s="306">
        <v>0</v>
      </c>
      <c r="K34" s="306">
        <f t="shared" si="3"/>
        <v>16452.333333333332</v>
      </c>
    </row>
    <row r="35" spans="1:11" ht="15" customHeight="1" x14ac:dyDescent="0.3">
      <c r="A35" s="304" t="s">
        <v>2480</v>
      </c>
      <c r="B35" s="304" t="s">
        <v>2407</v>
      </c>
      <c r="C35" s="305">
        <v>10116</v>
      </c>
      <c r="D35" s="306">
        <v>1040</v>
      </c>
      <c r="E35" s="306">
        <v>0</v>
      </c>
      <c r="F35" s="306">
        <f t="shared" si="2"/>
        <v>11156</v>
      </c>
      <c r="G35" s="305">
        <v>3372</v>
      </c>
      <c r="H35" s="305">
        <v>1686</v>
      </c>
      <c r="I35" s="305">
        <v>13488</v>
      </c>
      <c r="J35" s="306">
        <v>0</v>
      </c>
      <c r="K35" s="306">
        <f t="shared" si="3"/>
        <v>18546</v>
      </c>
    </row>
    <row r="36" spans="1:11" ht="15" customHeight="1" x14ac:dyDescent="0.3">
      <c r="A36" s="304" t="s">
        <v>2408</v>
      </c>
      <c r="B36" s="304" t="s">
        <v>2409</v>
      </c>
      <c r="C36" s="305">
        <v>17624</v>
      </c>
      <c r="D36" s="306">
        <v>1040</v>
      </c>
      <c r="E36" s="306">
        <v>0</v>
      </c>
      <c r="F36" s="306">
        <f t="shared" si="2"/>
        <v>18664</v>
      </c>
      <c r="G36" s="305">
        <v>5874.666666666667</v>
      </c>
      <c r="H36" s="305">
        <v>2937.3333333333335</v>
      </c>
      <c r="I36" s="305">
        <v>23498.666666666668</v>
      </c>
      <c r="J36" s="306">
        <v>0</v>
      </c>
      <c r="K36" s="306">
        <f t="shared" si="3"/>
        <v>32310.666666666668</v>
      </c>
    </row>
    <row r="37" spans="1:11" ht="15" customHeight="1" x14ac:dyDescent="0.3">
      <c r="A37" s="304" t="s">
        <v>2481</v>
      </c>
      <c r="B37" s="304" t="s">
        <v>1990</v>
      </c>
      <c r="C37" s="305">
        <v>6140</v>
      </c>
      <c r="D37" s="306">
        <v>1040</v>
      </c>
      <c r="E37" s="306">
        <v>0</v>
      </c>
      <c r="F37" s="306">
        <f t="shared" si="2"/>
        <v>7180</v>
      </c>
      <c r="G37" s="305">
        <v>2046.6666666666665</v>
      </c>
      <c r="H37" s="305">
        <v>1023.3333333333333</v>
      </c>
      <c r="I37" s="305">
        <v>8186.6666666666661</v>
      </c>
      <c r="J37" s="306">
        <v>0</v>
      </c>
      <c r="K37" s="306">
        <f t="shared" si="3"/>
        <v>11256.666666666666</v>
      </c>
    </row>
    <row r="38" spans="1:11" ht="15" customHeight="1" x14ac:dyDescent="0.3">
      <c r="A38" s="304" t="s">
        <v>2482</v>
      </c>
      <c r="B38" s="304" t="s">
        <v>1990</v>
      </c>
      <c r="C38" s="305">
        <v>6220</v>
      </c>
      <c r="D38" s="306">
        <v>1040</v>
      </c>
      <c r="E38" s="306">
        <v>0</v>
      </c>
      <c r="F38" s="306">
        <f t="shared" si="2"/>
        <v>7260</v>
      </c>
      <c r="G38" s="305">
        <v>2073.3333333333335</v>
      </c>
      <c r="H38" s="305">
        <v>1036.6666666666667</v>
      </c>
      <c r="I38" s="305">
        <v>8293.3333333333339</v>
      </c>
      <c r="J38" s="306">
        <v>0</v>
      </c>
      <c r="K38" s="306">
        <f t="shared" si="3"/>
        <v>11403.333333333334</v>
      </c>
    </row>
    <row r="39" spans="1:11" ht="15" customHeight="1" x14ac:dyDescent="0.3">
      <c r="A39" s="304" t="s">
        <v>2483</v>
      </c>
      <c r="B39" s="304" t="s">
        <v>1990</v>
      </c>
      <c r="C39" s="305">
        <v>6578</v>
      </c>
      <c r="D39" s="306">
        <v>1040</v>
      </c>
      <c r="E39" s="306">
        <v>0</v>
      </c>
      <c r="F39" s="306">
        <f t="shared" si="2"/>
        <v>7618</v>
      </c>
      <c r="G39" s="305">
        <v>2192.666666666667</v>
      </c>
      <c r="H39" s="305">
        <v>1096.3333333333335</v>
      </c>
      <c r="I39" s="305">
        <v>8770.6666666666679</v>
      </c>
      <c r="J39" s="306">
        <v>0</v>
      </c>
      <c r="K39" s="306">
        <f t="shared" si="3"/>
        <v>12059.666666666668</v>
      </c>
    </row>
    <row r="40" spans="1:11" ht="15" customHeight="1" x14ac:dyDescent="0.3">
      <c r="A40" s="304" t="s">
        <v>2484</v>
      </c>
      <c r="B40" s="304" t="s">
        <v>1990</v>
      </c>
      <c r="C40" s="305">
        <v>6718</v>
      </c>
      <c r="D40" s="306">
        <v>1040</v>
      </c>
      <c r="E40" s="306">
        <v>0</v>
      </c>
      <c r="F40" s="306">
        <f t="shared" si="2"/>
        <v>7758</v>
      </c>
      <c r="G40" s="305">
        <v>2239.3333333333335</v>
      </c>
      <c r="H40" s="305">
        <v>1119.6666666666667</v>
      </c>
      <c r="I40" s="305">
        <v>8957.3333333333339</v>
      </c>
      <c r="J40" s="306">
        <v>0</v>
      </c>
      <c r="K40" s="306">
        <f t="shared" si="3"/>
        <v>12316.333333333334</v>
      </c>
    </row>
    <row r="41" spans="1:11" ht="15" customHeight="1" x14ac:dyDescent="0.3">
      <c r="A41" s="304" t="s">
        <v>2485</v>
      </c>
      <c r="B41" s="304" t="s">
        <v>1990</v>
      </c>
      <c r="C41" s="305">
        <v>6832</v>
      </c>
      <c r="D41" s="306">
        <v>1040</v>
      </c>
      <c r="E41" s="306">
        <v>0</v>
      </c>
      <c r="F41" s="306">
        <f t="shared" si="2"/>
        <v>7872</v>
      </c>
      <c r="G41" s="305">
        <v>2277.333333333333</v>
      </c>
      <c r="H41" s="305">
        <v>1138.6666666666665</v>
      </c>
      <c r="I41" s="305">
        <v>9109.3333333333321</v>
      </c>
      <c r="J41" s="306">
        <v>0</v>
      </c>
      <c r="K41" s="306">
        <f t="shared" si="3"/>
        <v>12525.333333333332</v>
      </c>
    </row>
    <row r="42" spans="1:11" ht="15" customHeight="1" x14ac:dyDescent="0.3">
      <c r="A42" s="304" t="s">
        <v>2156</v>
      </c>
      <c r="B42" s="304" t="s">
        <v>1990</v>
      </c>
      <c r="C42" s="305">
        <v>7076</v>
      </c>
      <c r="D42" s="306">
        <v>1040</v>
      </c>
      <c r="E42" s="306">
        <v>0</v>
      </c>
      <c r="F42" s="306">
        <f t="shared" si="2"/>
        <v>8116</v>
      </c>
      <c r="G42" s="305">
        <v>2358.666666666667</v>
      </c>
      <c r="H42" s="305">
        <v>1179.3333333333335</v>
      </c>
      <c r="I42" s="305">
        <v>9434.6666666666679</v>
      </c>
      <c r="J42" s="306">
        <v>0</v>
      </c>
      <c r="K42" s="306">
        <f t="shared" si="3"/>
        <v>12972.666666666668</v>
      </c>
    </row>
    <row r="43" spans="1:11" ht="15" customHeight="1" x14ac:dyDescent="0.3">
      <c r="A43" s="304" t="s">
        <v>2486</v>
      </c>
      <c r="B43" s="304" t="s">
        <v>2412</v>
      </c>
      <c r="C43" s="305">
        <v>6102</v>
      </c>
      <c r="D43" s="306">
        <v>1040</v>
      </c>
      <c r="E43" s="306">
        <v>0</v>
      </c>
      <c r="F43" s="306">
        <f t="shared" si="2"/>
        <v>7142</v>
      </c>
      <c r="G43" s="305">
        <v>2034</v>
      </c>
      <c r="H43" s="305">
        <v>1017</v>
      </c>
      <c r="I43" s="305">
        <v>8136</v>
      </c>
      <c r="J43" s="306">
        <v>0</v>
      </c>
      <c r="K43" s="306">
        <f t="shared" si="3"/>
        <v>11187</v>
      </c>
    </row>
    <row r="44" spans="1:11" ht="15" customHeight="1" x14ac:dyDescent="0.3">
      <c r="A44" s="304" t="s">
        <v>2487</v>
      </c>
      <c r="B44" s="304" t="s">
        <v>2412</v>
      </c>
      <c r="C44" s="305">
        <v>6292</v>
      </c>
      <c r="D44" s="306">
        <v>1040</v>
      </c>
      <c r="E44" s="306">
        <v>0</v>
      </c>
      <c r="F44" s="306">
        <f t="shared" si="2"/>
        <v>7332</v>
      </c>
      <c r="G44" s="305">
        <v>2097.333333333333</v>
      </c>
      <c r="H44" s="305">
        <v>1048.6666666666665</v>
      </c>
      <c r="I44" s="305">
        <v>8389.3333333333321</v>
      </c>
      <c r="J44" s="306">
        <v>0</v>
      </c>
      <c r="K44" s="306">
        <f t="shared" si="3"/>
        <v>11535.333333333332</v>
      </c>
    </row>
    <row r="45" spans="1:11" ht="15" customHeight="1" x14ac:dyDescent="0.3">
      <c r="A45" s="304" t="s">
        <v>2488</v>
      </c>
      <c r="B45" s="304" t="s">
        <v>2412</v>
      </c>
      <c r="C45" s="305">
        <v>6490</v>
      </c>
      <c r="D45" s="306">
        <v>1040</v>
      </c>
      <c r="E45" s="306">
        <v>0</v>
      </c>
      <c r="F45" s="306">
        <f t="shared" si="2"/>
        <v>7530</v>
      </c>
      <c r="G45" s="305">
        <v>2163.3333333333335</v>
      </c>
      <c r="H45" s="305">
        <v>1081.6666666666667</v>
      </c>
      <c r="I45" s="305">
        <v>8653.3333333333339</v>
      </c>
      <c r="J45" s="306">
        <v>0</v>
      </c>
      <c r="K45" s="306">
        <f t="shared" si="3"/>
        <v>11898.333333333334</v>
      </c>
    </row>
    <row r="46" spans="1:11" ht="15" customHeight="1" x14ac:dyDescent="0.3">
      <c r="A46" s="304" t="s">
        <v>2489</v>
      </c>
      <c r="B46" s="304" t="s">
        <v>2412</v>
      </c>
      <c r="C46" s="305">
        <v>6578</v>
      </c>
      <c r="D46" s="306">
        <v>1040</v>
      </c>
      <c r="E46" s="306">
        <v>0</v>
      </c>
      <c r="F46" s="306">
        <f t="shared" si="2"/>
        <v>7618</v>
      </c>
      <c r="G46" s="305">
        <v>2192.666666666667</v>
      </c>
      <c r="H46" s="305">
        <v>1096.3333333333335</v>
      </c>
      <c r="I46" s="305">
        <v>8770.6666666666679</v>
      </c>
      <c r="J46" s="306">
        <v>0</v>
      </c>
      <c r="K46" s="306">
        <f t="shared" si="3"/>
        <v>12059.666666666668</v>
      </c>
    </row>
    <row r="47" spans="1:11" ht="15" customHeight="1" x14ac:dyDescent="0.3">
      <c r="A47" s="304" t="s">
        <v>2490</v>
      </c>
      <c r="B47" s="304" t="s">
        <v>2412</v>
      </c>
      <c r="C47" s="305">
        <v>6718</v>
      </c>
      <c r="D47" s="306">
        <v>1040</v>
      </c>
      <c r="E47" s="306">
        <v>0</v>
      </c>
      <c r="F47" s="306">
        <f t="shared" si="2"/>
        <v>7758</v>
      </c>
      <c r="G47" s="305">
        <v>2239.3333333333335</v>
      </c>
      <c r="H47" s="305">
        <v>1119.6666666666667</v>
      </c>
      <c r="I47" s="305">
        <v>8957.3333333333339</v>
      </c>
      <c r="J47" s="306">
        <v>0</v>
      </c>
      <c r="K47" s="306">
        <f t="shared" si="3"/>
        <v>12316.333333333334</v>
      </c>
    </row>
    <row r="48" spans="1:11" ht="15" customHeight="1" x14ac:dyDescent="0.3">
      <c r="A48" s="304" t="s">
        <v>2491</v>
      </c>
      <c r="B48" s="304" t="s">
        <v>2412</v>
      </c>
      <c r="C48" s="305">
        <v>7494</v>
      </c>
      <c r="D48" s="306">
        <v>1040</v>
      </c>
      <c r="E48" s="306">
        <v>0</v>
      </c>
      <c r="F48" s="306">
        <f t="shared" si="2"/>
        <v>8534</v>
      </c>
      <c r="G48" s="305">
        <v>2498</v>
      </c>
      <c r="H48" s="305">
        <v>1249</v>
      </c>
      <c r="I48" s="305">
        <v>9992</v>
      </c>
      <c r="J48" s="306">
        <v>0</v>
      </c>
      <c r="K48" s="306">
        <f t="shared" si="3"/>
        <v>13739</v>
      </c>
    </row>
    <row r="49" spans="1:11" ht="15" customHeight="1" x14ac:dyDescent="0.3">
      <c r="A49" s="304" t="s">
        <v>2413</v>
      </c>
      <c r="B49" s="304" t="s">
        <v>2414</v>
      </c>
      <c r="C49" s="305">
        <v>6612</v>
      </c>
      <c r="D49" s="306">
        <v>1040</v>
      </c>
      <c r="E49" s="306">
        <v>0</v>
      </c>
      <c r="F49" s="306">
        <f t="shared" si="2"/>
        <v>7652</v>
      </c>
      <c r="G49" s="305">
        <v>2204</v>
      </c>
      <c r="H49" s="305">
        <v>1102</v>
      </c>
      <c r="I49" s="305">
        <v>8816</v>
      </c>
      <c r="J49" s="306">
        <v>0</v>
      </c>
      <c r="K49" s="306">
        <f t="shared" si="3"/>
        <v>12122</v>
      </c>
    </row>
    <row r="50" spans="1:11" ht="15" customHeight="1" x14ac:dyDescent="0.3">
      <c r="A50" s="304" t="s">
        <v>2415</v>
      </c>
      <c r="B50" s="304" t="s">
        <v>2416</v>
      </c>
      <c r="C50" s="305">
        <v>9416</v>
      </c>
      <c r="D50" s="306">
        <v>1040</v>
      </c>
      <c r="E50" s="306">
        <v>0</v>
      </c>
      <c r="F50" s="306">
        <f t="shared" si="2"/>
        <v>10456</v>
      </c>
      <c r="G50" s="305">
        <v>3138.666666666667</v>
      </c>
      <c r="H50" s="305">
        <v>1569.3333333333335</v>
      </c>
      <c r="I50" s="305">
        <v>12554.666666666668</v>
      </c>
      <c r="J50" s="306">
        <v>0</v>
      </c>
      <c r="K50" s="306">
        <f t="shared" si="3"/>
        <v>17262.666666666668</v>
      </c>
    </row>
    <row r="51" spans="1:11" ht="15" customHeight="1" x14ac:dyDescent="0.3">
      <c r="A51" s="304" t="s">
        <v>2417</v>
      </c>
      <c r="B51" s="304" t="s">
        <v>2418</v>
      </c>
      <c r="C51" s="305">
        <v>7432</v>
      </c>
      <c r="D51" s="306">
        <v>1040</v>
      </c>
      <c r="E51" s="306">
        <v>0</v>
      </c>
      <c r="F51" s="306">
        <f t="shared" si="2"/>
        <v>8472</v>
      </c>
      <c r="G51" s="305">
        <v>2477.333333333333</v>
      </c>
      <c r="H51" s="305">
        <v>1238.6666666666665</v>
      </c>
      <c r="I51" s="305">
        <v>9909.3333333333321</v>
      </c>
      <c r="J51" s="306">
        <v>0</v>
      </c>
      <c r="K51" s="306">
        <f t="shared" si="3"/>
        <v>13625.333333333332</v>
      </c>
    </row>
    <row r="52" spans="1:11" ht="15" customHeight="1" x14ac:dyDescent="0.3">
      <c r="A52" s="304" t="s">
        <v>2419</v>
      </c>
      <c r="B52" s="304" t="s">
        <v>2020</v>
      </c>
      <c r="C52" s="305">
        <v>6640</v>
      </c>
      <c r="D52" s="306">
        <v>1040</v>
      </c>
      <c r="E52" s="306">
        <v>0</v>
      </c>
      <c r="F52" s="306">
        <f t="shared" si="2"/>
        <v>7680</v>
      </c>
      <c r="G52" s="305">
        <v>2213.3333333333335</v>
      </c>
      <c r="H52" s="305">
        <v>1106.6666666666667</v>
      </c>
      <c r="I52" s="305">
        <v>8853.3333333333339</v>
      </c>
      <c r="J52" s="306">
        <v>0</v>
      </c>
      <c r="K52" s="306">
        <f t="shared" si="3"/>
        <v>12173.333333333334</v>
      </c>
    </row>
    <row r="53" spans="1:11" ht="15" customHeight="1" x14ac:dyDescent="0.3">
      <c r="A53" s="304" t="s">
        <v>2492</v>
      </c>
      <c r="B53" s="304" t="s">
        <v>2155</v>
      </c>
      <c r="C53" s="305">
        <v>6640</v>
      </c>
      <c r="D53" s="306">
        <v>1040</v>
      </c>
      <c r="E53" s="306">
        <v>0</v>
      </c>
      <c r="F53" s="306">
        <f t="shared" si="2"/>
        <v>7680</v>
      </c>
      <c r="G53" s="305">
        <v>2213.3333333333335</v>
      </c>
      <c r="H53" s="305">
        <v>1106.6666666666667</v>
      </c>
      <c r="I53" s="305">
        <v>8853.3333333333339</v>
      </c>
      <c r="J53" s="306">
        <v>0</v>
      </c>
      <c r="K53" s="306">
        <f t="shared" si="3"/>
        <v>12173.333333333334</v>
      </c>
    </row>
    <row r="54" spans="1:11" ht="15" customHeight="1" x14ac:dyDescent="0.3">
      <c r="A54" s="304" t="s">
        <v>2493</v>
      </c>
      <c r="B54" s="304" t="s">
        <v>2155</v>
      </c>
      <c r="C54" s="305">
        <v>8186</v>
      </c>
      <c r="D54" s="306">
        <v>1040</v>
      </c>
      <c r="E54" s="306">
        <v>0</v>
      </c>
      <c r="F54" s="306">
        <f t="shared" si="2"/>
        <v>9226</v>
      </c>
      <c r="G54" s="305">
        <v>2728.666666666667</v>
      </c>
      <c r="H54" s="305">
        <v>1364.3333333333335</v>
      </c>
      <c r="I54" s="305">
        <v>10914.666666666668</v>
      </c>
      <c r="J54" s="306">
        <v>0</v>
      </c>
      <c r="K54" s="306">
        <f t="shared" si="3"/>
        <v>15007.666666666668</v>
      </c>
    </row>
    <row r="55" spans="1:11" ht="15" customHeight="1" x14ac:dyDescent="0.3">
      <c r="A55" s="304" t="s">
        <v>2494</v>
      </c>
      <c r="B55" s="304" t="s">
        <v>2155</v>
      </c>
      <c r="C55" s="305">
        <v>9464</v>
      </c>
      <c r="D55" s="306">
        <v>1040</v>
      </c>
      <c r="E55" s="306">
        <v>0</v>
      </c>
      <c r="F55" s="306">
        <f t="shared" si="2"/>
        <v>10504</v>
      </c>
      <c r="G55" s="305">
        <v>3154.6666666666665</v>
      </c>
      <c r="H55" s="305">
        <v>1577.3333333333333</v>
      </c>
      <c r="I55" s="305">
        <v>12618.666666666666</v>
      </c>
      <c r="J55" s="306">
        <v>0</v>
      </c>
      <c r="K55" s="306">
        <f t="shared" si="3"/>
        <v>17350.666666666664</v>
      </c>
    </row>
    <row r="56" spans="1:11" ht="15" customHeight="1" x14ac:dyDescent="0.3">
      <c r="A56" s="304" t="s">
        <v>2495</v>
      </c>
      <c r="B56" s="304" t="s">
        <v>2155</v>
      </c>
      <c r="C56" s="305">
        <v>10310</v>
      </c>
      <c r="D56" s="306">
        <v>1040</v>
      </c>
      <c r="E56" s="306">
        <v>0</v>
      </c>
      <c r="F56" s="306">
        <f t="shared" si="2"/>
        <v>11350</v>
      </c>
      <c r="G56" s="305">
        <v>3436.666666666667</v>
      </c>
      <c r="H56" s="305">
        <v>1718.3333333333335</v>
      </c>
      <c r="I56" s="305">
        <v>13746.666666666668</v>
      </c>
      <c r="J56" s="306">
        <v>0</v>
      </c>
      <c r="K56" s="306">
        <f t="shared" si="3"/>
        <v>18901.666666666668</v>
      </c>
    </row>
    <row r="57" spans="1:11" ht="15" customHeight="1" x14ac:dyDescent="0.3">
      <c r="A57" s="304" t="s">
        <v>2496</v>
      </c>
      <c r="B57" s="304" t="s">
        <v>2155</v>
      </c>
      <c r="C57" s="305">
        <v>11640</v>
      </c>
      <c r="D57" s="306">
        <v>1040</v>
      </c>
      <c r="E57" s="306">
        <v>0</v>
      </c>
      <c r="F57" s="306">
        <f t="shared" si="2"/>
        <v>12680</v>
      </c>
      <c r="G57" s="305">
        <v>3880</v>
      </c>
      <c r="H57" s="305">
        <v>1940</v>
      </c>
      <c r="I57" s="305">
        <v>15520</v>
      </c>
      <c r="J57" s="306">
        <v>0</v>
      </c>
      <c r="K57" s="306">
        <f t="shared" si="3"/>
        <v>21340</v>
      </c>
    </row>
    <row r="58" spans="1:11" ht="15" customHeight="1" x14ac:dyDescent="0.3">
      <c r="A58" s="304" t="s">
        <v>2497</v>
      </c>
      <c r="B58" s="304" t="s">
        <v>2155</v>
      </c>
      <c r="C58" s="305">
        <v>18874</v>
      </c>
      <c r="D58" s="306">
        <v>1040</v>
      </c>
      <c r="E58" s="306">
        <v>0</v>
      </c>
      <c r="F58" s="306">
        <f t="shared" si="2"/>
        <v>19914</v>
      </c>
      <c r="G58" s="305">
        <v>6291.333333333333</v>
      </c>
      <c r="H58" s="305">
        <v>3145.6666666666665</v>
      </c>
      <c r="I58" s="305">
        <v>25165.333333333332</v>
      </c>
      <c r="J58" s="306">
        <v>0</v>
      </c>
      <c r="K58" s="306">
        <f t="shared" si="3"/>
        <v>34602.333333333328</v>
      </c>
    </row>
    <row r="59" spans="1:11" ht="15" customHeight="1" x14ac:dyDescent="0.3">
      <c r="A59" s="304" t="s">
        <v>2189</v>
      </c>
      <c r="B59" s="304" t="s">
        <v>1814</v>
      </c>
      <c r="C59" s="305">
        <v>11158</v>
      </c>
      <c r="D59" s="306">
        <v>1040</v>
      </c>
      <c r="E59" s="306">
        <v>0</v>
      </c>
      <c r="F59" s="306">
        <f t="shared" si="2"/>
        <v>12198</v>
      </c>
      <c r="G59" s="305">
        <v>3719.3333333333335</v>
      </c>
      <c r="H59" s="305">
        <v>1859.6666666666667</v>
      </c>
      <c r="I59" s="305">
        <v>14877.333333333334</v>
      </c>
      <c r="J59" s="306">
        <v>0</v>
      </c>
      <c r="K59" s="306">
        <f t="shared" si="3"/>
        <v>20456.333333333336</v>
      </c>
    </row>
    <row r="60" spans="1:11" ht="15" customHeight="1" x14ac:dyDescent="0.3">
      <c r="A60" s="304" t="s">
        <v>2179</v>
      </c>
      <c r="B60" s="304" t="s">
        <v>1814</v>
      </c>
      <c r="C60" s="305">
        <v>14022</v>
      </c>
      <c r="D60" s="306">
        <v>1040</v>
      </c>
      <c r="E60" s="306">
        <v>0</v>
      </c>
      <c r="F60" s="306">
        <f t="shared" si="2"/>
        <v>15062</v>
      </c>
      <c r="G60" s="305">
        <v>4674</v>
      </c>
      <c r="H60" s="305">
        <v>2337</v>
      </c>
      <c r="I60" s="305">
        <v>18696</v>
      </c>
      <c r="J60" s="306">
        <v>0</v>
      </c>
      <c r="K60" s="306">
        <f t="shared" si="3"/>
        <v>25707</v>
      </c>
    </row>
    <row r="61" spans="1:11" ht="15" customHeight="1" x14ac:dyDescent="0.3">
      <c r="A61" s="304" t="s">
        <v>2188</v>
      </c>
      <c r="B61" s="304" t="s">
        <v>1814</v>
      </c>
      <c r="C61" s="305">
        <v>15966</v>
      </c>
      <c r="D61" s="306">
        <v>1040</v>
      </c>
      <c r="E61" s="306">
        <v>0</v>
      </c>
      <c r="F61" s="306">
        <f t="shared" si="2"/>
        <v>17006</v>
      </c>
      <c r="G61" s="305">
        <v>5322</v>
      </c>
      <c r="H61" s="305">
        <v>2661</v>
      </c>
      <c r="I61" s="305">
        <v>21288</v>
      </c>
      <c r="J61" s="306">
        <v>0</v>
      </c>
      <c r="K61" s="306">
        <f t="shared" si="3"/>
        <v>29271</v>
      </c>
    </row>
    <row r="62" spans="1:11" ht="15" customHeight="1" x14ac:dyDescent="0.3">
      <c r="A62" s="304" t="s">
        <v>2397</v>
      </c>
      <c r="B62" s="304" t="s">
        <v>1814</v>
      </c>
      <c r="C62" s="305">
        <v>16176</v>
      </c>
      <c r="D62" s="306">
        <v>1040</v>
      </c>
      <c r="E62" s="306">
        <v>0</v>
      </c>
      <c r="F62" s="306">
        <f t="shared" si="2"/>
        <v>17216</v>
      </c>
      <c r="G62" s="305">
        <v>5392</v>
      </c>
      <c r="H62" s="305">
        <v>2696</v>
      </c>
      <c r="I62" s="305">
        <v>21568</v>
      </c>
      <c r="J62" s="306">
        <v>0</v>
      </c>
      <c r="K62" s="306">
        <f t="shared" si="3"/>
        <v>29656</v>
      </c>
    </row>
    <row r="63" spans="1:11" ht="15" customHeight="1" x14ac:dyDescent="0.3">
      <c r="A63" s="304" t="s">
        <v>2498</v>
      </c>
      <c r="B63" s="304" t="s">
        <v>1814</v>
      </c>
      <c r="C63" s="305">
        <v>17828</v>
      </c>
      <c r="D63" s="306">
        <v>1040</v>
      </c>
      <c r="E63" s="306">
        <v>0</v>
      </c>
      <c r="F63" s="306">
        <f t="shared" si="2"/>
        <v>18868</v>
      </c>
      <c r="G63" s="305">
        <v>5942.6666666666661</v>
      </c>
      <c r="H63" s="305">
        <v>2971.333333333333</v>
      </c>
      <c r="I63" s="305">
        <v>23770.666666666664</v>
      </c>
      <c r="J63" s="306">
        <v>0</v>
      </c>
      <c r="K63" s="306">
        <f t="shared" si="3"/>
        <v>32684.666666666664</v>
      </c>
    </row>
    <row r="64" spans="1:11" ht="15" customHeight="1" x14ac:dyDescent="0.3">
      <c r="A64" s="304" t="s">
        <v>2178</v>
      </c>
      <c r="B64" s="304" t="s">
        <v>1814</v>
      </c>
      <c r="C64" s="305">
        <v>18666</v>
      </c>
      <c r="D64" s="306">
        <v>1040</v>
      </c>
      <c r="E64" s="306">
        <v>0</v>
      </c>
      <c r="F64" s="306">
        <f t="shared" si="2"/>
        <v>19706</v>
      </c>
      <c r="G64" s="305">
        <v>6222</v>
      </c>
      <c r="H64" s="305">
        <v>3111</v>
      </c>
      <c r="I64" s="305">
        <v>24888</v>
      </c>
      <c r="J64" s="306">
        <v>0</v>
      </c>
      <c r="K64" s="306">
        <f t="shared" si="3"/>
        <v>34221</v>
      </c>
    </row>
    <row r="65" spans="1:11" ht="15" customHeight="1" x14ac:dyDescent="0.3">
      <c r="A65" s="304" t="s">
        <v>2191</v>
      </c>
      <c r="B65" s="304" t="s">
        <v>1814</v>
      </c>
      <c r="C65" s="305">
        <v>18730</v>
      </c>
      <c r="D65" s="306">
        <v>1040</v>
      </c>
      <c r="E65" s="306">
        <v>0</v>
      </c>
      <c r="F65" s="306">
        <f t="shared" si="2"/>
        <v>19770</v>
      </c>
      <c r="G65" s="305">
        <v>6243.3333333333339</v>
      </c>
      <c r="H65" s="305">
        <v>3121.666666666667</v>
      </c>
      <c r="I65" s="305">
        <v>24973.333333333336</v>
      </c>
      <c r="J65" s="306">
        <v>0</v>
      </c>
      <c r="K65" s="306">
        <f t="shared" si="3"/>
        <v>34338.333333333336</v>
      </c>
    </row>
    <row r="66" spans="1:11" ht="15" customHeight="1" x14ac:dyDescent="0.3">
      <c r="A66" s="304" t="s">
        <v>2166</v>
      </c>
      <c r="B66" s="304" t="s">
        <v>2422</v>
      </c>
      <c r="C66" s="305">
        <v>9612</v>
      </c>
      <c r="D66" s="306">
        <v>1040</v>
      </c>
      <c r="E66" s="306">
        <v>0</v>
      </c>
      <c r="F66" s="306">
        <f t="shared" si="2"/>
        <v>10652</v>
      </c>
      <c r="G66" s="305">
        <v>3204</v>
      </c>
      <c r="H66" s="305">
        <v>1602</v>
      </c>
      <c r="I66" s="305">
        <v>12816</v>
      </c>
      <c r="J66" s="306">
        <v>0</v>
      </c>
      <c r="K66" s="306">
        <f t="shared" si="3"/>
        <v>17622</v>
      </c>
    </row>
    <row r="67" spans="1:11" ht="15" customHeight="1" x14ac:dyDescent="0.3">
      <c r="A67" s="304" t="s">
        <v>2423</v>
      </c>
      <c r="B67" s="304" t="s">
        <v>2032</v>
      </c>
      <c r="C67" s="305">
        <v>25058</v>
      </c>
      <c r="D67" s="306">
        <v>1040</v>
      </c>
      <c r="E67" s="306">
        <v>0</v>
      </c>
      <c r="F67" s="306">
        <f t="shared" si="2"/>
        <v>26098</v>
      </c>
      <c r="G67" s="305">
        <v>8352.6666666666661</v>
      </c>
      <c r="H67" s="305">
        <v>4176.333333333333</v>
      </c>
      <c r="I67" s="305">
        <v>33410.666666666664</v>
      </c>
      <c r="J67" s="306">
        <v>0</v>
      </c>
      <c r="K67" s="306">
        <f t="shared" si="3"/>
        <v>45939.666666666664</v>
      </c>
    </row>
    <row r="68" spans="1:11" ht="15" customHeight="1" x14ac:dyDescent="0.3">
      <c r="A68" s="304" t="s">
        <v>2499</v>
      </c>
      <c r="B68" s="304" t="s">
        <v>2426</v>
      </c>
      <c r="C68" s="305">
        <v>6538</v>
      </c>
      <c r="D68" s="306">
        <v>1040</v>
      </c>
      <c r="E68" s="306">
        <v>0</v>
      </c>
      <c r="F68" s="306">
        <f t="shared" si="2"/>
        <v>7578</v>
      </c>
      <c r="G68" s="305">
        <v>2179.3333333333335</v>
      </c>
      <c r="H68" s="305">
        <v>1089.6666666666667</v>
      </c>
      <c r="I68" s="305">
        <v>8717.3333333333339</v>
      </c>
      <c r="J68" s="306">
        <v>0</v>
      </c>
      <c r="K68" s="306">
        <f t="shared" si="3"/>
        <v>11986.333333333334</v>
      </c>
    </row>
    <row r="69" spans="1:11" ht="15" customHeight="1" x14ac:dyDescent="0.3">
      <c r="A69" s="304" t="s">
        <v>2500</v>
      </c>
      <c r="B69" s="304" t="s">
        <v>2426</v>
      </c>
      <c r="C69" s="305">
        <v>6640</v>
      </c>
      <c r="D69" s="306">
        <v>1040</v>
      </c>
      <c r="E69" s="306">
        <v>0</v>
      </c>
      <c r="F69" s="306">
        <f t="shared" si="2"/>
        <v>7680</v>
      </c>
      <c r="G69" s="305">
        <v>2213.3333333333335</v>
      </c>
      <c r="H69" s="305">
        <v>1106.6666666666667</v>
      </c>
      <c r="I69" s="305">
        <v>8853.3333333333339</v>
      </c>
      <c r="J69" s="306">
        <v>0</v>
      </c>
      <c r="K69" s="306">
        <f t="shared" si="3"/>
        <v>12173.333333333334</v>
      </c>
    </row>
    <row r="70" spans="1:11" ht="15" customHeight="1" x14ac:dyDescent="0.3">
      <c r="A70" s="304" t="s">
        <v>2393</v>
      </c>
      <c r="B70" s="304" t="s">
        <v>2394</v>
      </c>
      <c r="C70" s="305">
        <v>18874</v>
      </c>
      <c r="D70" s="306">
        <v>1040</v>
      </c>
      <c r="E70" s="306">
        <v>0</v>
      </c>
      <c r="F70" s="306">
        <f t="shared" si="2"/>
        <v>19914</v>
      </c>
      <c r="G70" s="305">
        <v>6291.333333333333</v>
      </c>
      <c r="H70" s="305">
        <v>3145.6666666666665</v>
      </c>
      <c r="I70" s="305">
        <v>25165.333333333332</v>
      </c>
      <c r="J70" s="306">
        <v>0</v>
      </c>
      <c r="K70" s="306">
        <f t="shared" si="3"/>
        <v>34602.333333333328</v>
      </c>
    </row>
    <row r="71" spans="1:11" ht="15" customHeight="1" x14ac:dyDescent="0.3">
      <c r="A71" s="304" t="s">
        <v>2427</v>
      </c>
      <c r="B71" s="304" t="s">
        <v>2428</v>
      </c>
      <c r="C71" s="305">
        <v>18476</v>
      </c>
      <c r="D71" s="306">
        <v>1040</v>
      </c>
      <c r="E71" s="306">
        <v>0</v>
      </c>
      <c r="F71" s="306">
        <f t="shared" si="2"/>
        <v>19516</v>
      </c>
      <c r="G71" s="305">
        <v>6158.666666666667</v>
      </c>
      <c r="H71" s="305">
        <v>3079.3333333333335</v>
      </c>
      <c r="I71" s="305">
        <v>24634.666666666668</v>
      </c>
      <c r="J71" s="306">
        <v>0</v>
      </c>
      <c r="K71" s="306">
        <f t="shared" si="3"/>
        <v>33872.666666666672</v>
      </c>
    </row>
    <row r="72" spans="1:11" ht="15" customHeight="1" x14ac:dyDescent="0.3">
      <c r="A72" s="304" t="s">
        <v>2429</v>
      </c>
      <c r="B72" s="304" t="s">
        <v>2430</v>
      </c>
      <c r="C72" s="305">
        <v>20802</v>
      </c>
      <c r="D72" s="306">
        <v>1040</v>
      </c>
      <c r="E72" s="306">
        <v>0</v>
      </c>
      <c r="F72" s="306">
        <f t="shared" si="2"/>
        <v>21842</v>
      </c>
      <c r="G72" s="305">
        <v>6934</v>
      </c>
      <c r="H72" s="305">
        <v>3467</v>
      </c>
      <c r="I72" s="305">
        <v>27736</v>
      </c>
      <c r="J72" s="306">
        <v>0</v>
      </c>
      <c r="K72" s="306">
        <f t="shared" si="3"/>
        <v>38137</v>
      </c>
    </row>
    <row r="73" spans="1:11" ht="15" customHeight="1" x14ac:dyDescent="0.3">
      <c r="A73" s="304" t="s">
        <v>2431</v>
      </c>
      <c r="B73" s="304" t="s">
        <v>2432</v>
      </c>
      <c r="C73" s="305">
        <v>17946</v>
      </c>
      <c r="D73" s="306">
        <v>1040</v>
      </c>
      <c r="E73" s="306">
        <v>0</v>
      </c>
      <c r="F73" s="306">
        <f t="shared" si="2"/>
        <v>18986</v>
      </c>
      <c r="G73" s="305">
        <v>5982</v>
      </c>
      <c r="H73" s="305">
        <v>2991</v>
      </c>
      <c r="I73" s="305">
        <v>23928</v>
      </c>
      <c r="J73" s="306">
        <v>0</v>
      </c>
      <c r="K73" s="306">
        <f t="shared" si="3"/>
        <v>32901</v>
      </c>
    </row>
    <row r="74" spans="1:11" ht="15" customHeight="1" x14ac:dyDescent="0.3">
      <c r="A74" s="304" t="s">
        <v>2433</v>
      </c>
      <c r="B74" s="304" t="s">
        <v>2386</v>
      </c>
      <c r="C74" s="305">
        <v>17406</v>
      </c>
      <c r="D74" s="306">
        <v>1040</v>
      </c>
      <c r="E74" s="306">
        <v>0</v>
      </c>
      <c r="F74" s="306">
        <f t="shared" si="2"/>
        <v>18446</v>
      </c>
      <c r="G74" s="305">
        <v>5802</v>
      </c>
      <c r="H74" s="305">
        <v>2901</v>
      </c>
      <c r="I74" s="305">
        <v>23208</v>
      </c>
      <c r="J74" s="306">
        <v>0</v>
      </c>
      <c r="K74" s="306">
        <f t="shared" si="3"/>
        <v>31911</v>
      </c>
    </row>
    <row r="75" spans="1:11" ht="15" customHeight="1" x14ac:dyDescent="0.3">
      <c r="A75" s="304" t="s">
        <v>2391</v>
      </c>
      <c r="B75" s="304" t="s">
        <v>2392</v>
      </c>
      <c r="C75" s="305">
        <v>20802</v>
      </c>
      <c r="D75" s="306">
        <v>1040</v>
      </c>
      <c r="E75" s="306">
        <v>0</v>
      </c>
      <c r="F75" s="306">
        <f t="shared" si="2"/>
        <v>21842</v>
      </c>
      <c r="G75" s="305">
        <v>6934</v>
      </c>
      <c r="H75" s="305">
        <v>3467</v>
      </c>
      <c r="I75" s="305">
        <v>27736</v>
      </c>
      <c r="J75" s="306">
        <v>0</v>
      </c>
      <c r="K75" s="306">
        <f t="shared" si="3"/>
        <v>38137</v>
      </c>
    </row>
    <row r="76" spans="1:11" ht="15" customHeight="1" x14ac:dyDescent="0.3">
      <c r="A76" s="304" t="s">
        <v>2389</v>
      </c>
      <c r="B76" s="304" t="s">
        <v>2390</v>
      </c>
      <c r="C76" s="305">
        <v>25808</v>
      </c>
      <c r="D76" s="306">
        <v>0</v>
      </c>
      <c r="E76" s="306">
        <v>0</v>
      </c>
      <c r="F76" s="306">
        <f t="shared" si="2"/>
        <v>25808</v>
      </c>
      <c r="G76" s="305">
        <v>8602.6666666666661</v>
      </c>
      <c r="H76" s="305">
        <v>4301.333333333333</v>
      </c>
      <c r="I76" s="305">
        <v>34410.666666666664</v>
      </c>
      <c r="J76" s="306">
        <v>0</v>
      </c>
      <c r="K76" s="306">
        <f t="shared" si="3"/>
        <v>47314.666666666664</v>
      </c>
    </row>
    <row r="77" spans="1:11" ht="15" customHeight="1" x14ac:dyDescent="0.3">
      <c r="A77" s="304" t="s">
        <v>2501</v>
      </c>
      <c r="B77" s="304" t="s">
        <v>2437</v>
      </c>
      <c r="C77" s="305">
        <v>11976</v>
      </c>
      <c r="D77" s="306">
        <v>1040</v>
      </c>
      <c r="E77" s="306">
        <v>0</v>
      </c>
      <c r="F77" s="306">
        <f t="shared" si="2"/>
        <v>13016</v>
      </c>
      <c r="G77" s="305">
        <v>3992</v>
      </c>
      <c r="H77" s="305">
        <v>1996</v>
      </c>
      <c r="I77" s="305">
        <v>15968</v>
      </c>
      <c r="J77" s="306">
        <v>0</v>
      </c>
      <c r="K77" s="306">
        <f t="shared" si="3"/>
        <v>21956</v>
      </c>
    </row>
    <row r="78" spans="1:11" ht="15" customHeight="1" x14ac:dyDescent="0.3">
      <c r="A78" s="304" t="s">
        <v>2502</v>
      </c>
      <c r="B78" s="304" t="s">
        <v>2437</v>
      </c>
      <c r="C78" s="305">
        <v>12474</v>
      </c>
      <c r="D78" s="306">
        <v>1040</v>
      </c>
      <c r="E78" s="306">
        <v>0</v>
      </c>
      <c r="F78" s="306">
        <f t="shared" si="2"/>
        <v>13514</v>
      </c>
      <c r="G78" s="305">
        <v>4158</v>
      </c>
      <c r="H78" s="305">
        <v>2079</v>
      </c>
      <c r="I78" s="305">
        <v>16632</v>
      </c>
      <c r="J78" s="306">
        <v>0</v>
      </c>
      <c r="K78" s="306">
        <f t="shared" si="3"/>
        <v>22869</v>
      </c>
    </row>
    <row r="79" spans="1:11" ht="15" customHeight="1" x14ac:dyDescent="0.3">
      <c r="A79" s="304" t="s">
        <v>2503</v>
      </c>
      <c r="B79" s="304" t="s">
        <v>2437</v>
      </c>
      <c r="C79" s="305">
        <v>14126</v>
      </c>
      <c r="D79" s="306">
        <v>1040</v>
      </c>
      <c r="E79" s="306">
        <v>0</v>
      </c>
      <c r="F79" s="306">
        <f t="shared" si="2"/>
        <v>15166</v>
      </c>
      <c r="G79" s="305">
        <v>4708.666666666667</v>
      </c>
      <c r="H79" s="305">
        <v>2354.3333333333335</v>
      </c>
      <c r="I79" s="305">
        <v>18834.666666666668</v>
      </c>
      <c r="J79" s="306">
        <v>0</v>
      </c>
      <c r="K79" s="306">
        <f t="shared" si="3"/>
        <v>25897.666666666668</v>
      </c>
    </row>
    <row r="80" spans="1:11" ht="15" customHeight="1" x14ac:dyDescent="0.3">
      <c r="A80" s="304" t="s">
        <v>2504</v>
      </c>
      <c r="B80" s="304" t="s">
        <v>2437</v>
      </c>
      <c r="C80" s="305">
        <v>15808</v>
      </c>
      <c r="D80" s="306">
        <v>1040</v>
      </c>
      <c r="E80" s="306">
        <v>0</v>
      </c>
      <c r="F80" s="306">
        <f t="shared" si="2"/>
        <v>16848</v>
      </c>
      <c r="G80" s="305">
        <v>5269.333333333333</v>
      </c>
      <c r="H80" s="305">
        <v>2634.6666666666665</v>
      </c>
      <c r="I80" s="305">
        <v>21077.333333333332</v>
      </c>
      <c r="J80" s="306">
        <v>0</v>
      </c>
      <c r="K80" s="306">
        <f t="shared" si="3"/>
        <v>28981.333333333332</v>
      </c>
    </row>
    <row r="81" spans="1:11" ht="15" customHeight="1" x14ac:dyDescent="0.3">
      <c r="A81" s="304" t="s">
        <v>2505</v>
      </c>
      <c r="B81" s="304" t="s">
        <v>2437</v>
      </c>
      <c r="C81" s="305">
        <v>17406</v>
      </c>
      <c r="D81" s="306">
        <v>1040</v>
      </c>
      <c r="E81" s="306">
        <v>0</v>
      </c>
      <c r="F81" s="306">
        <f t="shared" si="2"/>
        <v>18446</v>
      </c>
      <c r="G81" s="305">
        <v>5802</v>
      </c>
      <c r="H81" s="305">
        <v>2901</v>
      </c>
      <c r="I81" s="305">
        <v>23208</v>
      </c>
      <c r="J81" s="306">
        <v>0</v>
      </c>
      <c r="K81" s="306">
        <f t="shared" si="3"/>
        <v>31911</v>
      </c>
    </row>
    <row r="82" spans="1:11" ht="15" customHeight="1" x14ac:dyDescent="0.3">
      <c r="A82" s="304" t="s">
        <v>2506</v>
      </c>
      <c r="B82" s="304" t="s">
        <v>2437</v>
      </c>
      <c r="C82" s="305">
        <v>18476</v>
      </c>
      <c r="D82" s="306">
        <v>1040</v>
      </c>
      <c r="E82" s="306">
        <v>0</v>
      </c>
      <c r="F82" s="306">
        <f t="shared" si="2"/>
        <v>19516</v>
      </c>
      <c r="G82" s="305">
        <v>6158.666666666667</v>
      </c>
      <c r="H82" s="305">
        <v>3079.3333333333335</v>
      </c>
      <c r="I82" s="305">
        <v>24634.666666666668</v>
      </c>
      <c r="J82" s="306">
        <v>0</v>
      </c>
      <c r="K82" s="306">
        <f t="shared" si="3"/>
        <v>33872.666666666672</v>
      </c>
    </row>
    <row r="83" spans="1:11" ht="15" customHeight="1" x14ac:dyDescent="0.3">
      <c r="A83" s="304" t="s">
        <v>2395</v>
      </c>
      <c r="B83" s="304" t="s">
        <v>2396</v>
      </c>
      <c r="C83" s="305">
        <v>17946</v>
      </c>
      <c r="D83" s="306">
        <v>1040</v>
      </c>
      <c r="E83" s="306">
        <v>0</v>
      </c>
      <c r="F83" s="306">
        <f t="shared" si="2"/>
        <v>18986</v>
      </c>
      <c r="G83" s="305">
        <v>5982</v>
      </c>
      <c r="H83" s="305">
        <v>2991</v>
      </c>
      <c r="I83" s="305">
        <v>23928</v>
      </c>
      <c r="J83" s="306">
        <v>0</v>
      </c>
      <c r="K83" s="306">
        <f t="shared" si="3"/>
        <v>32901</v>
      </c>
    </row>
    <row r="84" spans="1:11" ht="15" customHeight="1" x14ac:dyDescent="0.3">
      <c r="A84" s="304" t="s">
        <v>2439</v>
      </c>
      <c r="B84" s="304" t="s">
        <v>2440</v>
      </c>
      <c r="C84" s="305">
        <v>6988</v>
      </c>
      <c r="D84" s="306">
        <v>1040</v>
      </c>
      <c r="E84" s="306">
        <v>0</v>
      </c>
      <c r="F84" s="306">
        <f t="shared" si="2"/>
        <v>8028</v>
      </c>
      <c r="G84" s="305">
        <v>2329.3333333333335</v>
      </c>
      <c r="H84" s="305">
        <v>1164.6666666666667</v>
      </c>
      <c r="I84" s="305">
        <v>9317.3333333333339</v>
      </c>
      <c r="J84" s="306">
        <v>0</v>
      </c>
      <c r="K84" s="306">
        <f t="shared" si="3"/>
        <v>12811.333333333334</v>
      </c>
    </row>
    <row r="85" spans="1:11" ht="15" customHeight="1" x14ac:dyDescent="0.3">
      <c r="A85" s="304" t="s">
        <v>2441</v>
      </c>
      <c r="B85" s="304" t="s">
        <v>2442</v>
      </c>
      <c r="C85" s="305">
        <v>6538</v>
      </c>
      <c r="D85" s="306">
        <v>1040</v>
      </c>
      <c r="E85" s="306">
        <v>0</v>
      </c>
      <c r="F85" s="306">
        <f t="shared" si="2"/>
        <v>7578</v>
      </c>
      <c r="G85" s="305">
        <v>2179.3333333333335</v>
      </c>
      <c r="H85" s="305">
        <v>1089.6666666666667</v>
      </c>
      <c r="I85" s="305">
        <v>8717.3333333333339</v>
      </c>
      <c r="J85" s="306">
        <v>0</v>
      </c>
      <c r="K85" s="306">
        <f t="shared" si="3"/>
        <v>11986.333333333334</v>
      </c>
    </row>
    <row r="86" spans="1:11" ht="15" customHeight="1" x14ac:dyDescent="0.3">
      <c r="A86" s="304" t="s">
        <v>2507</v>
      </c>
      <c r="B86" s="304" t="s">
        <v>2444</v>
      </c>
      <c r="C86" s="305">
        <v>19068</v>
      </c>
      <c r="D86" s="306">
        <v>1040</v>
      </c>
      <c r="E86" s="306">
        <v>0</v>
      </c>
      <c r="F86" s="306">
        <f t="shared" si="2"/>
        <v>20108</v>
      </c>
      <c r="G86" s="305">
        <v>6356</v>
      </c>
      <c r="H86" s="305">
        <v>3178</v>
      </c>
      <c r="I86" s="305">
        <v>25424</v>
      </c>
      <c r="J86" s="306">
        <v>0</v>
      </c>
      <c r="K86" s="306">
        <f t="shared" si="3"/>
        <v>34958</v>
      </c>
    </row>
    <row r="87" spans="1:11" ht="15" customHeight="1" x14ac:dyDescent="0.3">
      <c r="A87" s="304" t="s">
        <v>2508</v>
      </c>
      <c r="B87" s="304" t="s">
        <v>2444</v>
      </c>
      <c r="C87" s="305">
        <v>21680</v>
      </c>
      <c r="D87" s="306">
        <v>1040</v>
      </c>
      <c r="E87" s="306">
        <v>0</v>
      </c>
      <c r="F87" s="306">
        <f t="shared" si="2"/>
        <v>22720</v>
      </c>
      <c r="G87" s="305">
        <v>7226.6666666666661</v>
      </c>
      <c r="H87" s="305">
        <v>3613.333333333333</v>
      </c>
      <c r="I87" s="305">
        <v>28906.666666666664</v>
      </c>
      <c r="J87" s="306">
        <v>0</v>
      </c>
      <c r="K87" s="306">
        <f t="shared" si="3"/>
        <v>39746.666666666664</v>
      </c>
    </row>
    <row r="88" spans="1:11" ht="15" customHeight="1" x14ac:dyDescent="0.3">
      <c r="A88" s="304" t="s">
        <v>2445</v>
      </c>
      <c r="B88" s="304" t="s">
        <v>2446</v>
      </c>
      <c r="C88" s="305">
        <v>26266</v>
      </c>
      <c r="D88" s="306">
        <v>0</v>
      </c>
      <c r="E88" s="306">
        <v>0</v>
      </c>
      <c r="F88" s="306">
        <f t="shared" si="2"/>
        <v>26266</v>
      </c>
      <c r="G88" s="305">
        <v>8755.3333333333321</v>
      </c>
      <c r="H88" s="305">
        <v>4377.6666666666661</v>
      </c>
      <c r="I88" s="305">
        <v>35021.333333333328</v>
      </c>
      <c r="J88" s="306">
        <v>0</v>
      </c>
      <c r="K88" s="306">
        <f t="shared" si="3"/>
        <v>48154.333333333328</v>
      </c>
    </row>
    <row r="89" spans="1:11" ht="15" customHeight="1" x14ac:dyDescent="0.3">
      <c r="A89" s="304" t="s">
        <v>2509</v>
      </c>
      <c r="B89" s="304" t="s">
        <v>2448</v>
      </c>
      <c r="C89" s="305">
        <v>9612</v>
      </c>
      <c r="D89" s="306">
        <v>1040</v>
      </c>
      <c r="E89" s="306">
        <v>0</v>
      </c>
      <c r="F89" s="306">
        <f t="shared" si="2"/>
        <v>10652</v>
      </c>
      <c r="G89" s="305">
        <v>3204</v>
      </c>
      <c r="H89" s="305">
        <v>1602</v>
      </c>
      <c r="I89" s="305">
        <v>12816</v>
      </c>
      <c r="J89" s="306">
        <v>0</v>
      </c>
      <c r="K89" s="306">
        <f t="shared" si="3"/>
        <v>17622</v>
      </c>
    </row>
    <row r="90" spans="1:11" ht="15" customHeight="1" x14ac:dyDescent="0.3">
      <c r="A90" s="304" t="s">
        <v>2510</v>
      </c>
      <c r="B90" s="304" t="s">
        <v>2448</v>
      </c>
      <c r="C90" s="305">
        <v>10774</v>
      </c>
      <c r="D90" s="306">
        <v>1040</v>
      </c>
      <c r="E90" s="306">
        <v>0</v>
      </c>
      <c r="F90" s="306">
        <f t="shared" si="2"/>
        <v>11814</v>
      </c>
      <c r="G90" s="305">
        <v>3591.333333333333</v>
      </c>
      <c r="H90" s="305">
        <v>1795.6666666666665</v>
      </c>
      <c r="I90" s="305">
        <v>14365.333333333332</v>
      </c>
      <c r="J90" s="306">
        <v>0</v>
      </c>
      <c r="K90" s="306">
        <f t="shared" si="3"/>
        <v>19752.333333333332</v>
      </c>
    </row>
    <row r="91" spans="1:11" ht="15" customHeight="1" x14ac:dyDescent="0.3">
      <c r="A91" s="304" t="s">
        <v>2511</v>
      </c>
      <c r="B91" s="304" t="s">
        <v>2448</v>
      </c>
      <c r="C91" s="305">
        <v>11976</v>
      </c>
      <c r="D91" s="306">
        <v>1040</v>
      </c>
      <c r="E91" s="306">
        <v>0</v>
      </c>
      <c r="F91" s="306">
        <f t="shared" si="2"/>
        <v>13016</v>
      </c>
      <c r="G91" s="305">
        <v>3992</v>
      </c>
      <c r="H91" s="305">
        <v>1996</v>
      </c>
      <c r="I91" s="305">
        <v>15968</v>
      </c>
      <c r="J91" s="306">
        <v>0</v>
      </c>
      <c r="K91" s="306">
        <f t="shared" si="3"/>
        <v>21956</v>
      </c>
    </row>
    <row r="92" spans="1:11" ht="15" customHeight="1" x14ac:dyDescent="0.3">
      <c r="A92" s="304" t="s">
        <v>2512</v>
      </c>
      <c r="B92" s="304" t="s">
        <v>2448</v>
      </c>
      <c r="C92" s="305">
        <v>16096</v>
      </c>
      <c r="D92" s="306">
        <v>1040</v>
      </c>
      <c r="E92" s="306">
        <v>0</v>
      </c>
      <c r="F92" s="306">
        <f t="shared" ref="F92:F109" si="4">SUM(C92:E92)</f>
        <v>17136</v>
      </c>
      <c r="G92" s="305">
        <v>5365.333333333333</v>
      </c>
      <c r="H92" s="305">
        <v>2682.6666666666665</v>
      </c>
      <c r="I92" s="305">
        <v>21461.333333333332</v>
      </c>
      <c r="J92" s="306">
        <v>0</v>
      </c>
      <c r="K92" s="306">
        <f t="shared" ref="K92:K109" si="5">SUM(G92:J92)</f>
        <v>29509.333333333332</v>
      </c>
    </row>
    <row r="93" spans="1:11" ht="15" customHeight="1" x14ac:dyDescent="0.3">
      <c r="A93" s="304" t="s">
        <v>2449</v>
      </c>
      <c r="B93" s="304" t="s">
        <v>2450</v>
      </c>
      <c r="C93" s="305">
        <v>17946</v>
      </c>
      <c r="D93" s="306">
        <v>1040</v>
      </c>
      <c r="E93" s="306">
        <v>0</v>
      </c>
      <c r="F93" s="306">
        <f t="shared" si="4"/>
        <v>18986</v>
      </c>
      <c r="G93" s="305">
        <v>5982</v>
      </c>
      <c r="H93" s="305">
        <v>2991</v>
      </c>
      <c r="I93" s="305">
        <v>23928</v>
      </c>
      <c r="J93" s="306">
        <v>0</v>
      </c>
      <c r="K93" s="306">
        <f t="shared" si="5"/>
        <v>32901</v>
      </c>
    </row>
    <row r="94" spans="1:11" ht="15" customHeight="1" x14ac:dyDescent="0.3">
      <c r="A94" s="304" t="s">
        <v>2451</v>
      </c>
      <c r="B94" s="304" t="s">
        <v>2452</v>
      </c>
      <c r="C94" s="305">
        <v>25808</v>
      </c>
      <c r="D94" s="306">
        <v>0</v>
      </c>
      <c r="E94" s="306">
        <v>0</v>
      </c>
      <c r="F94" s="306">
        <f t="shared" si="4"/>
        <v>25808</v>
      </c>
      <c r="G94" s="305">
        <v>8602.6666666666661</v>
      </c>
      <c r="H94" s="305">
        <v>4301.333333333333</v>
      </c>
      <c r="I94" s="305">
        <v>34410.666666666664</v>
      </c>
      <c r="J94" s="306">
        <v>0</v>
      </c>
      <c r="K94" s="306">
        <f t="shared" si="5"/>
        <v>47314.666666666664</v>
      </c>
    </row>
    <row r="95" spans="1:11" ht="15" customHeight="1" x14ac:dyDescent="0.3">
      <c r="A95" s="304" t="s">
        <v>2453</v>
      </c>
      <c r="B95" s="304" t="s">
        <v>2454</v>
      </c>
      <c r="C95" s="305">
        <v>12972</v>
      </c>
      <c r="D95" s="306">
        <v>1040</v>
      </c>
      <c r="E95" s="306">
        <v>0</v>
      </c>
      <c r="F95" s="306">
        <f t="shared" si="4"/>
        <v>14012</v>
      </c>
      <c r="G95" s="305">
        <v>4324</v>
      </c>
      <c r="H95" s="305">
        <v>2162</v>
      </c>
      <c r="I95" s="305">
        <v>17296</v>
      </c>
      <c r="J95" s="306">
        <v>0</v>
      </c>
      <c r="K95" s="306">
        <f t="shared" si="5"/>
        <v>23782</v>
      </c>
    </row>
    <row r="96" spans="1:11" ht="15" customHeight="1" x14ac:dyDescent="0.3">
      <c r="A96" s="304" t="s">
        <v>2455</v>
      </c>
      <c r="B96" s="304" t="s">
        <v>2456</v>
      </c>
      <c r="C96" s="305">
        <v>14690</v>
      </c>
      <c r="D96" s="306">
        <v>1040</v>
      </c>
      <c r="E96" s="306">
        <v>0</v>
      </c>
      <c r="F96" s="306">
        <f t="shared" si="4"/>
        <v>15730</v>
      </c>
      <c r="G96" s="305">
        <v>4896.666666666667</v>
      </c>
      <c r="H96" s="305">
        <v>2448.3333333333335</v>
      </c>
      <c r="I96" s="305">
        <v>19586.666666666668</v>
      </c>
      <c r="J96" s="306">
        <v>0</v>
      </c>
      <c r="K96" s="306">
        <f t="shared" si="5"/>
        <v>26931.666666666668</v>
      </c>
    </row>
    <row r="97" spans="1:11" ht="15" customHeight="1" x14ac:dyDescent="0.3">
      <c r="A97" s="304" t="s">
        <v>2513</v>
      </c>
      <c r="B97" s="304" t="s">
        <v>2458</v>
      </c>
      <c r="C97" s="305">
        <v>6902</v>
      </c>
      <c r="D97" s="306">
        <v>1040</v>
      </c>
      <c r="E97" s="306">
        <v>0</v>
      </c>
      <c r="F97" s="306">
        <f t="shared" si="4"/>
        <v>7942</v>
      </c>
      <c r="G97" s="305">
        <v>2300.6666666666665</v>
      </c>
      <c r="H97" s="305">
        <v>1150.3333333333333</v>
      </c>
      <c r="I97" s="305">
        <v>9202.6666666666661</v>
      </c>
      <c r="J97" s="306">
        <v>0</v>
      </c>
      <c r="K97" s="306">
        <f t="shared" si="5"/>
        <v>12653.666666666666</v>
      </c>
    </row>
    <row r="98" spans="1:11" ht="15" customHeight="1" x14ac:dyDescent="0.3">
      <c r="A98" s="304" t="s">
        <v>2514</v>
      </c>
      <c r="B98" s="304" t="s">
        <v>2458</v>
      </c>
      <c r="C98" s="305">
        <v>7682</v>
      </c>
      <c r="D98" s="306">
        <v>1040</v>
      </c>
      <c r="E98" s="306">
        <v>0</v>
      </c>
      <c r="F98" s="306">
        <f t="shared" si="4"/>
        <v>8722</v>
      </c>
      <c r="G98" s="305">
        <v>2560.6666666666665</v>
      </c>
      <c r="H98" s="305">
        <v>1280.3333333333333</v>
      </c>
      <c r="I98" s="305">
        <v>10242.666666666666</v>
      </c>
      <c r="J98" s="306">
        <v>0</v>
      </c>
      <c r="K98" s="306">
        <f t="shared" si="5"/>
        <v>14083.666666666666</v>
      </c>
    </row>
    <row r="99" spans="1:11" ht="15" customHeight="1" x14ac:dyDescent="0.3">
      <c r="A99" s="304" t="s">
        <v>2515</v>
      </c>
      <c r="B99" s="304" t="s">
        <v>2458</v>
      </c>
      <c r="C99" s="305">
        <v>18820</v>
      </c>
      <c r="D99" s="306">
        <v>1040</v>
      </c>
      <c r="E99" s="306">
        <v>0</v>
      </c>
      <c r="F99" s="306">
        <f t="shared" si="4"/>
        <v>19860</v>
      </c>
      <c r="G99" s="305">
        <v>6273.3333333333339</v>
      </c>
      <c r="H99" s="305">
        <v>3136.666666666667</v>
      </c>
      <c r="I99" s="305">
        <v>25093.333333333336</v>
      </c>
      <c r="J99" s="306">
        <v>0</v>
      </c>
      <c r="K99" s="306">
        <f t="shared" si="5"/>
        <v>34503.333333333336</v>
      </c>
    </row>
    <row r="100" spans="1:11" ht="15" customHeight="1" x14ac:dyDescent="0.3">
      <c r="A100" s="304" t="s">
        <v>2459</v>
      </c>
      <c r="B100" s="304" t="s">
        <v>2460</v>
      </c>
      <c r="C100" s="305">
        <v>17624</v>
      </c>
      <c r="D100" s="306">
        <v>1040</v>
      </c>
      <c r="E100" s="306">
        <v>0</v>
      </c>
      <c r="F100" s="306">
        <f t="shared" si="4"/>
        <v>18664</v>
      </c>
      <c r="G100" s="305">
        <v>5874.666666666667</v>
      </c>
      <c r="H100" s="305">
        <v>2937.3333333333335</v>
      </c>
      <c r="I100" s="305">
        <v>23498.666666666668</v>
      </c>
      <c r="J100" s="306">
        <v>0</v>
      </c>
      <c r="K100" s="306">
        <f t="shared" si="5"/>
        <v>32310.666666666668</v>
      </c>
    </row>
    <row r="101" spans="1:11" ht="15" customHeight="1" x14ac:dyDescent="0.3">
      <c r="A101" s="304" t="s">
        <v>2516</v>
      </c>
      <c r="B101" s="304" t="s">
        <v>2150</v>
      </c>
      <c r="C101" s="305">
        <v>6578</v>
      </c>
      <c r="D101" s="306">
        <v>1040</v>
      </c>
      <c r="E101" s="306">
        <v>0</v>
      </c>
      <c r="F101" s="306">
        <f t="shared" si="4"/>
        <v>7618</v>
      </c>
      <c r="G101" s="305">
        <v>2192.666666666667</v>
      </c>
      <c r="H101" s="305">
        <v>1096.3333333333335</v>
      </c>
      <c r="I101" s="305">
        <v>8770.6666666666679</v>
      </c>
      <c r="J101" s="306">
        <v>0</v>
      </c>
      <c r="K101" s="306">
        <f t="shared" si="5"/>
        <v>12059.666666666668</v>
      </c>
    </row>
    <row r="102" spans="1:11" ht="15" customHeight="1" x14ac:dyDescent="0.3">
      <c r="A102" s="304" t="s">
        <v>2517</v>
      </c>
      <c r="B102" s="304" t="s">
        <v>2150</v>
      </c>
      <c r="C102" s="305">
        <v>6902</v>
      </c>
      <c r="D102" s="306">
        <v>1040</v>
      </c>
      <c r="E102" s="306">
        <v>0</v>
      </c>
      <c r="F102" s="306">
        <f t="shared" si="4"/>
        <v>7942</v>
      </c>
      <c r="G102" s="305">
        <v>2300.6666666666665</v>
      </c>
      <c r="H102" s="305">
        <v>1150.3333333333333</v>
      </c>
      <c r="I102" s="305">
        <v>9202.6666666666661</v>
      </c>
      <c r="J102" s="306">
        <v>0</v>
      </c>
      <c r="K102" s="306">
        <f t="shared" si="5"/>
        <v>12653.666666666666</v>
      </c>
    </row>
    <row r="103" spans="1:11" ht="15" customHeight="1" x14ac:dyDescent="0.3">
      <c r="A103" s="304" t="s">
        <v>2185</v>
      </c>
      <c r="B103" s="304" t="s">
        <v>2150</v>
      </c>
      <c r="C103" s="305">
        <v>7398</v>
      </c>
      <c r="D103" s="306">
        <v>1040</v>
      </c>
      <c r="E103" s="306">
        <v>0</v>
      </c>
      <c r="F103" s="306">
        <f t="shared" si="4"/>
        <v>8438</v>
      </c>
      <c r="G103" s="305">
        <v>2466</v>
      </c>
      <c r="H103" s="305">
        <v>1233</v>
      </c>
      <c r="I103" s="305">
        <v>9864</v>
      </c>
      <c r="J103" s="306">
        <v>0</v>
      </c>
      <c r="K103" s="306">
        <f t="shared" si="5"/>
        <v>13563</v>
      </c>
    </row>
    <row r="104" spans="1:11" ht="15" customHeight="1" x14ac:dyDescent="0.3">
      <c r="A104" s="304" t="s">
        <v>2518</v>
      </c>
      <c r="B104" s="304" t="s">
        <v>2150</v>
      </c>
      <c r="C104" s="305">
        <v>7922</v>
      </c>
      <c r="D104" s="306">
        <v>1040</v>
      </c>
      <c r="E104" s="306">
        <v>0</v>
      </c>
      <c r="F104" s="306">
        <f t="shared" si="4"/>
        <v>8962</v>
      </c>
      <c r="G104" s="305">
        <v>2640.6666666666665</v>
      </c>
      <c r="H104" s="305">
        <v>1320.3333333333333</v>
      </c>
      <c r="I104" s="305">
        <v>10562.666666666666</v>
      </c>
      <c r="J104" s="306">
        <v>0</v>
      </c>
      <c r="K104" s="306">
        <f t="shared" si="5"/>
        <v>14523.666666666666</v>
      </c>
    </row>
    <row r="105" spans="1:11" ht="15" customHeight="1" x14ac:dyDescent="0.3">
      <c r="A105" s="304" t="s">
        <v>2398</v>
      </c>
      <c r="B105" s="304" t="s">
        <v>2150</v>
      </c>
      <c r="C105" s="305">
        <v>11640</v>
      </c>
      <c r="D105" s="306">
        <v>1040</v>
      </c>
      <c r="E105" s="306">
        <v>0</v>
      </c>
      <c r="F105" s="306">
        <f t="shared" si="4"/>
        <v>12680</v>
      </c>
      <c r="G105" s="305">
        <v>3880</v>
      </c>
      <c r="H105" s="305">
        <v>1940</v>
      </c>
      <c r="I105" s="305">
        <v>15520</v>
      </c>
      <c r="J105" s="306">
        <v>0</v>
      </c>
      <c r="K105" s="306">
        <f t="shared" si="5"/>
        <v>21340</v>
      </c>
    </row>
    <row r="106" spans="1:11" ht="15" customHeight="1" x14ac:dyDescent="0.3">
      <c r="A106" s="304" t="s">
        <v>2464</v>
      </c>
      <c r="B106" s="304" t="s">
        <v>2465</v>
      </c>
      <c r="C106" s="305">
        <v>7494</v>
      </c>
      <c r="D106" s="306">
        <v>1040</v>
      </c>
      <c r="E106" s="306">
        <v>0</v>
      </c>
      <c r="F106" s="306">
        <f t="shared" si="4"/>
        <v>8534</v>
      </c>
      <c r="G106" s="305">
        <v>2498</v>
      </c>
      <c r="H106" s="305">
        <v>1249</v>
      </c>
      <c r="I106" s="305">
        <v>9992</v>
      </c>
      <c r="J106" s="306">
        <v>0</v>
      </c>
      <c r="K106" s="306">
        <f t="shared" si="5"/>
        <v>13739</v>
      </c>
    </row>
    <row r="107" spans="1:11" ht="15" customHeight="1" x14ac:dyDescent="0.3">
      <c r="A107" s="304" t="s">
        <v>2466</v>
      </c>
      <c r="B107" s="304" t="s">
        <v>2467</v>
      </c>
      <c r="C107" s="305">
        <v>7770</v>
      </c>
      <c r="D107" s="306">
        <v>1040</v>
      </c>
      <c r="E107" s="306">
        <v>0</v>
      </c>
      <c r="F107" s="306">
        <f t="shared" si="4"/>
        <v>8810</v>
      </c>
      <c r="G107" s="305">
        <v>2590</v>
      </c>
      <c r="H107" s="305">
        <v>1295</v>
      </c>
      <c r="I107" s="305">
        <v>10360</v>
      </c>
      <c r="J107" s="306">
        <v>0</v>
      </c>
      <c r="K107" s="306">
        <f t="shared" si="5"/>
        <v>14245</v>
      </c>
    </row>
    <row r="108" spans="1:11" ht="15" customHeight="1" x14ac:dyDescent="0.3">
      <c r="A108" s="304" t="s">
        <v>2468</v>
      </c>
      <c r="B108" s="304" t="s">
        <v>2469</v>
      </c>
      <c r="C108" s="305">
        <v>14698</v>
      </c>
      <c r="D108" s="306">
        <v>1040</v>
      </c>
      <c r="E108" s="306">
        <v>0</v>
      </c>
      <c r="F108" s="306">
        <f t="shared" si="4"/>
        <v>15738</v>
      </c>
      <c r="G108" s="305">
        <v>4899.333333333333</v>
      </c>
      <c r="H108" s="305">
        <v>2449.6666666666665</v>
      </c>
      <c r="I108" s="305">
        <v>19597.333333333332</v>
      </c>
      <c r="J108" s="306">
        <v>0</v>
      </c>
      <c r="K108" s="306">
        <f t="shared" si="5"/>
        <v>26946.333333333332</v>
      </c>
    </row>
    <row r="109" spans="1:11" ht="15" customHeight="1" x14ac:dyDescent="0.3">
      <c r="A109" s="304" t="s">
        <v>2471</v>
      </c>
      <c r="B109" s="304" t="s">
        <v>2074</v>
      </c>
      <c r="C109" s="305">
        <v>15966</v>
      </c>
      <c r="D109" s="306">
        <v>1040</v>
      </c>
      <c r="E109" s="306">
        <v>0</v>
      </c>
      <c r="F109" s="306">
        <f t="shared" si="4"/>
        <v>17006</v>
      </c>
      <c r="G109" s="305">
        <v>5322</v>
      </c>
      <c r="H109" s="305">
        <v>2661</v>
      </c>
      <c r="I109" s="305">
        <v>21288</v>
      </c>
      <c r="J109" s="306">
        <v>0</v>
      </c>
      <c r="K109" s="306">
        <f t="shared" si="5"/>
        <v>29271</v>
      </c>
    </row>
  </sheetData>
  <mergeCells count="15">
    <mergeCell ref="A26:A27"/>
    <mergeCell ref="B26:B27"/>
    <mergeCell ref="C26:F26"/>
    <mergeCell ref="G26:K26"/>
    <mergeCell ref="A2:K2"/>
    <mergeCell ref="A3:K3"/>
    <mergeCell ref="A4:K4"/>
    <mergeCell ref="A5:K5"/>
    <mergeCell ref="A6:K6"/>
    <mergeCell ref="A7:C7"/>
    <mergeCell ref="A8:A9"/>
    <mergeCell ref="B8:B9"/>
    <mergeCell ref="C8:F8"/>
    <mergeCell ref="G8:K8"/>
    <mergeCell ref="A25:C25"/>
  </mergeCells>
  <pageMargins left="0.7" right="0.7" top="0.75" bottom="0.75" header="0.3" footer="0.3"/>
  <pageSetup scale="76" fitToHeight="0" orientation="landscape" r:id="rId1"/>
  <rowBreaks count="2" manualBreakCount="2">
    <brk id="44" max="16383" man="1"/>
    <brk id="88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9"/>
  <sheetViews>
    <sheetView showGridLines="0" zoomScaleNormal="100" zoomScaleSheetLayoutView="90" workbookViewId="0"/>
  </sheetViews>
  <sheetFormatPr baseColWidth="10" defaultColWidth="11.44140625" defaultRowHeight="14.4" x14ac:dyDescent="0.3"/>
  <cols>
    <col min="1" max="1" width="23.6640625" style="302" customWidth="1"/>
    <col min="2" max="2" width="50.6640625" style="302" customWidth="1"/>
    <col min="3" max="3" width="17.6640625" style="345" customWidth="1"/>
    <col min="4" max="5" width="17.6640625" style="302" customWidth="1"/>
    <col min="6" max="6" width="4.33203125" style="302" bestFit="1" customWidth="1"/>
    <col min="7" max="7" width="39.33203125" style="302" customWidth="1"/>
    <col min="8" max="16384" width="11.44140625" style="302"/>
  </cols>
  <sheetData>
    <row r="2" spans="1:5" ht="15" customHeight="1" x14ac:dyDescent="0.3">
      <c r="A2" s="486" t="s">
        <v>783</v>
      </c>
      <c r="B2" s="486" t="s">
        <v>1854</v>
      </c>
      <c r="C2" s="486" t="s">
        <v>1854</v>
      </c>
      <c r="D2" s="486" t="s">
        <v>1854</v>
      </c>
      <c r="E2" s="486" t="s">
        <v>1854</v>
      </c>
    </row>
    <row r="3" spans="1:5" ht="15" customHeight="1" x14ac:dyDescent="0.3">
      <c r="A3" s="486" t="s">
        <v>789</v>
      </c>
      <c r="B3" s="486" t="s">
        <v>1797</v>
      </c>
      <c r="C3" s="486" t="s">
        <v>1797</v>
      </c>
      <c r="D3" s="486" t="s">
        <v>1797</v>
      </c>
      <c r="E3" s="486" t="s">
        <v>1797</v>
      </c>
    </row>
    <row r="4" spans="1:5" ht="15" customHeight="1" x14ac:dyDescent="0.3">
      <c r="A4" s="486" t="s">
        <v>1746</v>
      </c>
      <c r="B4" s="486" t="s">
        <v>1798</v>
      </c>
      <c r="C4" s="486" t="s">
        <v>1798</v>
      </c>
      <c r="D4" s="486" t="s">
        <v>1798</v>
      </c>
      <c r="E4" s="486" t="s">
        <v>1798</v>
      </c>
    </row>
    <row r="5" spans="1:5" ht="15" customHeight="1" x14ac:dyDescent="0.3">
      <c r="A5" s="486" t="s">
        <v>1799</v>
      </c>
      <c r="B5" s="486" t="s">
        <v>1799</v>
      </c>
      <c r="C5" s="486" t="s">
        <v>1799</v>
      </c>
      <c r="D5" s="486" t="s">
        <v>1799</v>
      </c>
      <c r="E5" s="486" t="s">
        <v>1799</v>
      </c>
    </row>
    <row r="6" spans="1:5" ht="15" customHeight="1" x14ac:dyDescent="0.3">
      <c r="A6" s="489" t="s">
        <v>1800</v>
      </c>
      <c r="B6" s="489" t="s">
        <v>1800</v>
      </c>
      <c r="C6" s="489" t="s">
        <v>1800</v>
      </c>
      <c r="D6" s="489" t="s">
        <v>1800</v>
      </c>
      <c r="E6" s="489" t="s">
        <v>1800</v>
      </c>
    </row>
    <row r="7" spans="1:5" ht="15" customHeight="1" x14ac:dyDescent="0.3">
      <c r="A7" s="178" t="s">
        <v>329</v>
      </c>
      <c r="B7" s="178" t="s">
        <v>329</v>
      </c>
      <c r="C7" s="179" t="s">
        <v>329</v>
      </c>
      <c r="D7" s="178" t="s">
        <v>329</v>
      </c>
      <c r="E7" s="178" t="s">
        <v>329</v>
      </c>
    </row>
    <row r="8" spans="1:5" s="310" customFormat="1" ht="15" customHeight="1" x14ac:dyDescent="0.3">
      <c r="A8" s="471" t="s">
        <v>1801</v>
      </c>
      <c r="B8" s="471" t="s">
        <v>1802</v>
      </c>
      <c r="C8" s="471" t="s">
        <v>1803</v>
      </c>
      <c r="D8" s="471" t="s">
        <v>1804</v>
      </c>
      <c r="E8" s="471" t="s">
        <v>1804</v>
      </c>
    </row>
    <row r="9" spans="1:5" s="310" customFormat="1" ht="15" customHeight="1" x14ac:dyDescent="0.3">
      <c r="A9" s="471" t="s">
        <v>1801</v>
      </c>
      <c r="B9" s="471" t="s">
        <v>1802</v>
      </c>
      <c r="C9" s="471" t="s">
        <v>1803</v>
      </c>
      <c r="D9" s="180" t="s">
        <v>1805</v>
      </c>
      <c r="E9" s="180" t="s">
        <v>1806</v>
      </c>
    </row>
    <row r="10" spans="1:5" s="310" customFormat="1" ht="15" customHeight="1" x14ac:dyDescent="0.3">
      <c r="A10" s="181" t="s">
        <v>329</v>
      </c>
      <c r="B10" s="181" t="s">
        <v>329</v>
      </c>
      <c r="C10" s="182" t="s">
        <v>329</v>
      </c>
      <c r="D10" s="183" t="s">
        <v>329</v>
      </c>
      <c r="E10" s="183" t="s">
        <v>329</v>
      </c>
    </row>
    <row r="11" spans="1:5" s="310" customFormat="1" ht="15" customHeight="1" x14ac:dyDescent="0.3">
      <c r="A11" s="463" t="s">
        <v>1807</v>
      </c>
      <c r="B11" s="468" t="s">
        <v>1807</v>
      </c>
      <c r="C11" s="311" t="s">
        <v>329</v>
      </c>
      <c r="D11" s="303" t="s">
        <v>329</v>
      </c>
      <c r="E11" s="303" t="s">
        <v>329</v>
      </c>
    </row>
    <row r="12" spans="1:5" s="316" customFormat="1" ht="15" customHeight="1" x14ac:dyDescent="0.3">
      <c r="A12" s="312" t="s">
        <v>2519</v>
      </c>
      <c r="B12" s="313" t="s">
        <v>2520</v>
      </c>
      <c r="C12" s="314">
        <v>1</v>
      </c>
      <c r="D12" s="315">
        <v>130616.4</v>
      </c>
      <c r="E12" s="315">
        <f>+D12</f>
        <v>130616.4</v>
      </c>
    </row>
    <row r="13" spans="1:5" s="316" customFormat="1" ht="15" customHeight="1" x14ac:dyDescent="0.3">
      <c r="A13" s="312" t="s">
        <v>2521</v>
      </c>
      <c r="B13" s="313" t="s">
        <v>2522</v>
      </c>
      <c r="C13" s="317">
        <v>6</v>
      </c>
      <c r="D13" s="315">
        <v>112964.7</v>
      </c>
      <c r="E13" s="315">
        <f>+D13</f>
        <v>112964.7</v>
      </c>
    </row>
    <row r="14" spans="1:5" s="316" customFormat="1" ht="15" customHeight="1" x14ac:dyDescent="0.3">
      <c r="A14" s="312" t="s">
        <v>2523</v>
      </c>
      <c r="B14" s="313" t="s">
        <v>2524</v>
      </c>
      <c r="C14" s="317">
        <v>1</v>
      </c>
      <c r="D14" s="315">
        <v>112964.7</v>
      </c>
      <c r="E14" s="315">
        <f>+D14</f>
        <v>112964.7</v>
      </c>
    </row>
    <row r="15" spans="1:5" s="316" customFormat="1" ht="15" customHeight="1" x14ac:dyDescent="0.3">
      <c r="A15" s="312" t="s">
        <v>2525</v>
      </c>
      <c r="B15" s="313" t="s">
        <v>2526</v>
      </c>
      <c r="C15" s="317">
        <v>4</v>
      </c>
      <c r="D15" s="315">
        <v>64403.4</v>
      </c>
      <c r="E15" s="315">
        <f>+D15</f>
        <v>64403.4</v>
      </c>
    </row>
    <row r="16" spans="1:5" s="316" customFormat="1" ht="15" customHeight="1" x14ac:dyDescent="0.3">
      <c r="A16" s="312" t="s">
        <v>2527</v>
      </c>
      <c r="B16" s="313" t="s">
        <v>2111</v>
      </c>
      <c r="C16" s="317">
        <v>9</v>
      </c>
      <c r="D16" s="315">
        <v>41390.1</v>
      </c>
      <c r="E16" s="315">
        <v>64403.4</v>
      </c>
    </row>
    <row r="17" spans="1:8" s="316" customFormat="1" ht="15" customHeight="1" x14ac:dyDescent="0.3">
      <c r="A17" s="312" t="s">
        <v>2528</v>
      </c>
      <c r="B17" s="313" t="s">
        <v>2529</v>
      </c>
      <c r="C17" s="317">
        <v>6</v>
      </c>
      <c r="D17" s="315">
        <v>41390.1</v>
      </c>
      <c r="E17" s="315">
        <f>+D17</f>
        <v>41390.1</v>
      </c>
    </row>
    <row r="18" spans="1:8" s="316" customFormat="1" ht="15" customHeight="1" x14ac:dyDescent="0.3">
      <c r="A18" s="312" t="s">
        <v>2530</v>
      </c>
      <c r="B18" s="313" t="s">
        <v>2531</v>
      </c>
      <c r="C18" s="317">
        <v>24</v>
      </c>
      <c r="D18" s="315">
        <v>41390.1</v>
      </c>
      <c r="E18" s="315">
        <f>+D18</f>
        <v>41390.1</v>
      </c>
    </row>
    <row r="19" spans="1:8" s="316" customFormat="1" ht="15" customHeight="1" x14ac:dyDescent="0.3">
      <c r="A19" s="312" t="s">
        <v>2532</v>
      </c>
      <c r="B19" s="313" t="s">
        <v>2533</v>
      </c>
      <c r="C19" s="317">
        <v>41</v>
      </c>
      <c r="D19" s="315">
        <v>21558</v>
      </c>
      <c r="E19" s="315">
        <f>+D19</f>
        <v>21558</v>
      </c>
    </row>
    <row r="20" spans="1:8" s="316" customFormat="1" ht="15" customHeight="1" x14ac:dyDescent="0.3">
      <c r="A20" s="312" t="s">
        <v>2534</v>
      </c>
      <c r="B20" s="313" t="s">
        <v>2535</v>
      </c>
      <c r="C20" s="317">
        <v>58</v>
      </c>
      <c r="D20" s="315">
        <v>14735.4</v>
      </c>
      <c r="E20" s="315">
        <v>17210.099999999999</v>
      </c>
    </row>
    <row r="21" spans="1:8" s="310" customFormat="1" ht="15" customHeight="1" x14ac:dyDescent="0.3">
      <c r="A21" s="188" t="s">
        <v>329</v>
      </c>
      <c r="B21" s="189" t="s">
        <v>1830</v>
      </c>
      <c r="C21" s="190">
        <f>SUM(C12:C20)</f>
        <v>150</v>
      </c>
      <c r="D21" s="191" t="s">
        <v>329</v>
      </c>
      <c r="E21" s="192" t="s">
        <v>329</v>
      </c>
      <c r="H21" s="302"/>
    </row>
    <row r="22" spans="1:8" s="316" customFormat="1" ht="15" customHeight="1" x14ac:dyDescent="0.3">
      <c r="A22" s="318"/>
      <c r="B22" s="319"/>
      <c r="C22" s="320"/>
      <c r="D22" s="321"/>
      <c r="E22" s="321"/>
    </row>
    <row r="23" spans="1:8" s="316" customFormat="1" ht="15" customHeight="1" x14ac:dyDescent="0.3">
      <c r="A23" s="318"/>
      <c r="B23" s="318"/>
      <c r="C23" s="322"/>
      <c r="D23" s="321"/>
      <c r="E23" s="321"/>
    </row>
    <row r="24" spans="1:8" s="310" customFormat="1" ht="15" customHeight="1" x14ac:dyDescent="0.3">
      <c r="A24" s="183" t="s">
        <v>329</v>
      </c>
      <c r="B24" s="183" t="s">
        <v>329</v>
      </c>
      <c r="C24" s="323" t="s">
        <v>329</v>
      </c>
      <c r="D24" s="307" t="s">
        <v>329</v>
      </c>
      <c r="E24" s="307" t="s">
        <v>329</v>
      </c>
    </row>
    <row r="25" spans="1:8" s="310" customFormat="1" ht="15" customHeight="1" x14ac:dyDescent="0.3">
      <c r="A25" s="466" t="s">
        <v>1831</v>
      </c>
      <c r="B25" s="466" t="s">
        <v>1831</v>
      </c>
      <c r="C25" s="200"/>
      <c r="D25" s="201" t="s">
        <v>329</v>
      </c>
      <c r="E25" s="201" t="s">
        <v>329</v>
      </c>
    </row>
    <row r="26" spans="1:8" s="310" customFormat="1" ht="15" customHeight="1" x14ac:dyDescent="0.3">
      <c r="A26" s="202" t="s">
        <v>1841</v>
      </c>
      <c r="B26" s="202" t="s">
        <v>1841</v>
      </c>
      <c r="C26" s="203">
        <v>0</v>
      </c>
      <c r="D26" s="204">
        <v>0</v>
      </c>
      <c r="E26" s="204">
        <v>0</v>
      </c>
    </row>
    <row r="27" spans="1:8" s="310" customFormat="1" ht="15" customHeight="1" x14ac:dyDescent="0.3">
      <c r="A27" s="188" t="s">
        <v>329</v>
      </c>
      <c r="B27" s="189" t="s">
        <v>1839</v>
      </c>
      <c r="C27" s="190">
        <f>SUM(C26:C26)</f>
        <v>0</v>
      </c>
      <c r="D27" s="191" t="s">
        <v>329</v>
      </c>
      <c r="E27" s="192" t="s">
        <v>329</v>
      </c>
    </row>
    <row r="28" spans="1:8" s="310" customFormat="1" ht="15" customHeight="1" x14ac:dyDescent="0.3">
      <c r="A28" s="324" t="s">
        <v>329</v>
      </c>
      <c r="D28" s="325" t="s">
        <v>329</v>
      </c>
      <c r="E28" s="325" t="s">
        <v>329</v>
      </c>
    </row>
    <row r="29" spans="1:8" s="310" customFormat="1" ht="15" customHeight="1" x14ac:dyDescent="0.3">
      <c r="A29" s="181" t="s">
        <v>329</v>
      </c>
      <c r="B29" s="181" t="s">
        <v>329</v>
      </c>
      <c r="C29" s="323" t="s">
        <v>329</v>
      </c>
      <c r="D29" s="307" t="s">
        <v>329</v>
      </c>
      <c r="E29" s="307" t="s">
        <v>329</v>
      </c>
    </row>
    <row r="30" spans="1:8" s="310" customFormat="1" ht="15" customHeight="1" x14ac:dyDescent="0.3">
      <c r="A30" s="466" t="s">
        <v>1840</v>
      </c>
      <c r="B30" s="466" t="s">
        <v>1831</v>
      </c>
      <c r="C30" s="200" t="s">
        <v>329</v>
      </c>
      <c r="D30" s="201" t="s">
        <v>329</v>
      </c>
      <c r="E30" s="201" t="s">
        <v>329</v>
      </c>
    </row>
    <row r="31" spans="1:8" s="310" customFormat="1" ht="15" customHeight="1" x14ac:dyDescent="0.3">
      <c r="A31" s="326" t="s">
        <v>2536</v>
      </c>
      <c r="B31" s="326" t="s">
        <v>1991</v>
      </c>
      <c r="C31" s="203">
        <v>5</v>
      </c>
      <c r="D31" s="204">
        <v>10651.8</v>
      </c>
      <c r="E31" s="204">
        <f>+D31</f>
        <v>10651.8</v>
      </c>
    </row>
    <row r="32" spans="1:8" s="310" customFormat="1" ht="15" customHeight="1" x14ac:dyDescent="0.3">
      <c r="A32" s="326" t="s">
        <v>2537</v>
      </c>
      <c r="B32" s="313" t="s">
        <v>2535</v>
      </c>
      <c r="C32" s="203">
        <v>9</v>
      </c>
      <c r="D32" s="204">
        <v>14735.4</v>
      </c>
      <c r="E32" s="204">
        <f>+D32</f>
        <v>14735.4</v>
      </c>
    </row>
    <row r="33" spans="1:16" s="310" customFormat="1" ht="15" customHeight="1" x14ac:dyDescent="0.3">
      <c r="A33" s="188" t="s">
        <v>329</v>
      </c>
      <c r="B33" s="189" t="s">
        <v>1842</v>
      </c>
      <c r="C33" s="190">
        <f>SUM(C31:C32)</f>
        <v>14</v>
      </c>
      <c r="D33" s="191" t="s">
        <v>329</v>
      </c>
      <c r="E33" s="192" t="s">
        <v>329</v>
      </c>
    </row>
    <row r="34" spans="1:16" s="310" customFormat="1" ht="15" customHeight="1" x14ac:dyDescent="0.3">
      <c r="A34" s="183"/>
      <c r="B34" s="181"/>
      <c r="C34" s="323"/>
      <c r="D34" s="307"/>
      <c r="E34" s="307"/>
    </row>
    <row r="35" spans="1:16" s="310" customFormat="1" ht="15" customHeight="1" x14ac:dyDescent="0.3">
      <c r="A35" s="183"/>
      <c r="B35" s="327" t="s">
        <v>1754</v>
      </c>
      <c r="C35" s="328">
        <f>SUM(C27,C21,C33)</f>
        <v>164</v>
      </c>
      <c r="D35" s="307"/>
      <c r="E35" s="307"/>
    </row>
    <row r="36" spans="1:16" s="310" customFormat="1" ht="15" customHeight="1" x14ac:dyDescent="0.3">
      <c r="A36" s="183"/>
      <c r="B36" s="183"/>
      <c r="C36" s="323"/>
      <c r="D36" s="307"/>
      <c r="E36" s="307"/>
    </row>
    <row r="37" spans="1:16" s="310" customFormat="1" ht="15" customHeight="1" x14ac:dyDescent="0.3">
      <c r="A37" s="183"/>
      <c r="B37" s="183"/>
      <c r="C37" s="323"/>
      <c r="D37" s="307"/>
      <c r="E37" s="307"/>
    </row>
    <row r="38" spans="1:16" s="310" customFormat="1" ht="15" customHeight="1" x14ac:dyDescent="0.3">
      <c r="A38" s="488" t="s">
        <v>1750</v>
      </c>
      <c r="B38" s="488"/>
      <c r="C38" s="329" t="s">
        <v>329</v>
      </c>
      <c r="D38" s="308" t="s">
        <v>329</v>
      </c>
      <c r="E38" s="308" t="s">
        <v>329</v>
      </c>
    </row>
    <row r="39" spans="1:16" s="310" customFormat="1" ht="15" customHeight="1" x14ac:dyDescent="0.3">
      <c r="A39" s="466" t="s">
        <v>1843</v>
      </c>
      <c r="B39" s="466"/>
      <c r="C39" s="330"/>
      <c r="D39" s="331"/>
      <c r="E39" s="331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</row>
    <row r="40" spans="1:16" s="310" customFormat="1" ht="15" customHeight="1" x14ac:dyDescent="0.3">
      <c r="A40" s="326" t="s">
        <v>1841</v>
      </c>
      <c r="B40" s="332" t="s">
        <v>2538</v>
      </c>
      <c r="C40" s="213">
        <v>14</v>
      </c>
      <c r="D40" s="204">
        <v>10236.9</v>
      </c>
      <c r="E40" s="204">
        <v>33598.5</v>
      </c>
    </row>
    <row r="41" spans="1:16" s="310" customFormat="1" ht="15" customHeight="1" x14ac:dyDescent="0.3">
      <c r="A41" s="188" t="s">
        <v>329</v>
      </c>
      <c r="B41" s="189" t="s">
        <v>1847</v>
      </c>
      <c r="C41" s="190">
        <f>SUM(C40:C40)</f>
        <v>14</v>
      </c>
      <c r="D41" s="191" t="s">
        <v>329</v>
      </c>
      <c r="E41" s="192" t="s">
        <v>329</v>
      </c>
    </row>
    <row r="42" spans="1:16" s="310" customFormat="1" ht="13.8" x14ac:dyDescent="0.3">
      <c r="A42" s="183" t="s">
        <v>329</v>
      </c>
      <c r="B42" s="215" t="s">
        <v>329</v>
      </c>
      <c r="C42" s="333"/>
      <c r="D42" s="334"/>
      <c r="E42" s="334"/>
    </row>
    <row r="43" spans="1:16" s="310" customFormat="1" ht="13.8" x14ac:dyDescent="0.3">
      <c r="A43" s="468" t="s">
        <v>1848</v>
      </c>
      <c r="B43" s="469"/>
      <c r="C43" s="333"/>
      <c r="D43" s="334"/>
      <c r="E43" s="334"/>
    </row>
    <row r="44" spans="1:16" s="310" customFormat="1" ht="13.8" x14ac:dyDescent="0.3">
      <c r="A44" s="335"/>
      <c r="B44" s="336"/>
      <c r="C44" s="333"/>
      <c r="D44" s="334"/>
      <c r="E44" s="334"/>
    </row>
    <row r="45" spans="1:16" s="310" customFormat="1" ht="27.6" x14ac:dyDescent="0.3">
      <c r="A45" s="337" t="s">
        <v>1841</v>
      </c>
      <c r="B45" s="338" t="s">
        <v>2539</v>
      </c>
      <c r="C45" s="213">
        <v>1</v>
      </c>
      <c r="D45" s="214">
        <v>21558</v>
      </c>
      <c r="E45" s="214">
        <v>21558</v>
      </c>
      <c r="G45" s="339"/>
    </row>
    <row r="46" spans="1:16" s="310" customFormat="1" ht="27.6" x14ac:dyDescent="0.3">
      <c r="A46" s="337" t="s">
        <v>1841</v>
      </c>
      <c r="B46" s="337" t="s">
        <v>2540</v>
      </c>
      <c r="C46" s="213">
        <v>1</v>
      </c>
      <c r="D46" s="214">
        <v>21552</v>
      </c>
      <c r="E46" s="214">
        <v>21552</v>
      </c>
      <c r="G46" s="182"/>
    </row>
    <row r="47" spans="1:16" s="310" customFormat="1" ht="13.8" x14ac:dyDescent="0.3">
      <c r="A47" s="303" t="s">
        <v>329</v>
      </c>
      <c r="B47" s="340" t="s">
        <v>1853</v>
      </c>
      <c r="C47" s="341">
        <f>SUM(C45:C46)</f>
        <v>2</v>
      </c>
      <c r="D47" s="342" t="s">
        <v>329</v>
      </c>
      <c r="E47" s="343" t="s">
        <v>329</v>
      </c>
      <c r="G47" s="330"/>
    </row>
    <row r="48" spans="1:16" s="310" customFormat="1" ht="13.8" x14ac:dyDescent="0.3">
      <c r="C48" s="333"/>
      <c r="G48" s="330"/>
    </row>
    <row r="49" spans="7:7" x14ac:dyDescent="0.3">
      <c r="G49" s="344"/>
    </row>
  </sheetData>
  <mergeCells count="15">
    <mergeCell ref="A43:B43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25:B25"/>
    <mergeCell ref="A30:B30"/>
    <mergeCell ref="A38:B38"/>
    <mergeCell ref="A39:B39"/>
  </mergeCells>
  <printOptions horizontalCentered="1"/>
  <pageMargins left="0.59055118110236227" right="0.59055118110236227" top="1.1811023622047245" bottom="0.78740157480314965" header="0.39370078740157483" footer="0.39370078740157483"/>
  <pageSetup scale="68" fitToHeight="0" orientation="landscape" r:id="rId1"/>
  <rowBreaks count="1" manualBreakCount="1">
    <brk id="28" max="16383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showGridLines="0" zoomScaleNormal="100" zoomScaleSheetLayoutView="90" workbookViewId="0"/>
  </sheetViews>
  <sheetFormatPr baseColWidth="10" defaultColWidth="11.44140625" defaultRowHeight="14.4" x14ac:dyDescent="0.3"/>
  <cols>
    <col min="1" max="1" width="8.5546875" style="26" customWidth="1"/>
    <col min="2" max="2" width="36.5546875" style="26" customWidth="1"/>
    <col min="3" max="3" width="16.33203125" style="26" customWidth="1"/>
    <col min="4" max="4" width="13" style="26" customWidth="1"/>
    <col min="5" max="5" width="14.44140625" style="26" customWidth="1"/>
    <col min="6" max="6" width="10.5546875" style="26" customWidth="1"/>
    <col min="7" max="7" width="15.33203125" style="26" bestFit="1" customWidth="1"/>
    <col min="8" max="8" width="15.44140625" style="26" bestFit="1" customWidth="1"/>
    <col min="9" max="9" width="14.5546875" style="26" customWidth="1"/>
    <col min="10" max="10" width="13.33203125" style="26" customWidth="1"/>
    <col min="11" max="11" width="14.109375" style="26" customWidth="1"/>
    <col min="12" max="12" width="10.33203125" style="26" customWidth="1"/>
    <col min="13" max="16384" width="11.44140625" style="26"/>
  </cols>
  <sheetData>
    <row r="2" spans="1:13" ht="15" customHeight="1" x14ac:dyDescent="0.3">
      <c r="A2" s="442" t="s">
        <v>783</v>
      </c>
      <c r="B2" s="442" t="s">
        <v>1854</v>
      </c>
      <c r="C2" s="442" t="s">
        <v>1854</v>
      </c>
      <c r="D2" s="442" t="s">
        <v>1854</v>
      </c>
      <c r="E2" s="442" t="s">
        <v>1854</v>
      </c>
      <c r="F2" s="442" t="s">
        <v>1854</v>
      </c>
      <c r="G2" s="442" t="s">
        <v>1854</v>
      </c>
      <c r="H2" s="442" t="s">
        <v>1854</v>
      </c>
      <c r="I2" s="442" t="s">
        <v>1854</v>
      </c>
      <c r="J2" s="442"/>
      <c r="K2" s="442" t="s">
        <v>1854</v>
      </c>
      <c r="L2" s="442" t="s">
        <v>1854</v>
      </c>
    </row>
    <row r="3" spans="1:13" ht="15" customHeight="1" x14ac:dyDescent="0.3">
      <c r="A3" s="442" t="s">
        <v>789</v>
      </c>
      <c r="B3" s="442" t="s">
        <v>1854</v>
      </c>
      <c r="C3" s="442" t="s">
        <v>1854</v>
      </c>
      <c r="D3" s="442" t="s">
        <v>1854</v>
      </c>
      <c r="E3" s="442" t="s">
        <v>1854</v>
      </c>
      <c r="F3" s="442" t="s">
        <v>1854</v>
      </c>
      <c r="G3" s="442" t="s">
        <v>1854</v>
      </c>
      <c r="H3" s="442" t="s">
        <v>1854</v>
      </c>
      <c r="I3" s="442" t="s">
        <v>1854</v>
      </c>
      <c r="J3" s="442"/>
      <c r="K3" s="442" t="s">
        <v>1854</v>
      </c>
      <c r="L3" s="442" t="s">
        <v>1854</v>
      </c>
    </row>
    <row r="4" spans="1:13" ht="15" customHeight="1" x14ac:dyDescent="0.3">
      <c r="A4" s="442" t="s">
        <v>1746</v>
      </c>
      <c r="B4" s="442" t="s">
        <v>1798</v>
      </c>
      <c r="C4" s="442" t="s">
        <v>1798</v>
      </c>
      <c r="D4" s="442" t="s">
        <v>1798</v>
      </c>
      <c r="E4" s="442" t="s">
        <v>1798</v>
      </c>
      <c r="F4" s="442" t="s">
        <v>1798</v>
      </c>
      <c r="G4" s="442" t="s">
        <v>1798</v>
      </c>
      <c r="H4" s="442" t="s">
        <v>1798</v>
      </c>
      <c r="I4" s="442" t="s">
        <v>1798</v>
      </c>
      <c r="J4" s="442"/>
      <c r="K4" s="442" t="s">
        <v>1798</v>
      </c>
      <c r="L4" s="442" t="s">
        <v>1798</v>
      </c>
    </row>
    <row r="5" spans="1:13" ht="15" customHeight="1" x14ac:dyDescent="0.3">
      <c r="A5" s="442" t="s">
        <v>1855</v>
      </c>
      <c r="B5" s="442" t="s">
        <v>1855</v>
      </c>
      <c r="C5" s="442" t="s">
        <v>1855</v>
      </c>
      <c r="D5" s="442" t="s">
        <v>1855</v>
      </c>
      <c r="E5" s="442" t="s">
        <v>1855</v>
      </c>
      <c r="F5" s="442" t="s">
        <v>1855</v>
      </c>
      <c r="G5" s="442" t="s">
        <v>1855</v>
      </c>
      <c r="H5" s="442" t="s">
        <v>1855</v>
      </c>
      <c r="I5" s="442" t="s">
        <v>1855</v>
      </c>
      <c r="J5" s="442"/>
      <c r="K5" s="442" t="s">
        <v>1855</v>
      </c>
      <c r="L5" s="442" t="s">
        <v>1855</v>
      </c>
    </row>
    <row r="6" spans="1:13" ht="15" customHeight="1" x14ac:dyDescent="0.3">
      <c r="A6" s="474" t="s">
        <v>1800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</row>
    <row r="7" spans="1:13" ht="15" customHeight="1" x14ac:dyDescent="0.3">
      <c r="A7" s="472" t="s">
        <v>1856</v>
      </c>
      <c r="B7" s="472"/>
      <c r="C7" s="472"/>
      <c r="D7" s="55" t="s">
        <v>329</v>
      </c>
      <c r="E7" s="55" t="s">
        <v>329</v>
      </c>
      <c r="F7" s="55" t="s">
        <v>329</v>
      </c>
      <c r="G7" s="55" t="s">
        <v>329</v>
      </c>
      <c r="H7" s="55" t="s">
        <v>329</v>
      </c>
      <c r="I7" s="55" t="s">
        <v>329</v>
      </c>
      <c r="J7" s="55"/>
      <c r="K7" s="55" t="s">
        <v>329</v>
      </c>
      <c r="L7" s="55" t="s">
        <v>329</v>
      </c>
    </row>
    <row r="8" spans="1:13" ht="15" customHeight="1" x14ac:dyDescent="0.3">
      <c r="A8" s="444" t="s">
        <v>1857</v>
      </c>
      <c r="B8" s="444" t="s">
        <v>1802</v>
      </c>
      <c r="C8" s="445" t="s">
        <v>1858</v>
      </c>
      <c r="D8" s="445" t="s">
        <v>1858</v>
      </c>
      <c r="E8" s="445" t="s">
        <v>1858</v>
      </c>
      <c r="F8" s="445" t="s">
        <v>1858</v>
      </c>
      <c r="G8" s="445" t="s">
        <v>1859</v>
      </c>
      <c r="H8" s="445" t="s">
        <v>1859</v>
      </c>
      <c r="I8" s="445" t="s">
        <v>1859</v>
      </c>
      <c r="J8" s="445"/>
      <c r="K8" s="445" t="s">
        <v>1859</v>
      </c>
      <c r="L8" s="445" t="s">
        <v>1859</v>
      </c>
    </row>
    <row r="9" spans="1:13" ht="30" customHeight="1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2541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2542</v>
      </c>
      <c r="K9" s="88" t="s">
        <v>2543</v>
      </c>
      <c r="L9" s="88" t="s">
        <v>1864</v>
      </c>
    </row>
    <row r="10" spans="1:13" ht="15" customHeight="1" x14ac:dyDescent="0.3">
      <c r="A10" s="56" t="s">
        <v>2519</v>
      </c>
      <c r="B10" s="346" t="s">
        <v>2520</v>
      </c>
      <c r="C10" s="347">
        <v>130616.4</v>
      </c>
      <c r="D10" s="58">
        <f>2905*2</f>
        <v>5810</v>
      </c>
      <c r="E10" s="58">
        <f>2853*2</f>
        <v>5706</v>
      </c>
      <c r="F10" s="58">
        <f t="shared" ref="F10:F18" si="0">SUM(C10:E10)</f>
        <v>142132.4</v>
      </c>
      <c r="G10" s="58">
        <f t="shared" ref="G10:G18" si="1">+C10*25%</f>
        <v>32654.1</v>
      </c>
      <c r="H10" s="58">
        <f t="shared" ref="H10:H18" si="2">+(+C10/30)*5</f>
        <v>21769.4</v>
      </c>
      <c r="I10" s="58">
        <f t="shared" ref="I10:I18" si="3">(+C10/30)*40</f>
        <v>174155.2</v>
      </c>
      <c r="J10" s="58">
        <f t="shared" ref="J10:J18" si="4">2051*2</f>
        <v>4102</v>
      </c>
      <c r="K10" s="58">
        <v>1500</v>
      </c>
      <c r="L10" s="58">
        <f t="shared" ref="L10:L18" si="5">SUM(G10:K10)</f>
        <v>234180.7</v>
      </c>
      <c r="M10" s="233"/>
    </row>
    <row r="11" spans="1:13" ht="15" customHeight="1" x14ac:dyDescent="0.3">
      <c r="A11" s="56" t="s">
        <v>2521</v>
      </c>
      <c r="B11" s="346" t="s">
        <v>2522</v>
      </c>
      <c r="C11" s="347">
        <v>112964.7</v>
      </c>
      <c r="D11" s="58">
        <f>2905*2</f>
        <v>5810</v>
      </c>
      <c r="E11" s="58">
        <f>2853*2</f>
        <v>5706</v>
      </c>
      <c r="F11" s="58">
        <f t="shared" si="0"/>
        <v>124480.7</v>
      </c>
      <c r="G11" s="58">
        <f t="shared" si="1"/>
        <v>28241.174999999999</v>
      </c>
      <c r="H11" s="58">
        <f t="shared" si="2"/>
        <v>18827.449999999997</v>
      </c>
      <c r="I11" s="58">
        <f t="shared" si="3"/>
        <v>150619.59999999998</v>
      </c>
      <c r="J11" s="58">
        <f t="shared" si="4"/>
        <v>4102</v>
      </c>
      <c r="K11" s="58">
        <v>1500</v>
      </c>
      <c r="L11" s="58">
        <f t="shared" si="5"/>
        <v>203290.22499999998</v>
      </c>
      <c r="M11" s="233"/>
    </row>
    <row r="12" spans="1:13" ht="15" customHeight="1" x14ac:dyDescent="0.3">
      <c r="A12" s="56" t="s">
        <v>2523</v>
      </c>
      <c r="B12" s="346" t="s">
        <v>2524</v>
      </c>
      <c r="C12" s="347">
        <v>112964.7</v>
      </c>
      <c r="D12" s="58">
        <f>1452.5*2</f>
        <v>2905</v>
      </c>
      <c r="E12" s="58">
        <v>0</v>
      </c>
      <c r="F12" s="58">
        <f t="shared" si="0"/>
        <v>115869.7</v>
      </c>
      <c r="G12" s="58">
        <f t="shared" si="1"/>
        <v>28241.174999999999</v>
      </c>
      <c r="H12" s="58">
        <f t="shared" si="2"/>
        <v>18827.449999999997</v>
      </c>
      <c r="I12" s="58">
        <f t="shared" si="3"/>
        <v>150619.59999999998</v>
      </c>
      <c r="J12" s="58">
        <f t="shared" si="4"/>
        <v>4102</v>
      </c>
      <c r="K12" s="58">
        <v>1500</v>
      </c>
      <c r="L12" s="58">
        <f t="shared" si="5"/>
        <v>203290.22499999998</v>
      </c>
      <c r="M12" s="233"/>
    </row>
    <row r="13" spans="1:13" ht="15" customHeight="1" x14ac:dyDescent="0.3">
      <c r="A13" s="56" t="s">
        <v>2525</v>
      </c>
      <c r="B13" s="346" t="s">
        <v>2526</v>
      </c>
      <c r="C13" s="348">
        <v>64403.4</v>
      </c>
      <c r="D13" s="58">
        <f t="shared" ref="D13:D18" si="6">1141*2</f>
        <v>2282</v>
      </c>
      <c r="E13" s="58">
        <v>0</v>
      </c>
      <c r="F13" s="58">
        <f>SUM(C13:E13)</f>
        <v>66685.399999999994</v>
      </c>
      <c r="G13" s="58">
        <f>+C13*25%</f>
        <v>16100.85</v>
      </c>
      <c r="H13" s="58">
        <f>+(+C13/30)*5</f>
        <v>10733.900000000001</v>
      </c>
      <c r="I13" s="58">
        <f>(+C13/30)*40</f>
        <v>85871.200000000012</v>
      </c>
      <c r="J13" s="58">
        <f t="shared" si="4"/>
        <v>4102</v>
      </c>
      <c r="K13" s="58">
        <v>1500</v>
      </c>
      <c r="L13" s="58">
        <f>SUM(G13:K13)</f>
        <v>118307.95000000001</v>
      </c>
      <c r="M13" s="233"/>
    </row>
    <row r="14" spans="1:13" ht="15" customHeight="1" x14ac:dyDescent="0.3">
      <c r="A14" s="56" t="s">
        <v>2544</v>
      </c>
      <c r="B14" s="346" t="s">
        <v>2111</v>
      </c>
      <c r="C14" s="348">
        <v>64403.4</v>
      </c>
      <c r="D14" s="58">
        <f t="shared" si="6"/>
        <v>2282</v>
      </c>
      <c r="E14" s="58">
        <v>0</v>
      </c>
      <c r="F14" s="58">
        <f t="shared" si="0"/>
        <v>66685.399999999994</v>
      </c>
      <c r="G14" s="58">
        <f t="shared" si="1"/>
        <v>16100.85</v>
      </c>
      <c r="H14" s="58">
        <f t="shared" si="2"/>
        <v>10733.900000000001</v>
      </c>
      <c r="I14" s="58">
        <f t="shared" si="3"/>
        <v>85871.200000000012</v>
      </c>
      <c r="J14" s="58">
        <f t="shared" si="4"/>
        <v>4102</v>
      </c>
      <c r="K14" s="58">
        <v>1500</v>
      </c>
      <c r="L14" s="58">
        <f t="shared" si="5"/>
        <v>118307.95000000001</v>
      </c>
      <c r="M14" s="233"/>
    </row>
    <row r="15" spans="1:13" ht="15" customHeight="1" x14ac:dyDescent="0.3">
      <c r="A15" s="56" t="s">
        <v>2545</v>
      </c>
      <c r="B15" s="346" t="s">
        <v>2111</v>
      </c>
      <c r="C15" s="348">
        <v>62017.5</v>
      </c>
      <c r="D15" s="58">
        <f t="shared" si="6"/>
        <v>2282</v>
      </c>
      <c r="E15" s="58">
        <v>0</v>
      </c>
      <c r="F15" s="58">
        <f t="shared" si="0"/>
        <v>64299.5</v>
      </c>
      <c r="G15" s="58">
        <f t="shared" si="1"/>
        <v>15504.375</v>
      </c>
      <c r="H15" s="58">
        <f t="shared" si="2"/>
        <v>10336.25</v>
      </c>
      <c r="I15" s="58">
        <f t="shared" si="3"/>
        <v>82690</v>
      </c>
      <c r="J15" s="58">
        <f t="shared" si="4"/>
        <v>4102</v>
      </c>
      <c r="K15" s="58">
        <v>1500</v>
      </c>
      <c r="L15" s="58">
        <f t="shared" si="5"/>
        <v>114132.625</v>
      </c>
      <c r="M15" s="233"/>
    </row>
    <row r="16" spans="1:13" ht="15" customHeight="1" x14ac:dyDescent="0.3">
      <c r="A16" s="56" t="s">
        <v>2546</v>
      </c>
      <c r="B16" s="346" t="s">
        <v>2111</v>
      </c>
      <c r="C16" s="348">
        <v>41390.1</v>
      </c>
      <c r="D16" s="58">
        <f t="shared" si="6"/>
        <v>2282</v>
      </c>
      <c r="E16" s="58">
        <v>0</v>
      </c>
      <c r="F16" s="58">
        <f t="shared" si="0"/>
        <v>43672.1</v>
      </c>
      <c r="G16" s="58">
        <f t="shared" si="1"/>
        <v>10347.525</v>
      </c>
      <c r="H16" s="58">
        <f t="shared" si="2"/>
        <v>6898.3499999999995</v>
      </c>
      <c r="I16" s="58">
        <f t="shared" si="3"/>
        <v>55186.799999999996</v>
      </c>
      <c r="J16" s="58">
        <f t="shared" si="4"/>
        <v>4102</v>
      </c>
      <c r="K16" s="58">
        <v>1500</v>
      </c>
      <c r="L16" s="58">
        <f t="shared" si="5"/>
        <v>78034.674999999988</v>
      </c>
      <c r="M16" s="233"/>
    </row>
    <row r="17" spans="1:13" ht="15" customHeight="1" x14ac:dyDescent="0.3">
      <c r="A17" s="56" t="s">
        <v>2528</v>
      </c>
      <c r="B17" s="346" t="s">
        <v>2529</v>
      </c>
      <c r="C17" s="348">
        <v>41390.1</v>
      </c>
      <c r="D17" s="58">
        <f t="shared" si="6"/>
        <v>2282</v>
      </c>
      <c r="E17" s="58">
        <v>0</v>
      </c>
      <c r="F17" s="58">
        <f t="shared" si="0"/>
        <v>43672.1</v>
      </c>
      <c r="G17" s="58">
        <f t="shared" si="1"/>
        <v>10347.525</v>
      </c>
      <c r="H17" s="58">
        <f t="shared" si="2"/>
        <v>6898.3499999999995</v>
      </c>
      <c r="I17" s="58">
        <f t="shared" si="3"/>
        <v>55186.799999999996</v>
      </c>
      <c r="J17" s="58">
        <f t="shared" si="4"/>
        <v>4102</v>
      </c>
      <c r="K17" s="58">
        <v>1500</v>
      </c>
      <c r="L17" s="58">
        <f t="shared" si="5"/>
        <v>78034.674999999988</v>
      </c>
      <c r="M17" s="233"/>
    </row>
    <row r="18" spans="1:13" ht="15" customHeight="1" x14ac:dyDescent="0.3">
      <c r="A18" s="56" t="s">
        <v>2530</v>
      </c>
      <c r="B18" s="346" t="s">
        <v>2531</v>
      </c>
      <c r="C18" s="348">
        <v>41390.1</v>
      </c>
      <c r="D18" s="58">
        <f t="shared" si="6"/>
        <v>2282</v>
      </c>
      <c r="E18" s="58">
        <v>0</v>
      </c>
      <c r="F18" s="58">
        <f t="shared" si="0"/>
        <v>43672.1</v>
      </c>
      <c r="G18" s="58">
        <f t="shared" si="1"/>
        <v>10347.525</v>
      </c>
      <c r="H18" s="58">
        <f t="shared" si="2"/>
        <v>6898.3499999999995</v>
      </c>
      <c r="I18" s="58">
        <f t="shared" si="3"/>
        <v>55186.799999999996</v>
      </c>
      <c r="J18" s="58">
        <f t="shared" si="4"/>
        <v>4102</v>
      </c>
      <c r="K18" s="58">
        <v>1500</v>
      </c>
      <c r="L18" s="58">
        <f t="shared" si="5"/>
        <v>78034.674999999988</v>
      </c>
      <c r="M18" s="233"/>
    </row>
    <row r="19" spans="1:13" ht="15" customHeight="1" x14ac:dyDescent="0.3">
      <c r="A19" s="53"/>
      <c r="B19" s="349"/>
      <c r="C19" s="350"/>
      <c r="D19" s="67"/>
      <c r="E19" s="67"/>
      <c r="F19" s="67"/>
      <c r="G19" s="67"/>
      <c r="H19" s="67"/>
      <c r="I19" s="67"/>
      <c r="J19" s="67"/>
      <c r="K19" s="67"/>
      <c r="L19" s="67"/>
      <c r="M19" s="233"/>
    </row>
    <row r="20" spans="1:13" ht="15" customHeight="1" x14ac:dyDescent="0.3">
      <c r="A20" s="53"/>
      <c r="B20" s="349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233"/>
    </row>
    <row r="21" spans="1:13" ht="15" customHeight="1" x14ac:dyDescent="0.3">
      <c r="A21" s="472" t="s">
        <v>1869</v>
      </c>
      <c r="B21" s="472"/>
      <c r="C21" s="472"/>
      <c r="D21" s="69" t="s">
        <v>329</v>
      </c>
      <c r="E21" s="69" t="s">
        <v>329</v>
      </c>
      <c r="F21" s="69" t="s">
        <v>329</v>
      </c>
      <c r="G21" s="69" t="s">
        <v>329</v>
      </c>
      <c r="H21" s="69" t="s">
        <v>329</v>
      </c>
      <c r="I21" s="69" t="s">
        <v>329</v>
      </c>
      <c r="J21" s="69"/>
      <c r="K21" s="69" t="s">
        <v>329</v>
      </c>
      <c r="L21" s="69" t="s">
        <v>329</v>
      </c>
      <c r="M21" s="233"/>
    </row>
    <row r="22" spans="1:13" ht="15" customHeight="1" x14ac:dyDescent="0.3">
      <c r="A22" s="444" t="s">
        <v>1857</v>
      </c>
      <c r="B22" s="444" t="s">
        <v>1802</v>
      </c>
      <c r="C22" s="473" t="s">
        <v>1858</v>
      </c>
      <c r="D22" s="473" t="s">
        <v>1858</v>
      </c>
      <c r="E22" s="473" t="s">
        <v>1858</v>
      </c>
      <c r="F22" s="473" t="s">
        <v>1858</v>
      </c>
      <c r="G22" s="473" t="s">
        <v>1859</v>
      </c>
      <c r="H22" s="473" t="s">
        <v>1859</v>
      </c>
      <c r="I22" s="473" t="s">
        <v>1859</v>
      </c>
      <c r="J22" s="473"/>
      <c r="K22" s="473" t="s">
        <v>1859</v>
      </c>
      <c r="L22" s="473" t="s">
        <v>1859</v>
      </c>
      <c r="M22" s="233"/>
    </row>
    <row r="23" spans="1:13" ht="32.25" customHeight="1" x14ac:dyDescent="0.3">
      <c r="A23" s="444" t="s">
        <v>1857</v>
      </c>
      <c r="B23" s="444" t="s">
        <v>1860</v>
      </c>
      <c r="C23" s="94" t="s">
        <v>1861</v>
      </c>
      <c r="D23" s="94" t="s">
        <v>1862</v>
      </c>
      <c r="E23" s="94" t="s">
        <v>1863</v>
      </c>
      <c r="F23" s="94" t="s">
        <v>1864</v>
      </c>
      <c r="G23" s="94" t="s">
        <v>1865</v>
      </c>
      <c r="H23" s="94" t="s">
        <v>1866</v>
      </c>
      <c r="I23" s="94" t="s">
        <v>1867</v>
      </c>
      <c r="J23" s="88" t="s">
        <v>2542</v>
      </c>
      <c r="K23" s="88" t="s">
        <v>2543</v>
      </c>
      <c r="L23" s="94" t="s">
        <v>1864</v>
      </c>
      <c r="M23" s="233"/>
    </row>
    <row r="24" spans="1:13" s="352" customFormat="1" ht="15" customHeight="1" x14ac:dyDescent="0.3">
      <c r="A24" s="56" t="s">
        <v>2532</v>
      </c>
      <c r="B24" s="346" t="s">
        <v>2533</v>
      </c>
      <c r="C24" s="58">
        <v>21558</v>
      </c>
      <c r="D24" s="58">
        <f>1141*2</f>
        <v>2282</v>
      </c>
      <c r="E24" s="58">
        <v>0</v>
      </c>
      <c r="F24" s="58">
        <f>SUM(C24:E24)</f>
        <v>23840</v>
      </c>
      <c r="G24" s="58">
        <f>+C24*25%</f>
        <v>5389.5</v>
      </c>
      <c r="H24" s="58">
        <f>+(+C24/30)*5</f>
        <v>3593</v>
      </c>
      <c r="I24" s="58">
        <f>(+C24/30)*40</f>
        <v>28744</v>
      </c>
      <c r="J24" s="58">
        <f>+C24*13%</f>
        <v>2802.54</v>
      </c>
      <c r="K24" s="58">
        <v>1500</v>
      </c>
      <c r="L24" s="58">
        <f>SUM(G24:K24)</f>
        <v>42029.04</v>
      </c>
      <c r="M24" s="351"/>
    </row>
    <row r="25" spans="1:13" s="352" customFormat="1" ht="15" customHeight="1" x14ac:dyDescent="0.3">
      <c r="A25" s="56" t="s">
        <v>2547</v>
      </c>
      <c r="B25" s="346" t="s">
        <v>2535</v>
      </c>
      <c r="C25" s="58">
        <v>17210.099999999999</v>
      </c>
      <c r="D25" s="58">
        <f>1141*2</f>
        <v>2282</v>
      </c>
      <c r="E25" s="58">
        <v>0</v>
      </c>
      <c r="F25" s="58">
        <f>SUM(C25:E25)</f>
        <v>19492.099999999999</v>
      </c>
      <c r="G25" s="58">
        <f>+C25*25%</f>
        <v>4302.5249999999996</v>
      </c>
      <c r="H25" s="58">
        <f>+(+C25/30)*5</f>
        <v>2868.35</v>
      </c>
      <c r="I25" s="58">
        <f>(+C25/30)*40</f>
        <v>22946.799999999999</v>
      </c>
      <c r="J25" s="58">
        <f>+C25*13%</f>
        <v>2237.3130000000001</v>
      </c>
      <c r="K25" s="58">
        <v>1500</v>
      </c>
      <c r="L25" s="58">
        <f>SUM(G25:K25)</f>
        <v>33854.987999999998</v>
      </c>
      <c r="M25" s="351"/>
    </row>
    <row r="26" spans="1:13" s="352" customFormat="1" ht="15" customHeight="1" x14ac:dyDescent="0.3">
      <c r="A26" s="56" t="s">
        <v>2548</v>
      </c>
      <c r="B26" s="346" t="s">
        <v>2535</v>
      </c>
      <c r="C26" s="58">
        <v>14735.4</v>
      </c>
      <c r="D26" s="58">
        <f>1141*2</f>
        <v>2282</v>
      </c>
      <c r="E26" s="58">
        <v>0</v>
      </c>
      <c r="F26" s="58">
        <f>SUM(C26:E26)</f>
        <v>17017.400000000001</v>
      </c>
      <c r="G26" s="58">
        <f>+C26*25%</f>
        <v>3683.85</v>
      </c>
      <c r="H26" s="58">
        <f>+(+C26/30)*5</f>
        <v>2455.9</v>
      </c>
      <c r="I26" s="58">
        <f>(+C26/30)*40</f>
        <v>19647.2</v>
      </c>
      <c r="J26" s="58">
        <f>+C26*13%</f>
        <v>1915.6020000000001</v>
      </c>
      <c r="K26" s="58">
        <v>1500</v>
      </c>
      <c r="L26" s="58">
        <f>SUM(G26:K26)</f>
        <v>29202.552</v>
      </c>
      <c r="M26" s="351"/>
    </row>
    <row r="27" spans="1:13" x14ac:dyDescent="0.3">
      <c r="M27" s="233"/>
    </row>
    <row r="28" spans="1:13" x14ac:dyDescent="0.3">
      <c r="M28" s="233"/>
    </row>
    <row r="29" spans="1:13" x14ac:dyDescent="0.3">
      <c r="M29" s="233"/>
    </row>
    <row r="30" spans="1:13" ht="15" customHeight="1" x14ac:dyDescent="0.3">
      <c r="A30" s="472" t="s">
        <v>2549</v>
      </c>
      <c r="B30" s="472"/>
      <c r="C30" s="472"/>
      <c r="D30" s="69" t="s">
        <v>329</v>
      </c>
      <c r="E30" s="69" t="s">
        <v>329</v>
      </c>
      <c r="F30" s="69" t="s">
        <v>329</v>
      </c>
      <c r="G30" s="69" t="s">
        <v>329</v>
      </c>
      <c r="H30" s="69" t="s">
        <v>329</v>
      </c>
      <c r="I30" s="69" t="s">
        <v>329</v>
      </c>
      <c r="J30" s="69"/>
      <c r="K30" s="69" t="s">
        <v>329</v>
      </c>
      <c r="L30" s="69" t="s">
        <v>329</v>
      </c>
      <c r="M30" s="233"/>
    </row>
    <row r="31" spans="1:13" ht="15" customHeight="1" x14ac:dyDescent="0.3">
      <c r="A31" s="444" t="s">
        <v>1857</v>
      </c>
      <c r="B31" s="444" t="s">
        <v>1802</v>
      </c>
      <c r="C31" s="473" t="s">
        <v>1858</v>
      </c>
      <c r="D31" s="473" t="s">
        <v>1858</v>
      </c>
      <c r="E31" s="473" t="s">
        <v>1858</v>
      </c>
      <c r="F31" s="473" t="s">
        <v>1858</v>
      </c>
      <c r="G31" s="473" t="s">
        <v>1859</v>
      </c>
      <c r="H31" s="473" t="s">
        <v>1859</v>
      </c>
      <c r="I31" s="473" t="s">
        <v>1859</v>
      </c>
      <c r="J31" s="473"/>
      <c r="K31" s="473" t="s">
        <v>1859</v>
      </c>
      <c r="L31" s="473" t="s">
        <v>1859</v>
      </c>
      <c r="M31" s="233"/>
    </row>
    <row r="32" spans="1:13" ht="33.75" customHeight="1" x14ac:dyDescent="0.3">
      <c r="A32" s="444" t="s">
        <v>1857</v>
      </c>
      <c r="B32" s="444" t="s">
        <v>1860</v>
      </c>
      <c r="C32" s="94" t="s">
        <v>1861</v>
      </c>
      <c r="D32" s="94" t="s">
        <v>1862</v>
      </c>
      <c r="E32" s="94" t="s">
        <v>1863</v>
      </c>
      <c r="F32" s="94" t="s">
        <v>1864</v>
      </c>
      <c r="G32" s="94" t="s">
        <v>1865</v>
      </c>
      <c r="H32" s="94" t="s">
        <v>1866</v>
      </c>
      <c r="I32" s="94" t="s">
        <v>1867</v>
      </c>
      <c r="J32" s="88" t="s">
        <v>2542</v>
      </c>
      <c r="K32" s="88" t="s">
        <v>2543</v>
      </c>
      <c r="L32" s="94" t="s">
        <v>1864</v>
      </c>
      <c r="M32" s="233"/>
    </row>
    <row r="33" spans="1:13" s="352" customFormat="1" ht="15" customHeight="1" x14ac:dyDescent="0.3">
      <c r="A33" s="56" t="s">
        <v>2536</v>
      </c>
      <c r="B33" s="56" t="s">
        <v>1991</v>
      </c>
      <c r="C33" s="58">
        <v>10651.8</v>
      </c>
      <c r="D33" s="58">
        <v>0</v>
      </c>
      <c r="E33" s="58">
        <v>0</v>
      </c>
      <c r="F33" s="58">
        <f>+C33</f>
        <v>10651.8</v>
      </c>
      <c r="G33" s="58">
        <f>+C33*25%</f>
        <v>2662.95</v>
      </c>
      <c r="H33" s="58">
        <v>0</v>
      </c>
      <c r="I33" s="58">
        <f>(+C33/30)*40</f>
        <v>14202.4</v>
      </c>
      <c r="J33" s="58">
        <v>0</v>
      </c>
      <c r="K33" s="58">
        <v>0</v>
      </c>
      <c r="L33" s="58">
        <f>SUM(G33:K33)</f>
        <v>16865.349999999999</v>
      </c>
      <c r="M33" s="351"/>
    </row>
    <row r="34" spans="1:13" s="352" customFormat="1" ht="15" customHeight="1" x14ac:dyDescent="0.3">
      <c r="A34" s="56" t="s">
        <v>2537</v>
      </c>
      <c r="B34" s="346" t="s">
        <v>2535</v>
      </c>
      <c r="C34" s="58">
        <v>14735</v>
      </c>
      <c r="D34" s="58">
        <v>0</v>
      </c>
      <c r="E34" s="58">
        <v>0</v>
      </c>
      <c r="F34" s="58">
        <f>+C34</f>
        <v>14735</v>
      </c>
      <c r="G34" s="58">
        <f>+C34*25%</f>
        <v>3683.75</v>
      </c>
      <c r="H34" s="58">
        <v>0</v>
      </c>
      <c r="I34" s="58">
        <f>(+C34/30)*40</f>
        <v>19646.666666666668</v>
      </c>
      <c r="J34" s="58">
        <v>0</v>
      </c>
      <c r="K34" s="58">
        <v>0</v>
      </c>
      <c r="L34" s="58">
        <f>SUM(G34:K34)</f>
        <v>23330.416666666668</v>
      </c>
      <c r="M34" s="351"/>
    </row>
  </sheetData>
  <mergeCells count="20">
    <mergeCell ref="A22:A23"/>
    <mergeCell ref="B22:B23"/>
    <mergeCell ref="C22:F22"/>
    <mergeCell ref="G22:L22"/>
    <mergeCell ref="A2:L2"/>
    <mergeCell ref="A3:L3"/>
    <mergeCell ref="A4:L4"/>
    <mergeCell ref="A5:L5"/>
    <mergeCell ref="A6:L6"/>
    <mergeCell ref="A7:C7"/>
    <mergeCell ref="A8:A9"/>
    <mergeCell ref="B8:B9"/>
    <mergeCell ref="C8:F8"/>
    <mergeCell ref="G8:L8"/>
    <mergeCell ref="A21:C21"/>
    <mergeCell ref="A30:C30"/>
    <mergeCell ref="A31:A32"/>
    <mergeCell ref="B31:B32"/>
    <mergeCell ref="C31:F31"/>
    <mergeCell ref="G31:L31"/>
  </mergeCells>
  <printOptions horizontalCentered="1"/>
  <pageMargins left="0.59055118110236227" right="0.59055118110236227" top="1.1811023622047245" bottom="0.78740157480314965" header="0.39370078740157483" footer="0.39370078740157483"/>
  <pageSetup scale="68" fitToHeight="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9"/>
  <sheetViews>
    <sheetView showGridLines="0" zoomScaleNormal="100" zoomScaleSheetLayoutView="100" workbookViewId="0"/>
  </sheetViews>
  <sheetFormatPr baseColWidth="10" defaultColWidth="11.5546875" defaultRowHeight="14.4" x14ac:dyDescent="0.3"/>
  <cols>
    <col min="1" max="1" width="14.44140625" style="363" bestFit="1" customWidth="1"/>
    <col min="2" max="2" width="110.109375" style="363" customWidth="1"/>
    <col min="3" max="3" width="11.33203125" style="364" customWidth="1"/>
    <col min="4" max="4" width="12.109375" style="363" customWidth="1"/>
    <col min="5" max="5" width="15.33203125" style="363" customWidth="1"/>
    <col min="6" max="16384" width="11.5546875" style="86"/>
  </cols>
  <sheetData>
    <row r="2" spans="1:5" x14ac:dyDescent="0.3">
      <c r="A2" s="455" t="s">
        <v>783</v>
      </c>
      <c r="B2" s="455" t="s">
        <v>1854</v>
      </c>
      <c r="C2" s="455" t="s">
        <v>1854</v>
      </c>
      <c r="D2" s="455" t="s">
        <v>1854</v>
      </c>
      <c r="E2" s="455" t="s">
        <v>1854</v>
      </c>
    </row>
    <row r="3" spans="1:5" x14ac:dyDescent="0.3">
      <c r="A3" s="455" t="s">
        <v>2550</v>
      </c>
      <c r="B3" s="455" t="s">
        <v>1797</v>
      </c>
      <c r="C3" s="455" t="s">
        <v>1797</v>
      </c>
      <c r="D3" s="455" t="s">
        <v>1797</v>
      </c>
      <c r="E3" s="455" t="s">
        <v>1797</v>
      </c>
    </row>
    <row r="4" spans="1:5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</row>
    <row r="5" spans="1:5" x14ac:dyDescent="0.3">
      <c r="A5" s="455" t="s">
        <v>1799</v>
      </c>
      <c r="B5" s="455" t="s">
        <v>1799</v>
      </c>
      <c r="C5" s="455" t="s">
        <v>1799</v>
      </c>
      <c r="D5" s="455" t="s">
        <v>1799</v>
      </c>
      <c r="E5" s="455" t="s">
        <v>1799</v>
      </c>
    </row>
    <row r="6" spans="1:5" x14ac:dyDescent="0.3">
      <c r="A6" s="456" t="s">
        <v>1800</v>
      </c>
      <c r="B6" s="456" t="s">
        <v>1800</v>
      </c>
      <c r="C6" s="456" t="s">
        <v>1800</v>
      </c>
      <c r="D6" s="456" t="s">
        <v>1800</v>
      </c>
      <c r="E6" s="456" t="s">
        <v>1800</v>
      </c>
    </row>
    <row r="7" spans="1:5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5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</row>
    <row r="11" spans="1:5" x14ac:dyDescent="0.3">
      <c r="A11" s="450" t="s">
        <v>1807</v>
      </c>
      <c r="B11" s="450" t="s">
        <v>1807</v>
      </c>
      <c r="C11" s="100" t="s">
        <v>329</v>
      </c>
      <c r="D11" s="87" t="s">
        <v>329</v>
      </c>
      <c r="E11" s="87" t="s">
        <v>329</v>
      </c>
    </row>
    <row r="12" spans="1:5" x14ac:dyDescent="0.3">
      <c r="A12" s="353" t="s">
        <v>2551</v>
      </c>
      <c r="B12" s="354" t="s">
        <v>2552</v>
      </c>
      <c r="C12" s="355">
        <v>3</v>
      </c>
      <c r="D12" s="356">
        <v>106059</v>
      </c>
      <c r="E12" s="357">
        <v>106059</v>
      </c>
    </row>
    <row r="13" spans="1:5" x14ac:dyDescent="0.3">
      <c r="A13" s="353" t="s">
        <v>2553</v>
      </c>
      <c r="B13" s="354" t="s">
        <v>2554</v>
      </c>
      <c r="C13" s="355">
        <v>1</v>
      </c>
      <c r="D13" s="356">
        <v>30222</v>
      </c>
      <c r="E13" s="357">
        <v>30222</v>
      </c>
    </row>
    <row r="14" spans="1:5" x14ac:dyDescent="0.3">
      <c r="A14" s="106" t="s">
        <v>329</v>
      </c>
      <c r="B14" s="107" t="s">
        <v>1830</v>
      </c>
      <c r="C14" s="108">
        <f>SUM(C12:C13)</f>
        <v>4</v>
      </c>
      <c r="D14" s="109" t="s">
        <v>329</v>
      </c>
      <c r="E14" s="121" t="s">
        <v>329</v>
      </c>
    </row>
    <row r="15" spans="1:5" x14ac:dyDescent="0.3">
      <c r="A15" s="101"/>
      <c r="B15" s="111"/>
      <c r="C15" s="112"/>
      <c r="D15" s="110"/>
      <c r="E15" s="110"/>
    </row>
    <row r="16" spans="1:5" x14ac:dyDescent="0.3">
      <c r="A16" s="114" t="s">
        <v>329</v>
      </c>
      <c r="B16" s="114" t="s">
        <v>329</v>
      </c>
      <c r="C16" s="115" t="s">
        <v>329</v>
      </c>
      <c r="D16" s="117" t="s">
        <v>329</v>
      </c>
      <c r="E16" s="117" t="s">
        <v>329</v>
      </c>
    </row>
    <row r="17" spans="1:5" x14ac:dyDescent="0.3">
      <c r="A17" s="451" t="s">
        <v>1831</v>
      </c>
      <c r="B17" s="451" t="s">
        <v>1831</v>
      </c>
      <c r="C17" s="118"/>
      <c r="D17" s="93" t="s">
        <v>329</v>
      </c>
      <c r="E17" s="93" t="s">
        <v>329</v>
      </c>
    </row>
    <row r="18" spans="1:5" x14ac:dyDescent="0.3">
      <c r="A18" s="353" t="s">
        <v>2555</v>
      </c>
      <c r="B18" s="354" t="s">
        <v>2556</v>
      </c>
      <c r="C18" s="355">
        <v>1</v>
      </c>
      <c r="D18" s="240">
        <v>45978</v>
      </c>
      <c r="E18" s="151">
        <v>45978</v>
      </c>
    </row>
    <row r="19" spans="1:5" x14ac:dyDescent="0.3">
      <c r="A19" s="353" t="s">
        <v>2557</v>
      </c>
      <c r="B19" s="354" t="s">
        <v>2558</v>
      </c>
      <c r="C19" s="355">
        <v>1</v>
      </c>
      <c r="D19" s="240">
        <v>45978</v>
      </c>
      <c r="E19" s="151">
        <v>45978</v>
      </c>
    </row>
    <row r="20" spans="1:5" x14ac:dyDescent="0.3">
      <c r="A20" s="353" t="s">
        <v>2559</v>
      </c>
      <c r="B20" s="354" t="s">
        <v>2560</v>
      </c>
      <c r="C20" s="355">
        <v>1</v>
      </c>
      <c r="D20" s="240">
        <v>45978</v>
      </c>
      <c r="E20" s="151">
        <v>45978</v>
      </c>
    </row>
    <row r="21" spans="1:5" x14ac:dyDescent="0.3">
      <c r="A21" s="353" t="s">
        <v>2561</v>
      </c>
      <c r="B21" s="354" t="s">
        <v>2562</v>
      </c>
      <c r="C21" s="355">
        <v>1</v>
      </c>
      <c r="D21" s="240">
        <v>45978</v>
      </c>
      <c r="E21" s="151">
        <v>45978</v>
      </c>
    </row>
    <row r="22" spans="1:5" x14ac:dyDescent="0.3">
      <c r="A22" s="353" t="s">
        <v>2563</v>
      </c>
      <c r="B22" s="354" t="s">
        <v>2564</v>
      </c>
      <c r="C22" s="355">
        <v>1</v>
      </c>
      <c r="D22" s="240">
        <v>37504</v>
      </c>
      <c r="E22" s="151">
        <v>37504</v>
      </c>
    </row>
    <row r="23" spans="1:5" x14ac:dyDescent="0.3">
      <c r="A23" s="353" t="s">
        <v>2565</v>
      </c>
      <c r="B23" s="354" t="s">
        <v>2566</v>
      </c>
      <c r="C23" s="355">
        <v>1</v>
      </c>
      <c r="D23" s="240">
        <v>37504</v>
      </c>
      <c r="E23" s="151">
        <v>37504</v>
      </c>
    </row>
    <row r="24" spans="1:5" x14ac:dyDescent="0.3">
      <c r="A24" s="353" t="s">
        <v>2567</v>
      </c>
      <c r="B24" s="354" t="s">
        <v>2568</v>
      </c>
      <c r="C24" s="355">
        <v>1</v>
      </c>
      <c r="D24" s="240">
        <v>29593</v>
      </c>
      <c r="E24" s="151">
        <v>29593</v>
      </c>
    </row>
    <row r="25" spans="1:5" x14ac:dyDescent="0.3">
      <c r="A25" s="353" t="s">
        <v>2569</v>
      </c>
      <c r="B25" s="354" t="s">
        <v>2570</v>
      </c>
      <c r="C25" s="355">
        <v>1</v>
      </c>
      <c r="D25" s="240">
        <v>29593</v>
      </c>
      <c r="E25" s="151">
        <v>29593</v>
      </c>
    </row>
    <row r="26" spans="1:5" x14ac:dyDescent="0.3">
      <c r="A26" s="353" t="s">
        <v>2571</v>
      </c>
      <c r="B26" s="354" t="s">
        <v>2572</v>
      </c>
      <c r="C26" s="355">
        <v>1</v>
      </c>
      <c r="D26" s="240">
        <v>29593</v>
      </c>
      <c r="E26" s="151">
        <v>29593</v>
      </c>
    </row>
    <row r="27" spans="1:5" x14ac:dyDescent="0.3">
      <c r="A27" s="353" t="s">
        <v>2573</v>
      </c>
      <c r="B27" s="354" t="s">
        <v>2574</v>
      </c>
      <c r="C27" s="355">
        <v>1</v>
      </c>
      <c r="D27" s="240">
        <v>29593</v>
      </c>
      <c r="E27" s="151">
        <v>29593</v>
      </c>
    </row>
    <row r="28" spans="1:5" x14ac:dyDescent="0.3">
      <c r="A28" s="353" t="s">
        <v>2575</v>
      </c>
      <c r="B28" s="354" t="s">
        <v>2576</v>
      </c>
      <c r="C28" s="355">
        <v>1</v>
      </c>
      <c r="D28" s="240">
        <v>29593</v>
      </c>
      <c r="E28" s="151">
        <v>29593</v>
      </c>
    </row>
    <row r="29" spans="1:5" x14ac:dyDescent="0.3">
      <c r="A29" s="353" t="s">
        <v>2577</v>
      </c>
      <c r="B29" s="354" t="s">
        <v>2578</v>
      </c>
      <c r="C29" s="355">
        <v>1</v>
      </c>
      <c r="D29" s="240">
        <v>19129</v>
      </c>
      <c r="E29" s="151">
        <v>19129</v>
      </c>
    </row>
    <row r="30" spans="1:5" x14ac:dyDescent="0.3">
      <c r="A30" s="353" t="s">
        <v>2579</v>
      </c>
      <c r="B30" s="354" t="s">
        <v>2580</v>
      </c>
      <c r="C30" s="355">
        <v>1</v>
      </c>
      <c r="D30" s="240">
        <v>19129</v>
      </c>
      <c r="E30" s="151">
        <v>19129</v>
      </c>
    </row>
    <row r="31" spans="1:5" x14ac:dyDescent="0.3">
      <c r="A31" s="353" t="s">
        <v>2581</v>
      </c>
      <c r="B31" s="354" t="s">
        <v>2582</v>
      </c>
      <c r="C31" s="355">
        <v>1</v>
      </c>
      <c r="D31" s="240">
        <v>19129</v>
      </c>
      <c r="E31" s="151">
        <v>19129</v>
      </c>
    </row>
    <row r="32" spans="1:5" x14ac:dyDescent="0.3">
      <c r="A32" s="353" t="s">
        <v>2583</v>
      </c>
      <c r="B32" s="354" t="s">
        <v>2584</v>
      </c>
      <c r="C32" s="355">
        <v>1</v>
      </c>
      <c r="D32" s="240">
        <v>19129</v>
      </c>
      <c r="E32" s="151">
        <v>19129</v>
      </c>
    </row>
    <row r="33" spans="1:5" ht="21" customHeight="1" x14ac:dyDescent="0.3">
      <c r="A33" s="353" t="s">
        <v>2585</v>
      </c>
      <c r="B33" s="354" t="s">
        <v>2586</v>
      </c>
      <c r="C33" s="355">
        <v>1</v>
      </c>
      <c r="D33" s="240">
        <v>19129</v>
      </c>
      <c r="E33" s="151">
        <v>19129</v>
      </c>
    </row>
    <row r="34" spans="1:5" x14ac:dyDescent="0.3">
      <c r="A34" s="353" t="s">
        <v>2587</v>
      </c>
      <c r="B34" s="354" t="s">
        <v>2588</v>
      </c>
      <c r="C34" s="355">
        <v>1</v>
      </c>
      <c r="D34" s="240">
        <v>19129</v>
      </c>
      <c r="E34" s="151">
        <v>19129</v>
      </c>
    </row>
    <row r="35" spans="1:5" x14ac:dyDescent="0.3">
      <c r="A35" s="353" t="s">
        <v>2589</v>
      </c>
      <c r="B35" s="354" t="s">
        <v>2590</v>
      </c>
      <c r="C35" s="355">
        <v>1</v>
      </c>
      <c r="D35" s="240">
        <v>19129</v>
      </c>
      <c r="E35" s="151">
        <v>19129</v>
      </c>
    </row>
    <row r="36" spans="1:5" x14ac:dyDescent="0.3">
      <c r="A36" s="353" t="s">
        <v>2591</v>
      </c>
      <c r="B36" s="354" t="s">
        <v>2592</v>
      </c>
      <c r="C36" s="355">
        <v>1</v>
      </c>
      <c r="D36" s="240">
        <v>19129</v>
      </c>
      <c r="E36" s="151">
        <v>19129</v>
      </c>
    </row>
    <row r="37" spans="1:5" x14ac:dyDescent="0.3">
      <c r="A37" s="353" t="s">
        <v>2593</v>
      </c>
      <c r="B37" s="354" t="s">
        <v>2594</v>
      </c>
      <c r="C37" s="355">
        <v>1</v>
      </c>
      <c r="D37" s="358">
        <v>15635</v>
      </c>
      <c r="E37" s="359">
        <v>15635</v>
      </c>
    </row>
    <row r="38" spans="1:5" x14ac:dyDescent="0.3">
      <c r="A38" s="353" t="s">
        <v>2595</v>
      </c>
      <c r="B38" s="354" t="s">
        <v>2596</v>
      </c>
      <c r="C38" s="355">
        <v>1</v>
      </c>
      <c r="D38" s="358">
        <v>15635</v>
      </c>
      <c r="E38" s="359">
        <v>15635</v>
      </c>
    </row>
    <row r="39" spans="1:5" x14ac:dyDescent="0.3">
      <c r="A39" s="353" t="s">
        <v>2597</v>
      </c>
      <c r="B39" s="354" t="s">
        <v>2598</v>
      </c>
      <c r="C39" s="355">
        <v>1</v>
      </c>
      <c r="D39" s="358">
        <v>15635</v>
      </c>
      <c r="E39" s="359">
        <v>15635</v>
      </c>
    </row>
    <row r="40" spans="1:5" x14ac:dyDescent="0.3">
      <c r="A40" s="353" t="s">
        <v>2599</v>
      </c>
      <c r="B40" s="354" t="s">
        <v>2600</v>
      </c>
      <c r="C40" s="355">
        <v>1</v>
      </c>
      <c r="D40" s="358">
        <v>15635</v>
      </c>
      <c r="E40" s="359">
        <v>15635</v>
      </c>
    </row>
    <row r="41" spans="1:5" x14ac:dyDescent="0.3">
      <c r="A41" s="353" t="s">
        <v>2601</v>
      </c>
      <c r="B41" s="354" t="s">
        <v>2602</v>
      </c>
      <c r="C41" s="355">
        <v>1</v>
      </c>
      <c r="D41" s="358">
        <v>15635</v>
      </c>
      <c r="E41" s="359">
        <v>15635</v>
      </c>
    </row>
    <row r="42" spans="1:5" x14ac:dyDescent="0.3">
      <c r="A42" s="353" t="s">
        <v>2603</v>
      </c>
      <c r="B42" s="354" t="s">
        <v>2604</v>
      </c>
      <c r="C42" s="355">
        <v>1</v>
      </c>
      <c r="D42" s="358">
        <v>15635</v>
      </c>
      <c r="E42" s="359">
        <v>15635</v>
      </c>
    </row>
    <row r="43" spans="1:5" x14ac:dyDescent="0.3">
      <c r="A43" s="353" t="s">
        <v>2605</v>
      </c>
      <c r="B43" s="354" t="s">
        <v>2606</v>
      </c>
      <c r="C43" s="355">
        <v>1</v>
      </c>
      <c r="D43" s="358">
        <v>15635</v>
      </c>
      <c r="E43" s="359">
        <v>15635</v>
      </c>
    </row>
    <row r="44" spans="1:5" x14ac:dyDescent="0.3">
      <c r="A44" s="353" t="s">
        <v>2607</v>
      </c>
      <c r="B44" s="354" t="s">
        <v>2608</v>
      </c>
      <c r="C44" s="355">
        <v>2</v>
      </c>
      <c r="D44" s="358">
        <v>15635</v>
      </c>
      <c r="E44" s="359">
        <v>15635</v>
      </c>
    </row>
    <row r="45" spans="1:5" x14ac:dyDescent="0.3">
      <c r="A45" s="353" t="s">
        <v>2609</v>
      </c>
      <c r="B45" s="354" t="s">
        <v>2610</v>
      </c>
      <c r="C45" s="355">
        <v>1</v>
      </c>
      <c r="D45" s="358">
        <v>15635</v>
      </c>
      <c r="E45" s="359">
        <v>15635</v>
      </c>
    </row>
    <row r="46" spans="1:5" x14ac:dyDescent="0.3">
      <c r="A46" s="353" t="s">
        <v>2611</v>
      </c>
      <c r="B46" s="354" t="s">
        <v>2612</v>
      </c>
      <c r="C46" s="355">
        <v>3</v>
      </c>
      <c r="D46" s="358">
        <v>12554</v>
      </c>
      <c r="E46" s="359">
        <v>12554</v>
      </c>
    </row>
    <row r="47" spans="1:5" x14ac:dyDescent="0.3">
      <c r="A47" s="353" t="s">
        <v>2613</v>
      </c>
      <c r="B47" s="354" t="s">
        <v>2614</v>
      </c>
      <c r="C47" s="355">
        <v>1</v>
      </c>
      <c r="D47" s="358">
        <v>12554</v>
      </c>
      <c r="E47" s="359">
        <v>12554</v>
      </c>
    </row>
    <row r="48" spans="1:5" x14ac:dyDescent="0.3">
      <c r="A48" s="353" t="s">
        <v>2615</v>
      </c>
      <c r="B48" s="354" t="s">
        <v>2049</v>
      </c>
      <c r="C48" s="355">
        <v>2</v>
      </c>
      <c r="D48" s="358">
        <v>12554</v>
      </c>
      <c r="E48" s="359">
        <v>12554</v>
      </c>
    </row>
    <row r="49" spans="1:5" x14ac:dyDescent="0.3">
      <c r="A49" s="353" t="s">
        <v>2616</v>
      </c>
      <c r="B49" s="354" t="s">
        <v>2617</v>
      </c>
      <c r="C49" s="355">
        <v>1</v>
      </c>
      <c r="D49" s="358">
        <v>12554</v>
      </c>
      <c r="E49" s="359">
        <v>12554</v>
      </c>
    </row>
    <row r="50" spans="1:5" x14ac:dyDescent="0.3">
      <c r="A50" s="353" t="s">
        <v>2618</v>
      </c>
      <c r="B50" s="354" t="s">
        <v>2619</v>
      </c>
      <c r="C50" s="355">
        <v>1</v>
      </c>
      <c r="D50" s="358">
        <v>12554</v>
      </c>
      <c r="E50" s="359">
        <v>12554</v>
      </c>
    </row>
    <row r="51" spans="1:5" x14ac:dyDescent="0.3">
      <c r="A51" s="353" t="s">
        <v>2620</v>
      </c>
      <c r="B51" s="354" t="s">
        <v>2621</v>
      </c>
      <c r="C51" s="355">
        <v>1</v>
      </c>
      <c r="D51" s="358">
        <v>12554</v>
      </c>
      <c r="E51" s="359">
        <v>12554</v>
      </c>
    </row>
    <row r="52" spans="1:5" x14ac:dyDescent="0.3">
      <c r="A52" s="353" t="s">
        <v>2622</v>
      </c>
      <c r="B52" s="354" t="s">
        <v>2623</v>
      </c>
      <c r="C52" s="355">
        <v>1</v>
      </c>
      <c r="D52" s="358">
        <v>12554</v>
      </c>
      <c r="E52" s="359">
        <v>12554</v>
      </c>
    </row>
    <row r="53" spans="1:5" x14ac:dyDescent="0.3">
      <c r="A53" s="353" t="s">
        <v>2624</v>
      </c>
      <c r="B53" s="354" t="s">
        <v>2625</v>
      </c>
      <c r="C53" s="355">
        <v>1</v>
      </c>
      <c r="D53" s="358">
        <v>12554</v>
      </c>
      <c r="E53" s="359">
        <v>12554</v>
      </c>
    </row>
    <row r="54" spans="1:5" x14ac:dyDescent="0.3">
      <c r="A54" s="353" t="s">
        <v>2626</v>
      </c>
      <c r="B54" s="354" t="s">
        <v>2627</v>
      </c>
      <c r="C54" s="355">
        <v>2</v>
      </c>
      <c r="D54" s="358">
        <v>12554</v>
      </c>
      <c r="E54" s="359">
        <v>12554</v>
      </c>
    </row>
    <row r="55" spans="1:5" x14ac:dyDescent="0.3">
      <c r="A55" s="353" t="s">
        <v>2628</v>
      </c>
      <c r="B55" s="354" t="s">
        <v>2629</v>
      </c>
      <c r="C55" s="355">
        <v>1</v>
      </c>
      <c r="D55" s="358">
        <v>12554</v>
      </c>
      <c r="E55" s="359">
        <v>12554</v>
      </c>
    </row>
    <row r="56" spans="1:5" x14ac:dyDescent="0.3">
      <c r="A56" s="353" t="s">
        <v>2630</v>
      </c>
      <c r="B56" s="354" t="s">
        <v>2631</v>
      </c>
      <c r="C56" s="355">
        <v>1</v>
      </c>
      <c r="D56" s="358">
        <v>12554</v>
      </c>
      <c r="E56" s="359">
        <v>12554</v>
      </c>
    </row>
    <row r="57" spans="1:5" ht="27.6" x14ac:dyDescent="0.3">
      <c r="A57" s="353" t="s">
        <v>2632</v>
      </c>
      <c r="B57" s="354" t="s">
        <v>2633</v>
      </c>
      <c r="C57" s="355">
        <v>1</v>
      </c>
      <c r="D57" s="358">
        <v>12554</v>
      </c>
      <c r="E57" s="359">
        <v>12554</v>
      </c>
    </row>
    <row r="58" spans="1:5" x14ac:dyDescent="0.3">
      <c r="A58" s="353" t="s">
        <v>2634</v>
      </c>
      <c r="B58" s="354" t="s">
        <v>2635</v>
      </c>
      <c r="C58" s="355">
        <v>1</v>
      </c>
      <c r="D58" s="358">
        <v>12554</v>
      </c>
      <c r="E58" s="359">
        <v>12554</v>
      </c>
    </row>
    <row r="59" spans="1:5" x14ac:dyDescent="0.3">
      <c r="A59" s="353" t="s">
        <v>2636</v>
      </c>
      <c r="B59" s="354" t="s">
        <v>2637</v>
      </c>
      <c r="C59" s="355">
        <v>1</v>
      </c>
      <c r="D59" s="358">
        <v>12554</v>
      </c>
      <c r="E59" s="359">
        <v>12554</v>
      </c>
    </row>
    <row r="60" spans="1:5" x14ac:dyDescent="0.3">
      <c r="A60" s="353" t="s">
        <v>2638</v>
      </c>
      <c r="B60" s="354" t="s">
        <v>2639</v>
      </c>
      <c r="C60" s="355">
        <v>2</v>
      </c>
      <c r="D60" s="358">
        <v>12554</v>
      </c>
      <c r="E60" s="359">
        <v>12554</v>
      </c>
    </row>
    <row r="61" spans="1:5" x14ac:dyDescent="0.3">
      <c r="A61" s="353" t="s">
        <v>2640</v>
      </c>
      <c r="B61" s="354" t="s">
        <v>2641</v>
      </c>
      <c r="C61" s="355">
        <v>2</v>
      </c>
      <c r="D61" s="358">
        <v>12554</v>
      </c>
      <c r="E61" s="359">
        <v>12554</v>
      </c>
    </row>
    <row r="62" spans="1:5" x14ac:dyDescent="0.3">
      <c r="A62" s="353" t="s">
        <v>2642</v>
      </c>
      <c r="B62" s="354" t="s">
        <v>2643</v>
      </c>
      <c r="C62" s="355">
        <v>1</v>
      </c>
      <c r="D62" s="358">
        <v>12554</v>
      </c>
      <c r="E62" s="359">
        <v>12554</v>
      </c>
    </row>
    <row r="63" spans="1:5" x14ac:dyDescent="0.3">
      <c r="A63" s="353" t="s">
        <v>2644</v>
      </c>
      <c r="B63" s="354" t="s">
        <v>2645</v>
      </c>
      <c r="C63" s="355">
        <v>1</v>
      </c>
      <c r="D63" s="358">
        <v>12554</v>
      </c>
      <c r="E63" s="359">
        <v>12554</v>
      </c>
    </row>
    <row r="64" spans="1:5" x14ac:dyDescent="0.3">
      <c r="A64" s="353" t="s">
        <v>2646</v>
      </c>
      <c r="B64" s="354" t="s">
        <v>2647</v>
      </c>
      <c r="C64" s="355">
        <v>1</v>
      </c>
      <c r="D64" s="358">
        <v>12554</v>
      </c>
      <c r="E64" s="359">
        <v>12554</v>
      </c>
    </row>
    <row r="65" spans="1:5" x14ac:dyDescent="0.3">
      <c r="A65" s="353" t="s">
        <v>2648</v>
      </c>
      <c r="B65" s="354" t="s">
        <v>2649</v>
      </c>
      <c r="C65" s="355">
        <v>1</v>
      </c>
      <c r="D65" s="358">
        <v>12554</v>
      </c>
      <c r="E65" s="359">
        <v>12554</v>
      </c>
    </row>
    <row r="66" spans="1:5" x14ac:dyDescent="0.3">
      <c r="A66" s="353" t="s">
        <v>2650</v>
      </c>
      <c r="B66" s="354" t="s">
        <v>2651</v>
      </c>
      <c r="C66" s="355">
        <v>1</v>
      </c>
      <c r="D66" s="358">
        <v>12554</v>
      </c>
      <c r="E66" s="359">
        <v>12554</v>
      </c>
    </row>
    <row r="67" spans="1:5" x14ac:dyDescent="0.3">
      <c r="A67" s="353" t="s">
        <v>2652</v>
      </c>
      <c r="B67" s="354" t="s">
        <v>2051</v>
      </c>
      <c r="C67" s="355">
        <v>1</v>
      </c>
      <c r="D67" s="358">
        <v>12554</v>
      </c>
      <c r="E67" s="359">
        <v>12554</v>
      </c>
    </row>
    <row r="68" spans="1:5" x14ac:dyDescent="0.3">
      <c r="A68" s="353" t="s">
        <v>2653</v>
      </c>
      <c r="B68" s="164" t="s">
        <v>2654</v>
      </c>
      <c r="C68" s="355">
        <v>1</v>
      </c>
      <c r="D68" s="358">
        <v>12554</v>
      </c>
      <c r="E68" s="359">
        <v>12554</v>
      </c>
    </row>
    <row r="69" spans="1:5" x14ac:dyDescent="0.3">
      <c r="A69" s="353" t="s">
        <v>2655</v>
      </c>
      <c r="B69" s="164" t="s">
        <v>2656</v>
      </c>
      <c r="C69" s="355">
        <v>1</v>
      </c>
      <c r="D69" s="358">
        <v>12554</v>
      </c>
      <c r="E69" s="359">
        <v>12554</v>
      </c>
    </row>
    <row r="70" spans="1:5" x14ac:dyDescent="0.3">
      <c r="A70" s="353" t="s">
        <v>2657</v>
      </c>
      <c r="B70" s="354" t="s">
        <v>2658</v>
      </c>
      <c r="C70" s="355">
        <v>1</v>
      </c>
      <c r="D70" s="358">
        <v>8072</v>
      </c>
      <c r="E70" s="358">
        <v>8072</v>
      </c>
    </row>
    <row r="71" spans="1:5" x14ac:dyDescent="0.3">
      <c r="A71" s="106" t="s">
        <v>329</v>
      </c>
      <c r="B71" s="107" t="s">
        <v>1839</v>
      </c>
      <c r="C71" s="108">
        <f>SUM(C18:C70)</f>
        <v>60</v>
      </c>
      <c r="D71" s="109" t="s">
        <v>329</v>
      </c>
      <c r="E71" s="121" t="s">
        <v>329</v>
      </c>
    </row>
    <row r="72" spans="1:5" x14ac:dyDescent="0.3">
      <c r="A72" s="122" t="s">
        <v>329</v>
      </c>
      <c r="B72" s="257"/>
      <c r="C72" s="257"/>
      <c r="D72" s="124" t="s">
        <v>329</v>
      </c>
      <c r="E72" s="124" t="s">
        <v>329</v>
      </c>
    </row>
    <row r="73" spans="1:5" x14ac:dyDescent="0.3">
      <c r="A73" s="98" t="s">
        <v>329</v>
      </c>
      <c r="B73" s="98" t="s">
        <v>329</v>
      </c>
      <c r="C73" s="115" t="s">
        <v>329</v>
      </c>
      <c r="D73" s="117" t="s">
        <v>329</v>
      </c>
      <c r="E73" s="117" t="s">
        <v>329</v>
      </c>
    </row>
    <row r="74" spans="1:5" x14ac:dyDescent="0.3">
      <c r="A74" s="451" t="s">
        <v>1840</v>
      </c>
      <c r="B74" s="451" t="s">
        <v>1831</v>
      </c>
      <c r="C74" s="118" t="s">
        <v>329</v>
      </c>
      <c r="D74" s="93" t="s">
        <v>329</v>
      </c>
      <c r="E74" s="93" t="s">
        <v>329</v>
      </c>
    </row>
    <row r="75" spans="1:5" ht="27.6" x14ac:dyDescent="0.3">
      <c r="A75" s="360" t="s">
        <v>2659</v>
      </c>
      <c r="B75" s="361" t="s">
        <v>2660</v>
      </c>
      <c r="C75" s="119">
        <v>1</v>
      </c>
      <c r="D75" s="362">
        <v>12554</v>
      </c>
      <c r="E75" s="359">
        <v>12554</v>
      </c>
    </row>
    <row r="76" spans="1:5" x14ac:dyDescent="0.3">
      <c r="A76" s="106" t="s">
        <v>329</v>
      </c>
      <c r="B76" s="107" t="s">
        <v>1842</v>
      </c>
      <c r="C76" s="108">
        <f>SUM(C75:C75)</f>
        <v>1</v>
      </c>
      <c r="D76" s="109" t="s">
        <v>329</v>
      </c>
      <c r="E76" s="121" t="s">
        <v>329</v>
      </c>
    </row>
    <row r="77" spans="1:5" x14ac:dyDescent="0.3">
      <c r="A77" s="114"/>
      <c r="B77" s="98"/>
      <c r="C77" s="115"/>
      <c r="D77" s="117"/>
      <c r="E77" s="117"/>
    </row>
    <row r="78" spans="1:5" x14ac:dyDescent="0.3">
      <c r="A78" s="114"/>
      <c r="B78" s="136" t="s">
        <v>1754</v>
      </c>
      <c r="C78" s="137">
        <f>SUM(C71,C14,C76)</f>
        <v>65</v>
      </c>
      <c r="D78" s="117"/>
      <c r="E78" s="117"/>
    </row>
    <row r="79" spans="1:5" x14ac:dyDescent="0.3">
      <c r="A79" s="114"/>
      <c r="B79" s="114"/>
      <c r="C79" s="115"/>
      <c r="D79" s="117"/>
      <c r="E79" s="117"/>
    </row>
    <row r="80" spans="1:5" x14ac:dyDescent="0.3">
      <c r="A80" s="114"/>
      <c r="B80" s="114"/>
      <c r="C80" s="115"/>
      <c r="D80" s="117"/>
      <c r="E80" s="117"/>
    </row>
    <row r="81" spans="1:5" x14ac:dyDescent="0.3">
      <c r="A81" s="475" t="s">
        <v>1750</v>
      </c>
      <c r="B81" s="475"/>
      <c r="C81" s="138" t="s">
        <v>329</v>
      </c>
      <c r="D81" s="139" t="s">
        <v>329</v>
      </c>
      <c r="E81" s="139" t="s">
        <v>329</v>
      </c>
    </row>
    <row r="82" spans="1:5" x14ac:dyDescent="0.3">
      <c r="A82" s="452" t="s">
        <v>1843</v>
      </c>
      <c r="B82" s="452"/>
      <c r="C82" s="257"/>
      <c r="D82" s="257"/>
      <c r="E82" s="257"/>
    </row>
    <row r="83" spans="1:5" x14ac:dyDescent="0.3">
      <c r="A83" s="89" t="s">
        <v>1841</v>
      </c>
      <c r="B83" s="89" t="s">
        <v>1841</v>
      </c>
      <c r="C83" s="119">
        <v>0</v>
      </c>
      <c r="D83" s="90">
        <v>0</v>
      </c>
      <c r="E83" s="90">
        <v>0</v>
      </c>
    </row>
    <row r="84" spans="1:5" x14ac:dyDescent="0.3">
      <c r="A84" s="106" t="s">
        <v>329</v>
      </c>
      <c r="B84" s="107" t="s">
        <v>1847</v>
      </c>
      <c r="C84" s="108">
        <f>SUM(C83:C83)</f>
        <v>0</v>
      </c>
      <c r="D84" s="109" t="s">
        <v>329</v>
      </c>
      <c r="E84" s="121" t="s">
        <v>329</v>
      </c>
    </row>
    <row r="85" spans="1:5" x14ac:dyDescent="0.3">
      <c r="A85" s="114" t="s">
        <v>329</v>
      </c>
      <c r="B85" s="171" t="s">
        <v>329</v>
      </c>
      <c r="C85" s="269"/>
      <c r="D85" s="257"/>
      <c r="E85" s="257"/>
    </row>
    <row r="86" spans="1:5" x14ac:dyDescent="0.3">
      <c r="A86" s="460" t="s">
        <v>1848</v>
      </c>
      <c r="B86" s="461"/>
      <c r="C86" s="269"/>
      <c r="D86" s="257"/>
      <c r="E86" s="257"/>
    </row>
    <row r="87" spans="1:5" x14ac:dyDescent="0.3">
      <c r="A87" s="231" t="s">
        <v>1841</v>
      </c>
      <c r="B87" s="186" t="s">
        <v>1841</v>
      </c>
      <c r="C87" s="129">
        <v>0</v>
      </c>
      <c r="D87" s="130">
        <v>0</v>
      </c>
      <c r="E87" s="130">
        <v>0</v>
      </c>
    </row>
    <row r="88" spans="1:5" x14ac:dyDescent="0.3">
      <c r="A88" s="111" t="s">
        <v>329</v>
      </c>
      <c r="B88" s="140" t="s">
        <v>1853</v>
      </c>
      <c r="C88" s="172">
        <f>SUM(C87:C87)</f>
        <v>0</v>
      </c>
      <c r="D88" s="134" t="s">
        <v>329</v>
      </c>
      <c r="E88" s="135" t="s">
        <v>329</v>
      </c>
    </row>
    <row r="89" spans="1:5" x14ac:dyDescent="0.3">
      <c r="A89" s="257"/>
      <c r="B89" s="257"/>
      <c r="C89" s="269"/>
      <c r="D89" s="257"/>
      <c r="E89" s="257"/>
    </row>
  </sheetData>
  <mergeCells count="15">
    <mergeCell ref="A86:B86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17:B17"/>
    <mergeCell ref="A74:B74"/>
    <mergeCell ref="A81:B81"/>
    <mergeCell ref="A82:B82"/>
  </mergeCells>
  <printOptions horizontalCentered="1"/>
  <pageMargins left="0.59055118110236227" right="0.59055118110236227" top="1.1811023622047245" bottom="0.78740157480314965" header="0.39370078740157483" footer="0.39370078740157483"/>
  <pageSetup scale="76" fitToHeight="0" orientation="landscape" r:id="rId1"/>
  <rowBreaks count="2" manualBreakCount="2">
    <brk id="40" max="16383" man="1"/>
    <brk id="79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77"/>
  <sheetViews>
    <sheetView showGridLines="0" zoomScaleNormal="100" zoomScaleSheetLayoutView="110" workbookViewId="0"/>
  </sheetViews>
  <sheetFormatPr baseColWidth="10" defaultColWidth="11.5546875" defaultRowHeight="14.4" x14ac:dyDescent="0.3"/>
  <cols>
    <col min="1" max="1" width="10.109375" style="363" customWidth="1"/>
    <col min="2" max="2" width="69.6640625" style="363" customWidth="1"/>
    <col min="3" max="3" width="13.5546875" style="363" customWidth="1"/>
    <col min="4" max="4" width="12.44140625" style="363" customWidth="1"/>
    <col min="5" max="5" width="14" style="363" customWidth="1"/>
    <col min="6" max="6" width="11.44140625" style="363" customWidth="1"/>
    <col min="7" max="7" width="10.33203125" style="363" customWidth="1"/>
    <col min="8" max="8" width="9.6640625" style="363" customWidth="1"/>
    <col min="9" max="9" width="11.33203125" style="363" customWidth="1"/>
    <col min="10" max="10" width="10.33203125" style="363" customWidth="1"/>
    <col min="11" max="11" width="10.44140625" style="363" customWidth="1"/>
    <col min="12" max="16384" width="11.5546875" style="86"/>
  </cols>
  <sheetData>
    <row r="2" spans="1:11" x14ac:dyDescent="0.3">
      <c r="A2" s="455" t="s">
        <v>783</v>
      </c>
      <c r="B2" s="455" t="s">
        <v>1854</v>
      </c>
      <c r="C2" s="455" t="s">
        <v>1854</v>
      </c>
      <c r="D2" s="455" t="s">
        <v>1854</v>
      </c>
      <c r="E2" s="455" t="s">
        <v>1854</v>
      </c>
      <c r="F2" s="455" t="s">
        <v>1854</v>
      </c>
      <c r="G2" s="455" t="s">
        <v>1854</v>
      </c>
      <c r="H2" s="455" t="s">
        <v>1854</v>
      </c>
      <c r="I2" s="455" t="s">
        <v>1854</v>
      </c>
      <c r="J2" s="455" t="s">
        <v>1854</v>
      </c>
      <c r="K2" s="455" t="s">
        <v>1854</v>
      </c>
    </row>
    <row r="3" spans="1:11" x14ac:dyDescent="0.3">
      <c r="A3" s="455" t="s">
        <v>2550</v>
      </c>
      <c r="B3" s="455" t="s">
        <v>1854</v>
      </c>
      <c r="C3" s="455" t="s">
        <v>1854</v>
      </c>
      <c r="D3" s="455" t="s">
        <v>1854</v>
      </c>
      <c r="E3" s="455" t="s">
        <v>1854</v>
      </c>
      <c r="F3" s="455" t="s">
        <v>1854</v>
      </c>
      <c r="G3" s="455" t="s">
        <v>1854</v>
      </c>
      <c r="H3" s="455" t="s">
        <v>1854</v>
      </c>
      <c r="I3" s="455" t="s">
        <v>1854</v>
      </c>
      <c r="J3" s="455" t="s">
        <v>1854</v>
      </c>
      <c r="K3" s="455" t="s">
        <v>1854</v>
      </c>
    </row>
    <row r="4" spans="1:11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  <c r="F4" s="455" t="s">
        <v>1798</v>
      </c>
      <c r="G4" s="455" t="s">
        <v>1798</v>
      </c>
      <c r="H4" s="455" t="s">
        <v>1798</v>
      </c>
      <c r="I4" s="455" t="s">
        <v>1798</v>
      </c>
      <c r="J4" s="455" t="s">
        <v>1798</v>
      </c>
      <c r="K4" s="455" t="s">
        <v>1798</v>
      </c>
    </row>
    <row r="5" spans="1:11" x14ac:dyDescent="0.3">
      <c r="A5" s="455" t="s">
        <v>1855</v>
      </c>
      <c r="B5" s="455" t="s">
        <v>1855</v>
      </c>
      <c r="C5" s="455" t="s">
        <v>1855</v>
      </c>
      <c r="D5" s="455" t="s">
        <v>1855</v>
      </c>
      <c r="E5" s="455" t="s">
        <v>1855</v>
      </c>
      <c r="F5" s="455" t="s">
        <v>1855</v>
      </c>
      <c r="G5" s="455" t="s">
        <v>1855</v>
      </c>
      <c r="H5" s="455" t="s">
        <v>1855</v>
      </c>
      <c r="I5" s="455" t="s">
        <v>1855</v>
      </c>
      <c r="J5" s="455" t="s">
        <v>1855</v>
      </c>
      <c r="K5" s="455" t="s">
        <v>1855</v>
      </c>
    </row>
    <row r="6" spans="1:11" ht="15.6" x14ac:dyDescent="0.3">
      <c r="A6" s="456" t="s">
        <v>1800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</row>
    <row r="7" spans="1:11" ht="15.6" x14ac:dyDescent="0.3">
      <c r="A7" s="457" t="s">
        <v>1856</v>
      </c>
      <c r="B7" s="457"/>
      <c r="C7" s="457"/>
      <c r="D7" s="87" t="s">
        <v>329</v>
      </c>
      <c r="E7" s="87" t="s">
        <v>329</v>
      </c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 t="s">
        <v>329</v>
      </c>
    </row>
    <row r="8" spans="1:11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 t="s">
        <v>1858</v>
      </c>
      <c r="F8" s="444" t="s">
        <v>1858</v>
      </c>
      <c r="G8" s="444" t="s">
        <v>1859</v>
      </c>
      <c r="H8" s="444" t="s">
        <v>1859</v>
      </c>
      <c r="I8" s="444" t="s">
        <v>1859</v>
      </c>
      <c r="J8" s="444" t="s">
        <v>1859</v>
      </c>
      <c r="K8" s="444" t="s">
        <v>1859</v>
      </c>
    </row>
    <row r="9" spans="1:11" ht="41.4" x14ac:dyDescent="0.3">
      <c r="A9" s="444" t="s">
        <v>1857</v>
      </c>
      <c r="B9" s="444" t="s">
        <v>1860</v>
      </c>
      <c r="C9" s="88" t="s">
        <v>1861</v>
      </c>
      <c r="D9" s="88" t="s">
        <v>1862</v>
      </c>
      <c r="E9" s="88" t="s">
        <v>1863</v>
      </c>
      <c r="F9" s="88" t="s">
        <v>1864</v>
      </c>
      <c r="G9" s="88" t="s">
        <v>1865</v>
      </c>
      <c r="H9" s="88" t="s">
        <v>1866</v>
      </c>
      <c r="I9" s="88" t="s">
        <v>1867</v>
      </c>
      <c r="J9" s="88" t="s">
        <v>1868</v>
      </c>
      <c r="K9" s="88" t="s">
        <v>1864</v>
      </c>
    </row>
    <row r="10" spans="1:11" x14ac:dyDescent="0.3">
      <c r="A10" s="365" t="s">
        <v>2551</v>
      </c>
      <c r="B10" s="366" t="s">
        <v>2552</v>
      </c>
      <c r="C10" s="367">
        <v>106059</v>
      </c>
      <c r="D10" s="368">
        <v>3588</v>
      </c>
      <c r="E10" s="222">
        <v>0</v>
      </c>
      <c r="F10" s="368">
        <f t="shared" ref="F10:F17" si="0">+C10+D10</f>
        <v>109647</v>
      </c>
      <c r="G10" s="222">
        <f t="shared" ref="G10:G17" si="1">+(C10/30)*10</f>
        <v>35353</v>
      </c>
      <c r="H10" s="222">
        <f t="shared" ref="H10:H17" si="2">+(C10/30)*6</f>
        <v>21211.800000000003</v>
      </c>
      <c r="I10" s="222">
        <f t="shared" ref="I10:I17" si="3">+(C10/30)*40</f>
        <v>141412</v>
      </c>
      <c r="J10" s="222">
        <v>0</v>
      </c>
      <c r="K10" s="222">
        <f t="shared" ref="K10:K17" si="4">+G10+H10+I10+J10</f>
        <v>197976.8</v>
      </c>
    </row>
    <row r="11" spans="1:11" x14ac:dyDescent="0.3">
      <c r="A11" s="369" t="s">
        <v>2555</v>
      </c>
      <c r="B11" s="361" t="s">
        <v>2556</v>
      </c>
      <c r="C11" s="370">
        <v>45978</v>
      </c>
      <c r="D11" s="371">
        <v>2676</v>
      </c>
      <c r="E11" s="223">
        <v>0</v>
      </c>
      <c r="F11" s="372">
        <f t="shared" si="0"/>
        <v>48654</v>
      </c>
      <c r="G11" s="223">
        <f t="shared" si="1"/>
        <v>15326</v>
      </c>
      <c r="H11" s="223">
        <f t="shared" si="2"/>
        <v>9195.5999999999985</v>
      </c>
      <c r="I11" s="223">
        <f t="shared" si="3"/>
        <v>61304</v>
      </c>
      <c r="J11" s="223">
        <v>0</v>
      </c>
      <c r="K11" s="223">
        <f t="shared" si="4"/>
        <v>85825.600000000006</v>
      </c>
    </row>
    <row r="12" spans="1:11" x14ac:dyDescent="0.3">
      <c r="A12" s="365" t="s">
        <v>2557</v>
      </c>
      <c r="B12" s="361" t="s">
        <v>2558</v>
      </c>
      <c r="C12" s="370">
        <v>45978</v>
      </c>
      <c r="D12" s="371">
        <v>2676</v>
      </c>
      <c r="E12" s="223">
        <v>0</v>
      </c>
      <c r="F12" s="372">
        <f t="shared" si="0"/>
        <v>48654</v>
      </c>
      <c r="G12" s="223">
        <f t="shared" si="1"/>
        <v>15326</v>
      </c>
      <c r="H12" s="223">
        <f t="shared" si="2"/>
        <v>9195.5999999999985</v>
      </c>
      <c r="I12" s="223">
        <f t="shared" si="3"/>
        <v>61304</v>
      </c>
      <c r="J12" s="223">
        <v>0</v>
      </c>
      <c r="K12" s="223">
        <f t="shared" si="4"/>
        <v>85825.600000000006</v>
      </c>
    </row>
    <row r="13" spans="1:11" x14ac:dyDescent="0.3">
      <c r="A13" s="369" t="s">
        <v>2559</v>
      </c>
      <c r="B13" s="373" t="s">
        <v>2560</v>
      </c>
      <c r="C13" s="370">
        <v>45978</v>
      </c>
      <c r="D13" s="371">
        <v>2676</v>
      </c>
      <c r="E13" s="223">
        <v>0</v>
      </c>
      <c r="F13" s="372">
        <f t="shared" si="0"/>
        <v>48654</v>
      </c>
      <c r="G13" s="223">
        <f t="shared" si="1"/>
        <v>15326</v>
      </c>
      <c r="H13" s="223">
        <f t="shared" si="2"/>
        <v>9195.5999999999985</v>
      </c>
      <c r="I13" s="223">
        <f t="shared" si="3"/>
        <v>61304</v>
      </c>
      <c r="J13" s="223">
        <v>0</v>
      </c>
      <c r="K13" s="223">
        <f t="shared" si="4"/>
        <v>85825.600000000006</v>
      </c>
    </row>
    <row r="14" spans="1:11" ht="27.6" x14ac:dyDescent="0.3">
      <c r="A14" s="365" t="s">
        <v>2561</v>
      </c>
      <c r="B14" s="373" t="s">
        <v>2562</v>
      </c>
      <c r="C14" s="370">
        <v>45978</v>
      </c>
      <c r="D14" s="371">
        <v>2676</v>
      </c>
      <c r="E14" s="223">
        <v>0</v>
      </c>
      <c r="F14" s="372">
        <f t="shared" si="0"/>
        <v>48654</v>
      </c>
      <c r="G14" s="223">
        <f t="shared" si="1"/>
        <v>15326</v>
      </c>
      <c r="H14" s="223">
        <f t="shared" si="2"/>
        <v>9195.5999999999985</v>
      </c>
      <c r="I14" s="223">
        <f t="shared" si="3"/>
        <v>61304</v>
      </c>
      <c r="J14" s="223">
        <v>0</v>
      </c>
      <c r="K14" s="223">
        <f t="shared" si="4"/>
        <v>85825.600000000006</v>
      </c>
    </row>
    <row r="15" spans="1:11" x14ac:dyDescent="0.3">
      <c r="A15" s="369" t="s">
        <v>2563</v>
      </c>
      <c r="B15" s="374" t="s">
        <v>2564</v>
      </c>
      <c r="C15" s="370">
        <v>37504</v>
      </c>
      <c r="D15" s="371">
        <v>2676</v>
      </c>
      <c r="E15" s="223">
        <v>0</v>
      </c>
      <c r="F15" s="372">
        <f t="shared" si="0"/>
        <v>40180</v>
      </c>
      <c r="G15" s="223">
        <f t="shared" si="1"/>
        <v>12501.333333333334</v>
      </c>
      <c r="H15" s="223">
        <f t="shared" si="2"/>
        <v>7500.8000000000011</v>
      </c>
      <c r="I15" s="223">
        <f t="shared" si="3"/>
        <v>50005.333333333336</v>
      </c>
      <c r="J15" s="223">
        <v>0</v>
      </c>
      <c r="K15" s="223">
        <f t="shared" si="4"/>
        <v>70007.466666666674</v>
      </c>
    </row>
    <row r="16" spans="1:11" x14ac:dyDescent="0.3">
      <c r="A16" s="365" t="s">
        <v>2565</v>
      </c>
      <c r="B16" s="375" t="s">
        <v>2566</v>
      </c>
      <c r="C16" s="370">
        <v>37504</v>
      </c>
      <c r="D16" s="371">
        <v>2676</v>
      </c>
      <c r="E16" s="223">
        <v>0</v>
      </c>
      <c r="F16" s="372">
        <f t="shared" si="0"/>
        <v>40180</v>
      </c>
      <c r="G16" s="223">
        <f t="shared" si="1"/>
        <v>12501.333333333334</v>
      </c>
      <c r="H16" s="223">
        <f t="shared" si="2"/>
        <v>7500.8000000000011</v>
      </c>
      <c r="I16" s="223">
        <f t="shared" si="3"/>
        <v>50005.333333333336</v>
      </c>
      <c r="J16" s="223">
        <v>0</v>
      </c>
      <c r="K16" s="223">
        <f t="shared" si="4"/>
        <v>70007.466666666674</v>
      </c>
    </row>
    <row r="17" spans="1:11" x14ac:dyDescent="0.3">
      <c r="A17" s="369" t="s">
        <v>2553</v>
      </c>
      <c r="B17" s="366" t="s">
        <v>2661</v>
      </c>
      <c r="C17" s="370">
        <v>30222</v>
      </c>
      <c r="D17" s="372">
        <v>2676</v>
      </c>
      <c r="E17" s="223">
        <v>0</v>
      </c>
      <c r="F17" s="372">
        <f t="shared" si="0"/>
        <v>32898</v>
      </c>
      <c r="G17" s="223">
        <f t="shared" si="1"/>
        <v>10074</v>
      </c>
      <c r="H17" s="223">
        <f t="shared" si="2"/>
        <v>6044.4</v>
      </c>
      <c r="I17" s="223">
        <f t="shared" si="3"/>
        <v>40296</v>
      </c>
      <c r="J17" s="223">
        <v>0</v>
      </c>
      <c r="K17" s="223">
        <f t="shared" si="4"/>
        <v>56414.400000000001</v>
      </c>
    </row>
    <row r="18" spans="1:11" x14ac:dyDescent="0.3">
      <c r="A18" s="171" t="s">
        <v>329</v>
      </c>
      <c r="B18" s="171" t="s">
        <v>329</v>
      </c>
      <c r="C18" s="117" t="s">
        <v>329</v>
      </c>
      <c r="D18" s="225" t="s">
        <v>329</v>
      </c>
      <c r="E18" s="225" t="s">
        <v>329</v>
      </c>
      <c r="F18" s="225" t="s">
        <v>329</v>
      </c>
      <c r="G18" s="225" t="s">
        <v>329</v>
      </c>
      <c r="H18" s="225" t="s">
        <v>329</v>
      </c>
      <c r="I18" s="225" t="s">
        <v>329</v>
      </c>
      <c r="J18" s="225" t="s">
        <v>329</v>
      </c>
      <c r="K18" s="225" t="s">
        <v>329</v>
      </c>
    </row>
    <row r="19" spans="1:11" x14ac:dyDescent="0.3">
      <c r="A19" s="114" t="s">
        <v>329</v>
      </c>
      <c r="B19" s="114" t="s">
        <v>329</v>
      </c>
      <c r="C19" s="117" t="s">
        <v>329</v>
      </c>
      <c r="D19" s="117" t="s">
        <v>329</v>
      </c>
      <c r="E19" s="117" t="s">
        <v>329</v>
      </c>
      <c r="F19" s="117" t="s">
        <v>329</v>
      </c>
      <c r="G19" s="117" t="s">
        <v>329</v>
      </c>
      <c r="H19" s="117" t="s">
        <v>329</v>
      </c>
      <c r="I19" s="117" t="s">
        <v>329</v>
      </c>
      <c r="J19" s="117" t="s">
        <v>329</v>
      </c>
      <c r="K19" s="117" t="s">
        <v>329</v>
      </c>
    </row>
    <row r="20" spans="1:11" ht="15.6" x14ac:dyDescent="0.3">
      <c r="A20" s="457" t="s">
        <v>1869</v>
      </c>
      <c r="B20" s="457"/>
      <c r="C20" s="457"/>
      <c r="D20" s="93" t="s">
        <v>329</v>
      </c>
      <c r="E20" s="93" t="s">
        <v>329</v>
      </c>
      <c r="F20" s="93" t="s">
        <v>329</v>
      </c>
      <c r="G20" s="93" t="s">
        <v>329</v>
      </c>
      <c r="H20" s="93" t="s">
        <v>329</v>
      </c>
      <c r="I20" s="93" t="s">
        <v>329</v>
      </c>
      <c r="J20" s="93" t="s">
        <v>329</v>
      </c>
      <c r="K20" s="93" t="s">
        <v>329</v>
      </c>
    </row>
    <row r="21" spans="1:11" x14ac:dyDescent="0.3">
      <c r="A21" s="444" t="s">
        <v>1857</v>
      </c>
      <c r="B21" s="444" t="s">
        <v>1802</v>
      </c>
      <c r="C21" s="447" t="s">
        <v>1858</v>
      </c>
      <c r="D21" s="447" t="s">
        <v>1858</v>
      </c>
      <c r="E21" s="447" t="s">
        <v>1858</v>
      </c>
      <c r="F21" s="447" t="s">
        <v>1858</v>
      </c>
      <c r="G21" s="447" t="s">
        <v>1859</v>
      </c>
      <c r="H21" s="447" t="s">
        <v>1859</v>
      </c>
      <c r="I21" s="447" t="s">
        <v>1859</v>
      </c>
      <c r="J21" s="447" t="s">
        <v>1859</v>
      </c>
      <c r="K21" s="447" t="s">
        <v>1859</v>
      </c>
    </row>
    <row r="22" spans="1:11" ht="41.4" x14ac:dyDescent="0.3">
      <c r="A22" s="444" t="s">
        <v>1857</v>
      </c>
      <c r="B22" s="444" t="s">
        <v>1860</v>
      </c>
      <c r="C22" s="94" t="s">
        <v>1861</v>
      </c>
      <c r="D22" s="94" t="s">
        <v>1862</v>
      </c>
      <c r="E22" s="94" t="s">
        <v>1863</v>
      </c>
      <c r="F22" s="94" t="s">
        <v>1864</v>
      </c>
      <c r="G22" s="94" t="s">
        <v>1865</v>
      </c>
      <c r="H22" s="94" t="s">
        <v>1866</v>
      </c>
      <c r="I22" s="94" t="s">
        <v>1867</v>
      </c>
      <c r="J22" s="94" t="s">
        <v>1868</v>
      </c>
      <c r="K22" s="94" t="s">
        <v>1864</v>
      </c>
    </row>
    <row r="23" spans="1:11" x14ac:dyDescent="0.3">
      <c r="A23" s="360" t="s">
        <v>2567</v>
      </c>
      <c r="B23" s="361" t="s">
        <v>2568</v>
      </c>
      <c r="C23" s="370">
        <v>29593</v>
      </c>
      <c r="D23" s="147">
        <v>2676</v>
      </c>
      <c r="E23" s="90">
        <v>0</v>
      </c>
      <c r="F23" s="147">
        <f t="shared" ref="F23:F69" si="5">+C23+D23</f>
        <v>32269</v>
      </c>
      <c r="G23" s="90">
        <f t="shared" ref="G23:G69" si="6">+(C23/30)*10</f>
        <v>9864.3333333333321</v>
      </c>
      <c r="H23" s="90">
        <f t="shared" ref="H23:H69" si="7">+(C23/30)*6</f>
        <v>5918.5999999999995</v>
      </c>
      <c r="I23" s="90">
        <f t="shared" ref="I23:I69" si="8">+(C23/30)*40</f>
        <v>39457.333333333328</v>
      </c>
      <c r="J23" s="90">
        <v>0</v>
      </c>
      <c r="K23" s="90">
        <f t="shared" ref="K23:K69" si="9">+G23+H23+I23+J23</f>
        <v>55240.266666666663</v>
      </c>
    </row>
    <row r="24" spans="1:11" x14ac:dyDescent="0.3">
      <c r="A24" s="360" t="s">
        <v>2569</v>
      </c>
      <c r="B24" s="361" t="s">
        <v>2570</v>
      </c>
      <c r="C24" s="370">
        <v>29593</v>
      </c>
      <c r="D24" s="147">
        <v>2676</v>
      </c>
      <c r="E24" s="90">
        <v>0</v>
      </c>
      <c r="F24" s="147">
        <f t="shared" si="5"/>
        <v>32269</v>
      </c>
      <c r="G24" s="90">
        <f t="shared" si="6"/>
        <v>9864.3333333333321</v>
      </c>
      <c r="H24" s="90">
        <f t="shared" si="7"/>
        <v>5918.5999999999995</v>
      </c>
      <c r="I24" s="90">
        <f t="shared" si="8"/>
        <v>39457.333333333328</v>
      </c>
      <c r="J24" s="90">
        <v>0</v>
      </c>
      <c r="K24" s="90">
        <f t="shared" si="9"/>
        <v>55240.266666666663</v>
      </c>
    </row>
    <row r="25" spans="1:11" ht="27.6" x14ac:dyDescent="0.3">
      <c r="A25" s="360" t="s">
        <v>2571</v>
      </c>
      <c r="B25" s="361" t="s">
        <v>2572</v>
      </c>
      <c r="C25" s="370">
        <v>29593</v>
      </c>
      <c r="D25" s="147">
        <v>2676</v>
      </c>
      <c r="E25" s="90">
        <v>0</v>
      </c>
      <c r="F25" s="147">
        <f t="shared" si="5"/>
        <v>32269</v>
      </c>
      <c r="G25" s="90">
        <f t="shared" si="6"/>
        <v>9864.3333333333321</v>
      </c>
      <c r="H25" s="90">
        <f t="shared" si="7"/>
        <v>5918.5999999999995</v>
      </c>
      <c r="I25" s="90">
        <f t="shared" si="8"/>
        <v>39457.333333333328</v>
      </c>
      <c r="J25" s="90">
        <v>0</v>
      </c>
      <c r="K25" s="90">
        <f t="shared" si="9"/>
        <v>55240.266666666663</v>
      </c>
    </row>
    <row r="26" spans="1:11" x14ac:dyDescent="0.3">
      <c r="A26" s="360" t="s">
        <v>2573</v>
      </c>
      <c r="B26" s="361" t="s">
        <v>2574</v>
      </c>
      <c r="C26" s="370">
        <v>29593</v>
      </c>
      <c r="D26" s="147">
        <v>2676</v>
      </c>
      <c r="E26" s="90">
        <v>0</v>
      </c>
      <c r="F26" s="147">
        <f t="shared" si="5"/>
        <v>32269</v>
      </c>
      <c r="G26" s="90">
        <f t="shared" si="6"/>
        <v>9864.3333333333321</v>
      </c>
      <c r="H26" s="90">
        <f t="shared" si="7"/>
        <v>5918.5999999999995</v>
      </c>
      <c r="I26" s="90">
        <f t="shared" si="8"/>
        <v>39457.333333333328</v>
      </c>
      <c r="J26" s="90">
        <v>0</v>
      </c>
      <c r="K26" s="90">
        <f t="shared" si="9"/>
        <v>55240.266666666663</v>
      </c>
    </row>
    <row r="27" spans="1:11" x14ac:dyDescent="0.3">
      <c r="A27" s="360" t="s">
        <v>2575</v>
      </c>
      <c r="B27" s="361" t="s">
        <v>2576</v>
      </c>
      <c r="C27" s="376">
        <v>29593</v>
      </c>
      <c r="D27" s="147">
        <v>2676</v>
      </c>
      <c r="E27" s="90">
        <v>0</v>
      </c>
      <c r="F27" s="147">
        <f t="shared" si="5"/>
        <v>32269</v>
      </c>
      <c r="G27" s="90">
        <f t="shared" si="6"/>
        <v>9864.3333333333321</v>
      </c>
      <c r="H27" s="90">
        <f t="shared" si="7"/>
        <v>5918.5999999999995</v>
      </c>
      <c r="I27" s="90">
        <f t="shared" si="8"/>
        <v>39457.333333333328</v>
      </c>
      <c r="J27" s="90">
        <v>0</v>
      </c>
      <c r="K27" s="90">
        <f t="shared" si="9"/>
        <v>55240.266666666663</v>
      </c>
    </row>
    <row r="28" spans="1:11" ht="27.6" x14ac:dyDescent="0.3">
      <c r="A28" s="360" t="s">
        <v>2577</v>
      </c>
      <c r="B28" s="361" t="s">
        <v>2578</v>
      </c>
      <c r="C28" s="376">
        <v>19129</v>
      </c>
      <c r="D28" s="147">
        <v>2676</v>
      </c>
      <c r="E28" s="90">
        <v>0</v>
      </c>
      <c r="F28" s="147">
        <f t="shared" si="5"/>
        <v>21805</v>
      </c>
      <c r="G28" s="90">
        <f t="shared" si="6"/>
        <v>6376.333333333333</v>
      </c>
      <c r="H28" s="90">
        <f t="shared" si="7"/>
        <v>3825.8</v>
      </c>
      <c r="I28" s="90">
        <f t="shared" si="8"/>
        <v>25505.333333333332</v>
      </c>
      <c r="J28" s="90">
        <v>0</v>
      </c>
      <c r="K28" s="90">
        <f t="shared" si="9"/>
        <v>35707.466666666667</v>
      </c>
    </row>
    <row r="29" spans="1:11" ht="27.6" x14ac:dyDescent="0.3">
      <c r="A29" s="360" t="s">
        <v>2579</v>
      </c>
      <c r="B29" s="361" t="s">
        <v>2580</v>
      </c>
      <c r="C29" s="376">
        <v>19129</v>
      </c>
      <c r="D29" s="147">
        <v>2676</v>
      </c>
      <c r="E29" s="90">
        <v>0</v>
      </c>
      <c r="F29" s="147">
        <f t="shared" si="5"/>
        <v>21805</v>
      </c>
      <c r="G29" s="90">
        <f t="shared" si="6"/>
        <v>6376.333333333333</v>
      </c>
      <c r="H29" s="90">
        <f t="shared" si="7"/>
        <v>3825.8</v>
      </c>
      <c r="I29" s="90">
        <f t="shared" si="8"/>
        <v>25505.333333333332</v>
      </c>
      <c r="J29" s="90">
        <v>0</v>
      </c>
      <c r="K29" s="90">
        <f t="shared" si="9"/>
        <v>35707.466666666667</v>
      </c>
    </row>
    <row r="30" spans="1:11" x14ac:dyDescent="0.3">
      <c r="A30" s="360" t="s">
        <v>2581</v>
      </c>
      <c r="B30" s="361" t="s">
        <v>2582</v>
      </c>
      <c r="C30" s="376">
        <v>19129</v>
      </c>
      <c r="D30" s="147">
        <v>2676</v>
      </c>
      <c r="E30" s="90">
        <v>0</v>
      </c>
      <c r="F30" s="147">
        <f t="shared" si="5"/>
        <v>21805</v>
      </c>
      <c r="G30" s="90">
        <f t="shared" si="6"/>
        <v>6376.333333333333</v>
      </c>
      <c r="H30" s="90">
        <f t="shared" si="7"/>
        <v>3825.8</v>
      </c>
      <c r="I30" s="90">
        <f t="shared" si="8"/>
        <v>25505.333333333332</v>
      </c>
      <c r="J30" s="90">
        <v>0</v>
      </c>
      <c r="K30" s="90">
        <f t="shared" si="9"/>
        <v>35707.466666666667</v>
      </c>
    </row>
    <row r="31" spans="1:11" x14ac:dyDescent="0.3">
      <c r="A31" s="360" t="s">
        <v>2583</v>
      </c>
      <c r="B31" s="361" t="s">
        <v>2584</v>
      </c>
      <c r="C31" s="376">
        <v>19129</v>
      </c>
      <c r="D31" s="147">
        <v>2676</v>
      </c>
      <c r="E31" s="90">
        <v>0</v>
      </c>
      <c r="F31" s="147">
        <f t="shared" si="5"/>
        <v>21805</v>
      </c>
      <c r="G31" s="90">
        <f t="shared" si="6"/>
        <v>6376.333333333333</v>
      </c>
      <c r="H31" s="90">
        <f t="shared" si="7"/>
        <v>3825.8</v>
      </c>
      <c r="I31" s="90">
        <f t="shared" si="8"/>
        <v>25505.333333333332</v>
      </c>
      <c r="J31" s="90">
        <v>0</v>
      </c>
      <c r="K31" s="90">
        <f t="shared" si="9"/>
        <v>35707.466666666667</v>
      </c>
    </row>
    <row r="32" spans="1:11" ht="27.6" x14ac:dyDescent="0.3">
      <c r="A32" s="360" t="s">
        <v>2585</v>
      </c>
      <c r="B32" s="361" t="s">
        <v>2586</v>
      </c>
      <c r="C32" s="376">
        <v>19129</v>
      </c>
      <c r="D32" s="147">
        <v>2676</v>
      </c>
      <c r="E32" s="90">
        <v>0</v>
      </c>
      <c r="F32" s="147">
        <f t="shared" si="5"/>
        <v>21805</v>
      </c>
      <c r="G32" s="90">
        <f t="shared" si="6"/>
        <v>6376.333333333333</v>
      </c>
      <c r="H32" s="90">
        <f t="shared" si="7"/>
        <v>3825.8</v>
      </c>
      <c r="I32" s="90">
        <f t="shared" si="8"/>
        <v>25505.333333333332</v>
      </c>
      <c r="J32" s="90">
        <v>0</v>
      </c>
      <c r="K32" s="90">
        <f t="shared" si="9"/>
        <v>35707.466666666667</v>
      </c>
    </row>
    <row r="33" spans="1:11" x14ac:dyDescent="0.3">
      <c r="A33" s="360" t="s">
        <v>2587</v>
      </c>
      <c r="B33" s="361" t="s">
        <v>2588</v>
      </c>
      <c r="C33" s="376">
        <v>19129</v>
      </c>
      <c r="D33" s="147">
        <v>2676</v>
      </c>
      <c r="E33" s="90">
        <v>0</v>
      </c>
      <c r="F33" s="147">
        <f t="shared" si="5"/>
        <v>21805</v>
      </c>
      <c r="G33" s="90">
        <f t="shared" si="6"/>
        <v>6376.333333333333</v>
      </c>
      <c r="H33" s="90">
        <f t="shared" si="7"/>
        <v>3825.8</v>
      </c>
      <c r="I33" s="90">
        <f t="shared" si="8"/>
        <v>25505.333333333332</v>
      </c>
      <c r="J33" s="90">
        <v>0</v>
      </c>
      <c r="K33" s="90">
        <f t="shared" si="9"/>
        <v>35707.466666666667</v>
      </c>
    </row>
    <row r="34" spans="1:11" ht="27.6" x14ac:dyDescent="0.3">
      <c r="A34" s="360" t="s">
        <v>2589</v>
      </c>
      <c r="B34" s="361" t="s">
        <v>2590</v>
      </c>
      <c r="C34" s="376">
        <v>19129</v>
      </c>
      <c r="D34" s="147">
        <v>2676</v>
      </c>
      <c r="E34" s="90">
        <v>0</v>
      </c>
      <c r="F34" s="147">
        <f t="shared" si="5"/>
        <v>21805</v>
      </c>
      <c r="G34" s="90">
        <f t="shared" si="6"/>
        <v>6376.333333333333</v>
      </c>
      <c r="H34" s="90">
        <f t="shared" si="7"/>
        <v>3825.8</v>
      </c>
      <c r="I34" s="90">
        <f t="shared" si="8"/>
        <v>25505.333333333332</v>
      </c>
      <c r="J34" s="90">
        <v>0</v>
      </c>
      <c r="K34" s="90">
        <f t="shared" si="9"/>
        <v>35707.466666666667</v>
      </c>
    </row>
    <row r="35" spans="1:11" x14ac:dyDescent="0.3">
      <c r="A35" s="360" t="s">
        <v>2591</v>
      </c>
      <c r="B35" s="361" t="s">
        <v>2592</v>
      </c>
      <c r="C35" s="376">
        <v>19129</v>
      </c>
      <c r="D35" s="147">
        <v>2676</v>
      </c>
      <c r="E35" s="90">
        <v>0</v>
      </c>
      <c r="F35" s="147">
        <f t="shared" si="5"/>
        <v>21805</v>
      </c>
      <c r="G35" s="90">
        <f t="shared" si="6"/>
        <v>6376.333333333333</v>
      </c>
      <c r="H35" s="90">
        <f t="shared" si="7"/>
        <v>3825.8</v>
      </c>
      <c r="I35" s="90">
        <f t="shared" si="8"/>
        <v>25505.333333333332</v>
      </c>
      <c r="J35" s="90">
        <v>0</v>
      </c>
      <c r="K35" s="90">
        <f t="shared" si="9"/>
        <v>35707.466666666667</v>
      </c>
    </row>
    <row r="36" spans="1:11" x14ac:dyDescent="0.3">
      <c r="A36" s="360" t="s">
        <v>2593</v>
      </c>
      <c r="B36" s="361" t="s">
        <v>2594</v>
      </c>
      <c r="C36" s="370">
        <v>15635</v>
      </c>
      <c r="D36" s="147">
        <v>2676</v>
      </c>
      <c r="E36" s="90">
        <v>0</v>
      </c>
      <c r="F36" s="147">
        <f t="shared" si="5"/>
        <v>18311</v>
      </c>
      <c r="G36" s="90">
        <f t="shared" si="6"/>
        <v>5211.6666666666661</v>
      </c>
      <c r="H36" s="90">
        <f t="shared" si="7"/>
        <v>3127</v>
      </c>
      <c r="I36" s="90">
        <f t="shared" si="8"/>
        <v>20846.666666666664</v>
      </c>
      <c r="J36" s="90">
        <v>0</v>
      </c>
      <c r="K36" s="90">
        <f t="shared" si="9"/>
        <v>29185.333333333328</v>
      </c>
    </row>
    <row r="37" spans="1:11" x14ac:dyDescent="0.3">
      <c r="A37" s="360" t="s">
        <v>2595</v>
      </c>
      <c r="B37" s="361" t="s">
        <v>2596</v>
      </c>
      <c r="C37" s="370">
        <v>15635</v>
      </c>
      <c r="D37" s="147">
        <v>2676</v>
      </c>
      <c r="E37" s="90">
        <v>0</v>
      </c>
      <c r="F37" s="147">
        <f t="shared" si="5"/>
        <v>18311</v>
      </c>
      <c r="G37" s="90">
        <f t="shared" si="6"/>
        <v>5211.6666666666661</v>
      </c>
      <c r="H37" s="90">
        <f t="shared" si="7"/>
        <v>3127</v>
      </c>
      <c r="I37" s="90">
        <f t="shared" si="8"/>
        <v>20846.666666666664</v>
      </c>
      <c r="J37" s="90">
        <v>0</v>
      </c>
      <c r="K37" s="90">
        <f t="shared" si="9"/>
        <v>29185.333333333328</v>
      </c>
    </row>
    <row r="38" spans="1:11" x14ac:dyDescent="0.3">
      <c r="A38" s="360" t="s">
        <v>2597</v>
      </c>
      <c r="B38" s="361" t="s">
        <v>2598</v>
      </c>
      <c r="C38" s="370">
        <v>15635</v>
      </c>
      <c r="D38" s="147">
        <v>2676</v>
      </c>
      <c r="E38" s="90">
        <v>0</v>
      </c>
      <c r="F38" s="147">
        <f t="shared" si="5"/>
        <v>18311</v>
      </c>
      <c r="G38" s="90">
        <f t="shared" si="6"/>
        <v>5211.6666666666661</v>
      </c>
      <c r="H38" s="90">
        <f t="shared" si="7"/>
        <v>3127</v>
      </c>
      <c r="I38" s="90">
        <f t="shared" si="8"/>
        <v>20846.666666666664</v>
      </c>
      <c r="J38" s="90">
        <v>0</v>
      </c>
      <c r="K38" s="90">
        <f t="shared" si="9"/>
        <v>29185.333333333328</v>
      </c>
    </row>
    <row r="39" spans="1:11" x14ac:dyDescent="0.3">
      <c r="A39" s="360" t="s">
        <v>2599</v>
      </c>
      <c r="B39" s="361" t="s">
        <v>2600</v>
      </c>
      <c r="C39" s="370">
        <v>15635</v>
      </c>
      <c r="D39" s="147">
        <v>2676</v>
      </c>
      <c r="E39" s="90">
        <v>0</v>
      </c>
      <c r="F39" s="147">
        <f t="shared" si="5"/>
        <v>18311</v>
      </c>
      <c r="G39" s="90">
        <f t="shared" si="6"/>
        <v>5211.6666666666661</v>
      </c>
      <c r="H39" s="90">
        <f t="shared" si="7"/>
        <v>3127</v>
      </c>
      <c r="I39" s="90">
        <f t="shared" si="8"/>
        <v>20846.666666666664</v>
      </c>
      <c r="J39" s="90">
        <v>0</v>
      </c>
      <c r="K39" s="90">
        <f t="shared" si="9"/>
        <v>29185.333333333328</v>
      </c>
    </row>
    <row r="40" spans="1:11" x14ac:dyDescent="0.3">
      <c r="A40" s="360" t="s">
        <v>2601</v>
      </c>
      <c r="B40" s="361" t="s">
        <v>2602</v>
      </c>
      <c r="C40" s="370">
        <v>15635</v>
      </c>
      <c r="D40" s="147">
        <v>2676</v>
      </c>
      <c r="E40" s="90">
        <v>0</v>
      </c>
      <c r="F40" s="147">
        <f t="shared" si="5"/>
        <v>18311</v>
      </c>
      <c r="G40" s="90">
        <f t="shared" si="6"/>
        <v>5211.6666666666661</v>
      </c>
      <c r="H40" s="90">
        <f t="shared" si="7"/>
        <v>3127</v>
      </c>
      <c r="I40" s="90">
        <f t="shared" si="8"/>
        <v>20846.666666666664</v>
      </c>
      <c r="J40" s="90">
        <v>0</v>
      </c>
      <c r="K40" s="90">
        <f t="shared" si="9"/>
        <v>29185.333333333328</v>
      </c>
    </row>
    <row r="41" spans="1:11" x14ac:dyDescent="0.3">
      <c r="A41" s="360" t="s">
        <v>2603</v>
      </c>
      <c r="B41" s="361" t="s">
        <v>2604</v>
      </c>
      <c r="C41" s="370">
        <v>15635</v>
      </c>
      <c r="D41" s="147">
        <v>2676</v>
      </c>
      <c r="E41" s="90">
        <v>0</v>
      </c>
      <c r="F41" s="147">
        <f t="shared" si="5"/>
        <v>18311</v>
      </c>
      <c r="G41" s="90">
        <f t="shared" si="6"/>
        <v>5211.6666666666661</v>
      </c>
      <c r="H41" s="90">
        <f t="shared" si="7"/>
        <v>3127</v>
      </c>
      <c r="I41" s="90">
        <f t="shared" si="8"/>
        <v>20846.666666666664</v>
      </c>
      <c r="J41" s="90">
        <v>0</v>
      </c>
      <c r="K41" s="90">
        <f t="shared" si="9"/>
        <v>29185.333333333328</v>
      </c>
    </row>
    <row r="42" spans="1:11" x14ac:dyDescent="0.3">
      <c r="A42" s="360" t="s">
        <v>2605</v>
      </c>
      <c r="B42" s="361" t="s">
        <v>2606</v>
      </c>
      <c r="C42" s="370">
        <v>15635</v>
      </c>
      <c r="D42" s="147">
        <v>2676</v>
      </c>
      <c r="E42" s="90">
        <v>0</v>
      </c>
      <c r="F42" s="147">
        <f t="shared" si="5"/>
        <v>18311</v>
      </c>
      <c r="G42" s="90">
        <f t="shared" si="6"/>
        <v>5211.6666666666661</v>
      </c>
      <c r="H42" s="90">
        <f t="shared" si="7"/>
        <v>3127</v>
      </c>
      <c r="I42" s="90">
        <f t="shared" si="8"/>
        <v>20846.666666666664</v>
      </c>
      <c r="J42" s="90">
        <v>0</v>
      </c>
      <c r="K42" s="90">
        <f t="shared" si="9"/>
        <v>29185.333333333328</v>
      </c>
    </row>
    <row r="43" spans="1:11" ht="27.6" x14ac:dyDescent="0.3">
      <c r="A43" s="360" t="s">
        <v>2607</v>
      </c>
      <c r="B43" s="361" t="s">
        <v>2608</v>
      </c>
      <c r="C43" s="370">
        <v>15635</v>
      </c>
      <c r="D43" s="147">
        <v>2676</v>
      </c>
      <c r="E43" s="90">
        <v>0</v>
      </c>
      <c r="F43" s="147">
        <f t="shared" si="5"/>
        <v>18311</v>
      </c>
      <c r="G43" s="90">
        <f t="shared" si="6"/>
        <v>5211.6666666666661</v>
      </c>
      <c r="H43" s="90">
        <f t="shared" si="7"/>
        <v>3127</v>
      </c>
      <c r="I43" s="90">
        <f t="shared" si="8"/>
        <v>20846.666666666664</v>
      </c>
      <c r="J43" s="90">
        <v>0</v>
      </c>
      <c r="K43" s="90">
        <f t="shared" si="9"/>
        <v>29185.333333333328</v>
      </c>
    </row>
    <row r="44" spans="1:11" ht="27.6" x14ac:dyDescent="0.3">
      <c r="A44" s="360" t="s">
        <v>2609</v>
      </c>
      <c r="B44" s="361" t="s">
        <v>2610</v>
      </c>
      <c r="C44" s="370">
        <v>15635</v>
      </c>
      <c r="D44" s="147">
        <v>2676</v>
      </c>
      <c r="E44" s="90">
        <v>0</v>
      </c>
      <c r="F44" s="147">
        <f t="shared" si="5"/>
        <v>18311</v>
      </c>
      <c r="G44" s="90">
        <f t="shared" si="6"/>
        <v>5211.6666666666661</v>
      </c>
      <c r="H44" s="90">
        <f t="shared" si="7"/>
        <v>3127</v>
      </c>
      <c r="I44" s="90">
        <f t="shared" si="8"/>
        <v>20846.666666666664</v>
      </c>
      <c r="J44" s="90">
        <v>0</v>
      </c>
      <c r="K44" s="90">
        <f t="shared" si="9"/>
        <v>29185.333333333328</v>
      </c>
    </row>
    <row r="45" spans="1:11" x14ac:dyDescent="0.3">
      <c r="A45" s="360" t="s">
        <v>2611</v>
      </c>
      <c r="B45" s="361" t="s">
        <v>2612</v>
      </c>
      <c r="C45" s="370">
        <v>12554</v>
      </c>
      <c r="D45" s="147">
        <v>2676</v>
      </c>
      <c r="E45" s="90">
        <v>0</v>
      </c>
      <c r="F45" s="147">
        <f t="shared" si="5"/>
        <v>15230</v>
      </c>
      <c r="G45" s="90">
        <f t="shared" si="6"/>
        <v>4184.6666666666661</v>
      </c>
      <c r="H45" s="90">
        <f t="shared" si="7"/>
        <v>2510.7999999999997</v>
      </c>
      <c r="I45" s="90">
        <f t="shared" si="8"/>
        <v>16738.666666666664</v>
      </c>
      <c r="J45" s="90">
        <v>0</v>
      </c>
      <c r="K45" s="90">
        <f t="shared" si="9"/>
        <v>23434.133333333331</v>
      </c>
    </row>
    <row r="46" spans="1:11" x14ac:dyDescent="0.3">
      <c r="A46" s="360" t="s">
        <v>2613</v>
      </c>
      <c r="B46" s="361" t="s">
        <v>2614</v>
      </c>
      <c r="C46" s="370">
        <v>12554</v>
      </c>
      <c r="D46" s="147">
        <v>2676</v>
      </c>
      <c r="E46" s="90">
        <v>0</v>
      </c>
      <c r="F46" s="147">
        <f t="shared" si="5"/>
        <v>15230</v>
      </c>
      <c r="G46" s="90">
        <f t="shared" si="6"/>
        <v>4184.6666666666661</v>
      </c>
      <c r="H46" s="90">
        <f t="shared" si="7"/>
        <v>2510.7999999999997</v>
      </c>
      <c r="I46" s="90">
        <f t="shared" si="8"/>
        <v>16738.666666666664</v>
      </c>
      <c r="J46" s="90">
        <v>0</v>
      </c>
      <c r="K46" s="90">
        <f t="shared" si="9"/>
        <v>23434.133333333331</v>
      </c>
    </row>
    <row r="47" spans="1:11" x14ac:dyDescent="0.3">
      <c r="A47" s="360" t="s">
        <v>2615</v>
      </c>
      <c r="B47" s="361" t="s">
        <v>2049</v>
      </c>
      <c r="C47" s="370">
        <v>12554</v>
      </c>
      <c r="D47" s="147">
        <v>2676</v>
      </c>
      <c r="E47" s="90">
        <v>0</v>
      </c>
      <c r="F47" s="147">
        <f t="shared" si="5"/>
        <v>15230</v>
      </c>
      <c r="G47" s="90">
        <f t="shared" si="6"/>
        <v>4184.6666666666661</v>
      </c>
      <c r="H47" s="90">
        <f t="shared" si="7"/>
        <v>2510.7999999999997</v>
      </c>
      <c r="I47" s="90">
        <f t="shared" si="8"/>
        <v>16738.666666666664</v>
      </c>
      <c r="J47" s="90">
        <v>0</v>
      </c>
      <c r="K47" s="90">
        <f t="shared" si="9"/>
        <v>23434.133333333331</v>
      </c>
    </row>
    <row r="48" spans="1:11" x14ac:dyDescent="0.3">
      <c r="A48" s="360" t="s">
        <v>2616</v>
      </c>
      <c r="B48" s="361" t="s">
        <v>2617</v>
      </c>
      <c r="C48" s="370">
        <v>12554</v>
      </c>
      <c r="D48" s="147">
        <v>2676</v>
      </c>
      <c r="E48" s="90">
        <v>0</v>
      </c>
      <c r="F48" s="147">
        <f t="shared" si="5"/>
        <v>15230</v>
      </c>
      <c r="G48" s="90">
        <f t="shared" si="6"/>
        <v>4184.6666666666661</v>
      </c>
      <c r="H48" s="90">
        <f t="shared" si="7"/>
        <v>2510.7999999999997</v>
      </c>
      <c r="I48" s="90">
        <f t="shared" si="8"/>
        <v>16738.666666666664</v>
      </c>
      <c r="J48" s="90">
        <v>0</v>
      </c>
      <c r="K48" s="90">
        <f t="shared" si="9"/>
        <v>23434.133333333331</v>
      </c>
    </row>
    <row r="49" spans="1:11" x14ac:dyDescent="0.3">
      <c r="A49" s="360" t="s">
        <v>2618</v>
      </c>
      <c r="B49" s="361" t="s">
        <v>2619</v>
      </c>
      <c r="C49" s="370">
        <v>12554</v>
      </c>
      <c r="D49" s="147">
        <v>2676</v>
      </c>
      <c r="E49" s="90">
        <v>0</v>
      </c>
      <c r="F49" s="147">
        <f t="shared" si="5"/>
        <v>15230</v>
      </c>
      <c r="G49" s="90">
        <f t="shared" si="6"/>
        <v>4184.6666666666661</v>
      </c>
      <c r="H49" s="90">
        <f t="shared" si="7"/>
        <v>2510.7999999999997</v>
      </c>
      <c r="I49" s="90">
        <f t="shared" si="8"/>
        <v>16738.666666666664</v>
      </c>
      <c r="J49" s="90">
        <v>0</v>
      </c>
      <c r="K49" s="90">
        <f t="shared" si="9"/>
        <v>23434.133333333331</v>
      </c>
    </row>
    <row r="50" spans="1:11" x14ac:dyDescent="0.3">
      <c r="A50" s="360" t="s">
        <v>2620</v>
      </c>
      <c r="B50" s="361" t="s">
        <v>2621</v>
      </c>
      <c r="C50" s="370">
        <v>12554</v>
      </c>
      <c r="D50" s="147">
        <v>2676</v>
      </c>
      <c r="E50" s="90">
        <v>0</v>
      </c>
      <c r="F50" s="147">
        <f t="shared" si="5"/>
        <v>15230</v>
      </c>
      <c r="G50" s="90">
        <f t="shared" si="6"/>
        <v>4184.6666666666661</v>
      </c>
      <c r="H50" s="90">
        <f t="shared" si="7"/>
        <v>2510.7999999999997</v>
      </c>
      <c r="I50" s="90">
        <f t="shared" si="8"/>
        <v>16738.666666666664</v>
      </c>
      <c r="J50" s="90">
        <v>0</v>
      </c>
      <c r="K50" s="90">
        <f t="shared" si="9"/>
        <v>23434.133333333331</v>
      </c>
    </row>
    <row r="51" spans="1:11" x14ac:dyDescent="0.3">
      <c r="A51" s="360" t="s">
        <v>2622</v>
      </c>
      <c r="B51" s="361" t="s">
        <v>2623</v>
      </c>
      <c r="C51" s="370">
        <v>12554</v>
      </c>
      <c r="D51" s="147">
        <v>2676</v>
      </c>
      <c r="E51" s="90">
        <v>0</v>
      </c>
      <c r="F51" s="147">
        <f t="shared" si="5"/>
        <v>15230</v>
      </c>
      <c r="G51" s="90">
        <f t="shared" si="6"/>
        <v>4184.6666666666661</v>
      </c>
      <c r="H51" s="90">
        <f t="shared" si="7"/>
        <v>2510.7999999999997</v>
      </c>
      <c r="I51" s="90">
        <f t="shared" si="8"/>
        <v>16738.666666666664</v>
      </c>
      <c r="J51" s="90">
        <v>0</v>
      </c>
      <c r="K51" s="90">
        <f t="shared" si="9"/>
        <v>23434.133333333331</v>
      </c>
    </row>
    <row r="52" spans="1:11" x14ac:dyDescent="0.3">
      <c r="A52" s="360" t="s">
        <v>2624</v>
      </c>
      <c r="B52" s="361" t="s">
        <v>2625</v>
      </c>
      <c r="C52" s="370">
        <v>12554</v>
      </c>
      <c r="D52" s="147">
        <v>2676</v>
      </c>
      <c r="E52" s="90">
        <v>0</v>
      </c>
      <c r="F52" s="147">
        <f t="shared" si="5"/>
        <v>15230</v>
      </c>
      <c r="G52" s="90">
        <f t="shared" si="6"/>
        <v>4184.6666666666661</v>
      </c>
      <c r="H52" s="90">
        <f t="shared" si="7"/>
        <v>2510.7999999999997</v>
      </c>
      <c r="I52" s="90">
        <f t="shared" si="8"/>
        <v>16738.666666666664</v>
      </c>
      <c r="J52" s="90">
        <v>0</v>
      </c>
      <c r="K52" s="90">
        <f t="shared" si="9"/>
        <v>23434.133333333331</v>
      </c>
    </row>
    <row r="53" spans="1:11" ht="29.25" customHeight="1" x14ac:dyDescent="0.3">
      <c r="A53" s="360" t="s">
        <v>2626</v>
      </c>
      <c r="B53" s="361" t="s">
        <v>2627</v>
      </c>
      <c r="C53" s="370">
        <v>12554</v>
      </c>
      <c r="D53" s="147">
        <v>2676</v>
      </c>
      <c r="E53" s="90">
        <v>0</v>
      </c>
      <c r="F53" s="147">
        <f t="shared" si="5"/>
        <v>15230</v>
      </c>
      <c r="G53" s="90">
        <f t="shared" si="6"/>
        <v>4184.6666666666661</v>
      </c>
      <c r="H53" s="90">
        <f t="shared" si="7"/>
        <v>2510.7999999999997</v>
      </c>
      <c r="I53" s="90">
        <f t="shared" si="8"/>
        <v>16738.666666666664</v>
      </c>
      <c r="J53" s="90">
        <v>0</v>
      </c>
      <c r="K53" s="90">
        <f t="shared" si="9"/>
        <v>23434.133333333331</v>
      </c>
    </row>
    <row r="54" spans="1:11" x14ac:dyDescent="0.3">
      <c r="A54" s="360" t="s">
        <v>2628</v>
      </c>
      <c r="B54" s="361" t="s">
        <v>2629</v>
      </c>
      <c r="C54" s="370">
        <v>12554</v>
      </c>
      <c r="D54" s="147">
        <v>2676</v>
      </c>
      <c r="E54" s="90">
        <v>0</v>
      </c>
      <c r="F54" s="147">
        <f t="shared" si="5"/>
        <v>15230</v>
      </c>
      <c r="G54" s="90">
        <f t="shared" si="6"/>
        <v>4184.6666666666661</v>
      </c>
      <c r="H54" s="90">
        <f t="shared" si="7"/>
        <v>2510.7999999999997</v>
      </c>
      <c r="I54" s="90">
        <f t="shared" si="8"/>
        <v>16738.666666666664</v>
      </c>
      <c r="J54" s="90">
        <v>0</v>
      </c>
      <c r="K54" s="90">
        <f t="shared" si="9"/>
        <v>23434.133333333331</v>
      </c>
    </row>
    <row r="55" spans="1:11" x14ac:dyDescent="0.3">
      <c r="A55" s="360" t="s">
        <v>2630</v>
      </c>
      <c r="B55" s="361" t="s">
        <v>2631</v>
      </c>
      <c r="C55" s="370">
        <v>12554</v>
      </c>
      <c r="D55" s="147">
        <v>2676</v>
      </c>
      <c r="E55" s="90">
        <v>0</v>
      </c>
      <c r="F55" s="147">
        <f t="shared" si="5"/>
        <v>15230</v>
      </c>
      <c r="G55" s="90">
        <f t="shared" si="6"/>
        <v>4184.6666666666661</v>
      </c>
      <c r="H55" s="90">
        <f t="shared" si="7"/>
        <v>2510.7999999999997</v>
      </c>
      <c r="I55" s="90">
        <f t="shared" si="8"/>
        <v>16738.666666666664</v>
      </c>
      <c r="J55" s="90">
        <v>0</v>
      </c>
      <c r="K55" s="90">
        <f t="shared" si="9"/>
        <v>23434.133333333331</v>
      </c>
    </row>
    <row r="56" spans="1:11" ht="27.6" x14ac:dyDescent="0.3">
      <c r="A56" s="360" t="s">
        <v>2632</v>
      </c>
      <c r="B56" s="361" t="s">
        <v>2633</v>
      </c>
      <c r="C56" s="370">
        <v>12554</v>
      </c>
      <c r="D56" s="147">
        <v>2676</v>
      </c>
      <c r="E56" s="90">
        <v>0</v>
      </c>
      <c r="F56" s="147">
        <f t="shared" si="5"/>
        <v>15230</v>
      </c>
      <c r="G56" s="90">
        <f t="shared" si="6"/>
        <v>4184.6666666666661</v>
      </c>
      <c r="H56" s="90">
        <f t="shared" si="7"/>
        <v>2510.7999999999997</v>
      </c>
      <c r="I56" s="90">
        <f t="shared" si="8"/>
        <v>16738.666666666664</v>
      </c>
      <c r="J56" s="90">
        <v>0</v>
      </c>
      <c r="K56" s="90">
        <f t="shared" si="9"/>
        <v>23434.133333333331</v>
      </c>
    </row>
    <row r="57" spans="1:11" ht="27.6" x14ac:dyDescent="0.3">
      <c r="A57" s="360" t="s">
        <v>2634</v>
      </c>
      <c r="B57" s="361" t="s">
        <v>2635</v>
      </c>
      <c r="C57" s="370">
        <v>12554</v>
      </c>
      <c r="D57" s="147">
        <v>2676</v>
      </c>
      <c r="E57" s="90">
        <v>0</v>
      </c>
      <c r="F57" s="147">
        <f t="shared" si="5"/>
        <v>15230</v>
      </c>
      <c r="G57" s="90">
        <f t="shared" si="6"/>
        <v>4184.6666666666661</v>
      </c>
      <c r="H57" s="90">
        <f t="shared" si="7"/>
        <v>2510.7999999999997</v>
      </c>
      <c r="I57" s="90">
        <f t="shared" si="8"/>
        <v>16738.666666666664</v>
      </c>
      <c r="J57" s="90">
        <v>0</v>
      </c>
      <c r="K57" s="90">
        <f t="shared" si="9"/>
        <v>23434.133333333331</v>
      </c>
    </row>
    <row r="58" spans="1:11" ht="30" customHeight="1" x14ac:dyDescent="0.3">
      <c r="A58" s="360" t="s">
        <v>2636</v>
      </c>
      <c r="B58" s="361" t="s">
        <v>2637</v>
      </c>
      <c r="C58" s="370">
        <v>12554</v>
      </c>
      <c r="D58" s="147">
        <v>2676</v>
      </c>
      <c r="E58" s="90">
        <v>0</v>
      </c>
      <c r="F58" s="147">
        <f t="shared" si="5"/>
        <v>15230</v>
      </c>
      <c r="G58" s="90">
        <f t="shared" si="6"/>
        <v>4184.6666666666661</v>
      </c>
      <c r="H58" s="90">
        <f t="shared" si="7"/>
        <v>2510.7999999999997</v>
      </c>
      <c r="I58" s="90">
        <f t="shared" si="8"/>
        <v>16738.666666666664</v>
      </c>
      <c r="J58" s="90">
        <v>0</v>
      </c>
      <c r="K58" s="90">
        <f t="shared" si="9"/>
        <v>23434.133333333331</v>
      </c>
    </row>
    <row r="59" spans="1:11" x14ac:dyDescent="0.3">
      <c r="A59" s="360" t="s">
        <v>2638</v>
      </c>
      <c r="B59" s="361" t="s">
        <v>2639</v>
      </c>
      <c r="C59" s="370">
        <v>12554</v>
      </c>
      <c r="D59" s="147">
        <v>2676</v>
      </c>
      <c r="E59" s="90">
        <v>0</v>
      </c>
      <c r="F59" s="147">
        <f t="shared" si="5"/>
        <v>15230</v>
      </c>
      <c r="G59" s="90">
        <f t="shared" si="6"/>
        <v>4184.6666666666661</v>
      </c>
      <c r="H59" s="90">
        <f t="shared" si="7"/>
        <v>2510.7999999999997</v>
      </c>
      <c r="I59" s="90">
        <f t="shared" si="8"/>
        <v>16738.666666666664</v>
      </c>
      <c r="J59" s="90">
        <v>0</v>
      </c>
      <c r="K59" s="90">
        <f t="shared" si="9"/>
        <v>23434.133333333331</v>
      </c>
    </row>
    <row r="60" spans="1:11" x14ac:dyDescent="0.3">
      <c r="A60" s="360" t="s">
        <v>2640</v>
      </c>
      <c r="B60" s="361" t="s">
        <v>2641</v>
      </c>
      <c r="C60" s="370">
        <v>12554</v>
      </c>
      <c r="D60" s="147">
        <v>2676</v>
      </c>
      <c r="E60" s="90">
        <v>0</v>
      </c>
      <c r="F60" s="147">
        <f t="shared" si="5"/>
        <v>15230</v>
      </c>
      <c r="G60" s="90">
        <f t="shared" si="6"/>
        <v>4184.6666666666661</v>
      </c>
      <c r="H60" s="90">
        <f t="shared" si="7"/>
        <v>2510.7999999999997</v>
      </c>
      <c r="I60" s="90">
        <f t="shared" si="8"/>
        <v>16738.666666666664</v>
      </c>
      <c r="J60" s="90">
        <v>0</v>
      </c>
      <c r="K60" s="90">
        <f t="shared" si="9"/>
        <v>23434.133333333331</v>
      </c>
    </row>
    <row r="61" spans="1:11" x14ac:dyDescent="0.3">
      <c r="A61" s="360" t="s">
        <v>2642</v>
      </c>
      <c r="B61" s="361" t="s">
        <v>2643</v>
      </c>
      <c r="C61" s="370">
        <v>12554</v>
      </c>
      <c r="D61" s="147">
        <v>2676</v>
      </c>
      <c r="E61" s="90">
        <v>0</v>
      </c>
      <c r="F61" s="147">
        <f t="shared" si="5"/>
        <v>15230</v>
      </c>
      <c r="G61" s="90">
        <f t="shared" si="6"/>
        <v>4184.6666666666661</v>
      </c>
      <c r="H61" s="90">
        <f t="shared" si="7"/>
        <v>2510.7999999999997</v>
      </c>
      <c r="I61" s="90">
        <f t="shared" si="8"/>
        <v>16738.666666666664</v>
      </c>
      <c r="J61" s="90">
        <v>0</v>
      </c>
      <c r="K61" s="90">
        <f t="shared" si="9"/>
        <v>23434.133333333331</v>
      </c>
    </row>
    <row r="62" spans="1:11" x14ac:dyDescent="0.3">
      <c r="A62" s="360" t="s">
        <v>2644</v>
      </c>
      <c r="B62" s="361" t="s">
        <v>2645</v>
      </c>
      <c r="C62" s="370">
        <v>12554</v>
      </c>
      <c r="D62" s="147">
        <v>2676</v>
      </c>
      <c r="E62" s="90">
        <v>0</v>
      </c>
      <c r="F62" s="147">
        <f t="shared" si="5"/>
        <v>15230</v>
      </c>
      <c r="G62" s="90">
        <f t="shared" si="6"/>
        <v>4184.6666666666661</v>
      </c>
      <c r="H62" s="90">
        <f t="shared" si="7"/>
        <v>2510.7999999999997</v>
      </c>
      <c r="I62" s="90">
        <f t="shared" si="8"/>
        <v>16738.666666666664</v>
      </c>
      <c r="J62" s="90">
        <v>0</v>
      </c>
      <c r="K62" s="90">
        <f t="shared" si="9"/>
        <v>23434.133333333331</v>
      </c>
    </row>
    <row r="63" spans="1:11" x14ac:dyDescent="0.3">
      <c r="A63" s="360" t="s">
        <v>2646</v>
      </c>
      <c r="B63" s="361" t="s">
        <v>2647</v>
      </c>
      <c r="C63" s="370">
        <v>12554</v>
      </c>
      <c r="D63" s="147">
        <v>2676</v>
      </c>
      <c r="E63" s="90">
        <v>0</v>
      </c>
      <c r="F63" s="147">
        <f t="shared" si="5"/>
        <v>15230</v>
      </c>
      <c r="G63" s="90">
        <f t="shared" si="6"/>
        <v>4184.6666666666661</v>
      </c>
      <c r="H63" s="90">
        <f t="shared" si="7"/>
        <v>2510.7999999999997</v>
      </c>
      <c r="I63" s="90">
        <f t="shared" si="8"/>
        <v>16738.666666666664</v>
      </c>
      <c r="J63" s="90">
        <v>0</v>
      </c>
      <c r="K63" s="90">
        <f t="shared" si="9"/>
        <v>23434.133333333331</v>
      </c>
    </row>
    <row r="64" spans="1:11" x14ac:dyDescent="0.3">
      <c r="A64" s="360" t="s">
        <v>2648</v>
      </c>
      <c r="B64" s="361" t="s">
        <v>2649</v>
      </c>
      <c r="C64" s="370">
        <v>12554</v>
      </c>
      <c r="D64" s="147">
        <v>2676</v>
      </c>
      <c r="E64" s="90">
        <v>0</v>
      </c>
      <c r="F64" s="147">
        <f t="shared" si="5"/>
        <v>15230</v>
      </c>
      <c r="G64" s="90">
        <f t="shared" si="6"/>
        <v>4184.6666666666661</v>
      </c>
      <c r="H64" s="90">
        <f t="shared" si="7"/>
        <v>2510.7999999999997</v>
      </c>
      <c r="I64" s="90">
        <f t="shared" si="8"/>
        <v>16738.666666666664</v>
      </c>
      <c r="J64" s="90">
        <v>0</v>
      </c>
      <c r="K64" s="90">
        <f t="shared" si="9"/>
        <v>23434.133333333331</v>
      </c>
    </row>
    <row r="65" spans="1:11" x14ac:dyDescent="0.3">
      <c r="A65" s="360" t="s">
        <v>2650</v>
      </c>
      <c r="B65" s="361" t="s">
        <v>2651</v>
      </c>
      <c r="C65" s="370">
        <v>12554</v>
      </c>
      <c r="D65" s="147">
        <v>2676</v>
      </c>
      <c r="E65" s="90">
        <v>0</v>
      </c>
      <c r="F65" s="147">
        <f t="shared" si="5"/>
        <v>15230</v>
      </c>
      <c r="G65" s="90">
        <f t="shared" si="6"/>
        <v>4184.6666666666661</v>
      </c>
      <c r="H65" s="90">
        <f t="shared" si="7"/>
        <v>2510.7999999999997</v>
      </c>
      <c r="I65" s="90">
        <f t="shared" si="8"/>
        <v>16738.666666666664</v>
      </c>
      <c r="J65" s="90">
        <v>0</v>
      </c>
      <c r="K65" s="90">
        <f t="shared" si="9"/>
        <v>23434.133333333331</v>
      </c>
    </row>
    <row r="66" spans="1:11" x14ac:dyDescent="0.3">
      <c r="A66" s="360" t="s">
        <v>2652</v>
      </c>
      <c r="B66" s="361" t="s">
        <v>2051</v>
      </c>
      <c r="C66" s="370">
        <v>12554</v>
      </c>
      <c r="D66" s="147">
        <v>2676</v>
      </c>
      <c r="E66" s="90">
        <v>0</v>
      </c>
      <c r="F66" s="147">
        <f t="shared" si="5"/>
        <v>15230</v>
      </c>
      <c r="G66" s="90">
        <f t="shared" si="6"/>
        <v>4184.6666666666661</v>
      </c>
      <c r="H66" s="90">
        <f t="shared" si="7"/>
        <v>2510.7999999999997</v>
      </c>
      <c r="I66" s="90">
        <f t="shared" si="8"/>
        <v>16738.666666666664</v>
      </c>
      <c r="J66" s="90">
        <v>0</v>
      </c>
      <c r="K66" s="90">
        <f t="shared" si="9"/>
        <v>23434.133333333331</v>
      </c>
    </row>
    <row r="67" spans="1:11" x14ac:dyDescent="0.3">
      <c r="A67" s="360" t="s">
        <v>2653</v>
      </c>
      <c r="B67" s="377" t="s">
        <v>2654</v>
      </c>
      <c r="C67" s="370">
        <v>12554</v>
      </c>
      <c r="D67" s="147">
        <v>2676</v>
      </c>
      <c r="E67" s="90">
        <v>0</v>
      </c>
      <c r="F67" s="147">
        <f t="shared" si="5"/>
        <v>15230</v>
      </c>
      <c r="G67" s="90">
        <f t="shared" si="6"/>
        <v>4184.6666666666661</v>
      </c>
      <c r="H67" s="90">
        <f t="shared" si="7"/>
        <v>2510.7999999999997</v>
      </c>
      <c r="I67" s="90">
        <f t="shared" si="8"/>
        <v>16738.666666666664</v>
      </c>
      <c r="J67" s="90">
        <v>0</v>
      </c>
      <c r="K67" s="90">
        <f t="shared" si="9"/>
        <v>23434.133333333331</v>
      </c>
    </row>
    <row r="68" spans="1:11" x14ac:dyDescent="0.3">
      <c r="A68" s="360" t="s">
        <v>2655</v>
      </c>
      <c r="B68" s="377" t="s">
        <v>2656</v>
      </c>
      <c r="C68" s="370">
        <v>12554</v>
      </c>
      <c r="D68" s="147">
        <v>2676</v>
      </c>
      <c r="E68" s="90">
        <v>0</v>
      </c>
      <c r="F68" s="147">
        <f t="shared" si="5"/>
        <v>15230</v>
      </c>
      <c r="G68" s="90">
        <f t="shared" si="6"/>
        <v>4184.6666666666661</v>
      </c>
      <c r="H68" s="90">
        <f t="shared" si="7"/>
        <v>2510.7999999999997</v>
      </c>
      <c r="I68" s="90">
        <f t="shared" si="8"/>
        <v>16738.666666666664</v>
      </c>
      <c r="J68" s="90">
        <v>0</v>
      </c>
      <c r="K68" s="90">
        <f t="shared" si="9"/>
        <v>23434.133333333331</v>
      </c>
    </row>
    <row r="69" spans="1:11" x14ac:dyDescent="0.3">
      <c r="A69" s="360" t="s">
        <v>2657</v>
      </c>
      <c r="B69" s="361" t="s">
        <v>2658</v>
      </c>
      <c r="C69" s="370">
        <v>8072</v>
      </c>
      <c r="D69" s="147">
        <v>2676</v>
      </c>
      <c r="E69" s="90">
        <v>0</v>
      </c>
      <c r="F69" s="147">
        <f t="shared" si="5"/>
        <v>10748</v>
      </c>
      <c r="G69" s="90">
        <f t="shared" si="6"/>
        <v>2690.6666666666665</v>
      </c>
      <c r="H69" s="90">
        <f t="shared" si="7"/>
        <v>1614.4</v>
      </c>
      <c r="I69" s="90">
        <f t="shared" si="8"/>
        <v>10762.666666666666</v>
      </c>
      <c r="J69" s="90">
        <v>0</v>
      </c>
      <c r="K69" s="90">
        <f t="shared" si="9"/>
        <v>15067.733333333334</v>
      </c>
    </row>
    <row r="70" spans="1:11" x14ac:dyDescent="0.3">
      <c r="A70" s="378"/>
      <c r="B70" s="379"/>
      <c r="C70" s="380"/>
      <c r="D70" s="381"/>
      <c r="E70" s="251"/>
      <c r="F70" s="381"/>
      <c r="G70" s="251"/>
      <c r="H70" s="251"/>
      <c r="I70" s="251"/>
      <c r="J70" s="251"/>
      <c r="K70" s="251"/>
    </row>
    <row r="72" spans="1:11" x14ac:dyDescent="0.3">
      <c r="A72" s="382" t="s">
        <v>2662</v>
      </c>
      <c r="B72" s="383"/>
      <c r="C72" s="384"/>
      <c r="D72" s="384"/>
      <c r="E72" s="384"/>
      <c r="F72" s="385"/>
      <c r="G72" s="384"/>
      <c r="H72" s="384"/>
      <c r="I72" s="384"/>
      <c r="J72" s="384"/>
      <c r="K72" s="384"/>
    </row>
    <row r="73" spans="1:11" x14ac:dyDescent="0.3">
      <c r="A73" s="444" t="s">
        <v>1857</v>
      </c>
      <c r="B73" s="444" t="s">
        <v>1802</v>
      </c>
      <c r="C73" s="447" t="s">
        <v>1858</v>
      </c>
      <c r="D73" s="447" t="s">
        <v>1858</v>
      </c>
      <c r="E73" s="447" t="s">
        <v>1858</v>
      </c>
      <c r="F73" s="447" t="s">
        <v>1858</v>
      </c>
      <c r="G73" s="447" t="s">
        <v>1859</v>
      </c>
      <c r="H73" s="447" t="s">
        <v>1859</v>
      </c>
      <c r="I73" s="447" t="s">
        <v>1859</v>
      </c>
      <c r="J73" s="447" t="s">
        <v>1859</v>
      </c>
      <c r="K73" s="447" t="s">
        <v>1859</v>
      </c>
    </row>
    <row r="74" spans="1:11" ht="41.4" x14ac:dyDescent="0.3">
      <c r="A74" s="444" t="s">
        <v>1857</v>
      </c>
      <c r="B74" s="444" t="s">
        <v>1860</v>
      </c>
      <c r="C74" s="94" t="s">
        <v>1861</v>
      </c>
      <c r="D74" s="94" t="s">
        <v>1862</v>
      </c>
      <c r="E74" s="94" t="s">
        <v>1863</v>
      </c>
      <c r="F74" s="94" t="s">
        <v>1864</v>
      </c>
      <c r="G74" s="94" t="s">
        <v>1865</v>
      </c>
      <c r="H74" s="94" t="s">
        <v>1866</v>
      </c>
      <c r="I74" s="94" t="s">
        <v>1867</v>
      </c>
      <c r="J74" s="94" t="s">
        <v>1868</v>
      </c>
      <c r="K74" s="94" t="s">
        <v>1864</v>
      </c>
    </row>
    <row r="75" spans="1:11" ht="27.6" x14ac:dyDescent="0.3">
      <c r="A75" s="360" t="s">
        <v>2659</v>
      </c>
      <c r="B75" s="361" t="s">
        <v>2660</v>
      </c>
      <c r="C75" s="386">
        <v>12554</v>
      </c>
      <c r="D75" s="386">
        <v>0</v>
      </c>
      <c r="E75" s="386">
        <v>0</v>
      </c>
      <c r="F75" s="386">
        <f>C75+D75+E75</f>
        <v>12554</v>
      </c>
      <c r="G75" s="386">
        <v>0</v>
      </c>
      <c r="H75" s="386">
        <v>0</v>
      </c>
      <c r="I75" s="386">
        <v>0</v>
      </c>
      <c r="J75" s="386">
        <v>0</v>
      </c>
      <c r="K75" s="386">
        <v>0</v>
      </c>
    </row>
    <row r="77" spans="1:11" x14ac:dyDescent="0.3">
      <c r="B77" s="114"/>
    </row>
  </sheetData>
  <mergeCells count="19">
    <mergeCell ref="A7:C7"/>
    <mergeCell ref="A2:K2"/>
    <mergeCell ref="A3:K3"/>
    <mergeCell ref="A4:K4"/>
    <mergeCell ref="A5:K5"/>
    <mergeCell ref="A6:K6"/>
    <mergeCell ref="A73:A74"/>
    <mergeCell ref="B73:B74"/>
    <mergeCell ref="C73:F73"/>
    <mergeCell ref="G73:K73"/>
    <mergeCell ref="A8:A9"/>
    <mergeCell ref="B8:B9"/>
    <mergeCell ref="C8:F8"/>
    <mergeCell ref="G8:K8"/>
    <mergeCell ref="A20:C20"/>
    <mergeCell ref="A21:A22"/>
    <mergeCell ref="B21:B22"/>
    <mergeCell ref="C21:F21"/>
    <mergeCell ref="G21:K21"/>
  </mergeCells>
  <printOptions horizontalCentered="1"/>
  <pageMargins left="0.59055118110236227" right="0.59055118110236227" top="1.1811023622047245" bottom="0.78740157480314965" header="0.39370078740157483" footer="0.39370078740157483"/>
  <pageSetup scale="68" fitToHeight="0" orientation="landscape" r:id="rId1"/>
  <rowBreaks count="1" manualBreakCount="1">
    <brk id="40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3"/>
  <sheetViews>
    <sheetView showGridLines="0" zoomScaleNormal="100" zoomScaleSheetLayoutView="80" workbookViewId="0"/>
  </sheetViews>
  <sheetFormatPr baseColWidth="10" defaultColWidth="11.44140625" defaultRowHeight="25.5" customHeight="1" x14ac:dyDescent="0.3"/>
  <cols>
    <col min="1" max="1" width="29.88671875" style="302" customWidth="1"/>
    <col min="2" max="2" width="81.88671875" style="302" customWidth="1"/>
    <col min="3" max="3" width="16.33203125" style="345" customWidth="1"/>
    <col min="4" max="5" width="9.5546875" style="302" bestFit="1" customWidth="1"/>
    <col min="6" max="6" width="13.44140625" style="302" customWidth="1"/>
    <col min="7" max="7" width="11.88671875" style="302" customWidth="1"/>
    <col min="8" max="16384" width="11.44140625" style="302"/>
  </cols>
  <sheetData>
    <row r="2" spans="1:5" ht="14.4" x14ac:dyDescent="0.3">
      <c r="A2" s="486" t="s">
        <v>783</v>
      </c>
      <c r="B2" s="486" t="s">
        <v>1854</v>
      </c>
      <c r="C2" s="486" t="s">
        <v>1854</v>
      </c>
      <c r="D2" s="486" t="s">
        <v>1854</v>
      </c>
      <c r="E2" s="486" t="s">
        <v>1854</v>
      </c>
    </row>
    <row r="3" spans="1:5" ht="14.4" x14ac:dyDescent="0.3">
      <c r="A3" s="486" t="s">
        <v>792</v>
      </c>
      <c r="B3" s="486" t="s">
        <v>1797</v>
      </c>
      <c r="C3" s="486" t="s">
        <v>1797</v>
      </c>
      <c r="D3" s="486" t="s">
        <v>1797</v>
      </c>
      <c r="E3" s="486" t="s">
        <v>1797</v>
      </c>
    </row>
    <row r="4" spans="1:5" ht="14.4" x14ac:dyDescent="0.3">
      <c r="A4" s="486" t="s">
        <v>1746</v>
      </c>
      <c r="B4" s="486" t="s">
        <v>1798</v>
      </c>
      <c r="C4" s="486" t="s">
        <v>1798</v>
      </c>
      <c r="D4" s="486" t="s">
        <v>1798</v>
      </c>
      <c r="E4" s="486" t="s">
        <v>1798</v>
      </c>
    </row>
    <row r="5" spans="1:5" ht="14.4" x14ac:dyDescent="0.3">
      <c r="A5" s="486" t="s">
        <v>1799</v>
      </c>
      <c r="B5" s="486" t="s">
        <v>1799</v>
      </c>
      <c r="C5" s="486" t="s">
        <v>1799</v>
      </c>
      <c r="D5" s="486" t="s">
        <v>1799</v>
      </c>
      <c r="E5" s="486" t="s">
        <v>1799</v>
      </c>
    </row>
    <row r="6" spans="1:5" ht="15.6" x14ac:dyDescent="0.3">
      <c r="A6" s="489" t="s">
        <v>1800</v>
      </c>
      <c r="B6" s="489"/>
      <c r="C6" s="489"/>
      <c r="D6" s="489"/>
      <c r="E6" s="489"/>
    </row>
    <row r="7" spans="1:5" ht="14.4" x14ac:dyDescent="0.3">
      <c r="A7" s="178" t="s">
        <v>329</v>
      </c>
      <c r="B7" s="178" t="s">
        <v>329</v>
      </c>
      <c r="C7" s="179" t="s">
        <v>329</v>
      </c>
      <c r="D7" s="178" t="s">
        <v>329</v>
      </c>
      <c r="E7" s="178" t="s">
        <v>329</v>
      </c>
    </row>
    <row r="8" spans="1:5" s="310" customFormat="1" ht="13.8" x14ac:dyDescent="0.3">
      <c r="A8" s="471" t="s">
        <v>1801</v>
      </c>
      <c r="B8" s="471" t="s">
        <v>1802</v>
      </c>
      <c r="C8" s="471" t="s">
        <v>1803</v>
      </c>
      <c r="D8" s="471" t="s">
        <v>1804</v>
      </c>
      <c r="E8" s="471" t="s">
        <v>1804</v>
      </c>
    </row>
    <row r="9" spans="1:5" s="310" customFormat="1" ht="13.8" x14ac:dyDescent="0.3">
      <c r="A9" s="471" t="s">
        <v>1801</v>
      </c>
      <c r="B9" s="471" t="s">
        <v>1802</v>
      </c>
      <c r="C9" s="471" t="s">
        <v>1803</v>
      </c>
      <c r="D9" s="180" t="s">
        <v>1805</v>
      </c>
      <c r="E9" s="180" t="s">
        <v>1806</v>
      </c>
    </row>
    <row r="10" spans="1:5" s="310" customFormat="1" ht="13.8" x14ac:dyDescent="0.3">
      <c r="A10" s="181" t="s">
        <v>329</v>
      </c>
      <c r="B10" s="181" t="s">
        <v>329</v>
      </c>
      <c r="C10" s="182" t="s">
        <v>329</v>
      </c>
      <c r="D10" s="183" t="s">
        <v>329</v>
      </c>
      <c r="E10" s="183" t="s">
        <v>329</v>
      </c>
    </row>
    <row r="11" spans="1:5" s="310" customFormat="1" ht="13.8" x14ac:dyDescent="0.3">
      <c r="A11" s="493" t="s">
        <v>1807</v>
      </c>
      <c r="B11" s="493" t="s">
        <v>1807</v>
      </c>
      <c r="C11" s="387" t="s">
        <v>329</v>
      </c>
      <c r="D11" s="303" t="s">
        <v>329</v>
      </c>
      <c r="E11" s="303" t="s">
        <v>329</v>
      </c>
    </row>
    <row r="12" spans="1:5" s="310" customFormat="1" ht="13.8" x14ac:dyDescent="0.3">
      <c r="A12" s="388">
        <v>1.1000000000000001</v>
      </c>
      <c r="B12" s="389" t="s">
        <v>2663</v>
      </c>
      <c r="C12" s="213">
        <v>1</v>
      </c>
      <c r="D12" s="214">
        <v>128917</v>
      </c>
      <c r="E12" s="214">
        <v>128917</v>
      </c>
    </row>
    <row r="13" spans="1:5" s="310" customFormat="1" ht="13.8" x14ac:dyDescent="0.3">
      <c r="A13" s="388">
        <v>1.2</v>
      </c>
      <c r="B13" s="389" t="s">
        <v>2664</v>
      </c>
      <c r="C13" s="213">
        <v>2</v>
      </c>
      <c r="D13" s="214">
        <v>128917</v>
      </c>
      <c r="E13" s="214">
        <v>128917</v>
      </c>
    </row>
    <row r="14" spans="1:5" s="310" customFormat="1" ht="13.8" x14ac:dyDescent="0.3">
      <c r="A14" s="389" t="s">
        <v>2665</v>
      </c>
      <c r="B14" s="389" t="s">
        <v>2666</v>
      </c>
      <c r="C14" s="213">
        <v>1</v>
      </c>
      <c r="D14" s="214">
        <v>62623</v>
      </c>
      <c r="E14" s="214">
        <v>62623</v>
      </c>
    </row>
    <row r="15" spans="1:5" s="310" customFormat="1" ht="13.8" x14ac:dyDescent="0.3">
      <c r="A15" s="389" t="s">
        <v>2667</v>
      </c>
      <c r="B15" s="389" t="s">
        <v>2668</v>
      </c>
      <c r="C15" s="213">
        <v>2</v>
      </c>
      <c r="D15" s="214">
        <v>62623</v>
      </c>
      <c r="E15" s="214">
        <v>62623</v>
      </c>
    </row>
    <row r="16" spans="1:5" s="310" customFormat="1" ht="13.8" x14ac:dyDescent="0.3">
      <c r="A16" s="388">
        <v>5.0999999999999996</v>
      </c>
      <c r="B16" s="389" t="s">
        <v>2669</v>
      </c>
      <c r="C16" s="213">
        <v>1</v>
      </c>
      <c r="D16" s="214">
        <v>62623</v>
      </c>
      <c r="E16" s="214">
        <v>62623</v>
      </c>
    </row>
    <row r="17" spans="1:5" s="310" customFormat="1" ht="13.8" x14ac:dyDescent="0.3">
      <c r="A17" s="388">
        <v>2.1</v>
      </c>
      <c r="B17" s="389" t="s">
        <v>2670</v>
      </c>
      <c r="C17" s="213">
        <v>1</v>
      </c>
      <c r="D17" s="214">
        <v>62623</v>
      </c>
      <c r="E17" s="214">
        <v>62623</v>
      </c>
    </row>
    <row r="18" spans="1:5" s="310" customFormat="1" ht="13.8" x14ac:dyDescent="0.3">
      <c r="A18" s="388">
        <v>4.0999999999999996</v>
      </c>
      <c r="B18" s="389" t="s">
        <v>2671</v>
      </c>
      <c r="C18" s="213">
        <v>1</v>
      </c>
      <c r="D18" s="214">
        <v>62623</v>
      </c>
      <c r="E18" s="214">
        <v>62623</v>
      </c>
    </row>
    <row r="19" spans="1:5" s="310" customFormat="1" ht="13.8" x14ac:dyDescent="0.3">
      <c r="A19" s="388">
        <v>3.1</v>
      </c>
      <c r="B19" s="389" t="s">
        <v>2672</v>
      </c>
      <c r="C19" s="213">
        <v>1</v>
      </c>
      <c r="D19" s="214">
        <v>62623</v>
      </c>
      <c r="E19" s="214">
        <v>62623</v>
      </c>
    </row>
    <row r="20" spans="1:5" s="310" customFormat="1" ht="13.8" x14ac:dyDescent="0.3">
      <c r="A20" s="388">
        <v>6.1</v>
      </c>
      <c r="B20" s="389" t="s">
        <v>2208</v>
      </c>
      <c r="C20" s="213">
        <v>1</v>
      </c>
      <c r="D20" s="214">
        <v>62623</v>
      </c>
      <c r="E20" s="214">
        <v>62623</v>
      </c>
    </row>
    <row r="21" spans="1:5" s="310" customFormat="1" ht="13.8" x14ac:dyDescent="0.3">
      <c r="A21" s="389" t="s">
        <v>2673</v>
      </c>
      <c r="B21" s="389" t="s">
        <v>2674</v>
      </c>
      <c r="C21" s="213">
        <v>1</v>
      </c>
      <c r="D21" s="214">
        <v>36111</v>
      </c>
      <c r="E21" s="214">
        <v>36111</v>
      </c>
    </row>
    <row r="22" spans="1:5" s="310" customFormat="1" ht="13.8" x14ac:dyDescent="0.3">
      <c r="A22" s="389" t="s">
        <v>2675</v>
      </c>
      <c r="B22" s="389" t="s">
        <v>2676</v>
      </c>
      <c r="C22" s="213">
        <v>2</v>
      </c>
      <c r="D22" s="214">
        <v>36111</v>
      </c>
      <c r="E22" s="214">
        <v>36111</v>
      </c>
    </row>
    <row r="23" spans="1:5" s="310" customFormat="1" ht="13.8" x14ac:dyDescent="0.3">
      <c r="A23" s="389" t="s">
        <v>2677</v>
      </c>
      <c r="B23" s="389" t="s">
        <v>2678</v>
      </c>
      <c r="C23" s="213">
        <v>6</v>
      </c>
      <c r="D23" s="214">
        <v>36111</v>
      </c>
      <c r="E23" s="214">
        <v>36111</v>
      </c>
    </row>
    <row r="24" spans="1:5" s="310" customFormat="1" ht="13.8" x14ac:dyDescent="0.3">
      <c r="A24" s="389" t="s">
        <v>2679</v>
      </c>
      <c r="B24" s="389" t="s">
        <v>2680</v>
      </c>
      <c r="C24" s="213">
        <v>1</v>
      </c>
      <c r="D24" s="214">
        <v>36111</v>
      </c>
      <c r="E24" s="214">
        <v>36111</v>
      </c>
    </row>
    <row r="25" spans="1:5" s="310" customFormat="1" ht="13.8" x14ac:dyDescent="0.3">
      <c r="A25" s="389" t="s">
        <v>2681</v>
      </c>
      <c r="B25" s="389" t="s">
        <v>2682</v>
      </c>
      <c r="C25" s="213">
        <v>2</v>
      </c>
      <c r="D25" s="214">
        <v>20101</v>
      </c>
      <c r="E25" s="214">
        <v>20101</v>
      </c>
    </row>
    <row r="26" spans="1:5" s="310" customFormat="1" ht="13.8" x14ac:dyDescent="0.3">
      <c r="A26" s="389" t="s">
        <v>2683</v>
      </c>
      <c r="B26" s="389" t="s">
        <v>2684</v>
      </c>
      <c r="C26" s="213">
        <v>1</v>
      </c>
      <c r="D26" s="214">
        <v>20101</v>
      </c>
      <c r="E26" s="214">
        <v>20101</v>
      </c>
    </row>
    <row r="27" spans="1:5" s="310" customFormat="1" ht="13.8" x14ac:dyDescent="0.3">
      <c r="A27" s="389" t="s">
        <v>2685</v>
      </c>
      <c r="B27" s="389" t="s">
        <v>2686</v>
      </c>
      <c r="C27" s="213">
        <v>1</v>
      </c>
      <c r="D27" s="214">
        <v>20101</v>
      </c>
      <c r="E27" s="214">
        <v>20101</v>
      </c>
    </row>
    <row r="28" spans="1:5" s="310" customFormat="1" ht="13.8" x14ac:dyDescent="0.3">
      <c r="A28" s="389" t="s">
        <v>2687</v>
      </c>
      <c r="B28" s="389" t="s">
        <v>2688</v>
      </c>
      <c r="C28" s="213">
        <v>1</v>
      </c>
      <c r="D28" s="214">
        <v>20101</v>
      </c>
      <c r="E28" s="214">
        <v>20101</v>
      </c>
    </row>
    <row r="29" spans="1:5" s="310" customFormat="1" ht="13.8" x14ac:dyDescent="0.3">
      <c r="A29" s="389" t="s">
        <v>2689</v>
      </c>
      <c r="B29" s="389" t="s">
        <v>2690</v>
      </c>
      <c r="C29" s="213">
        <v>1</v>
      </c>
      <c r="D29" s="214">
        <v>20101</v>
      </c>
      <c r="E29" s="214">
        <v>20101</v>
      </c>
    </row>
    <row r="30" spans="1:5" s="310" customFormat="1" ht="13.8" x14ac:dyDescent="0.3">
      <c r="A30" s="389" t="s">
        <v>2691</v>
      </c>
      <c r="B30" s="389" t="s">
        <v>2692</v>
      </c>
      <c r="C30" s="213">
        <v>1</v>
      </c>
      <c r="D30" s="214">
        <v>20101</v>
      </c>
      <c r="E30" s="214">
        <v>20101</v>
      </c>
    </row>
    <row r="31" spans="1:5" s="310" customFormat="1" ht="13.8" x14ac:dyDescent="0.3">
      <c r="A31" s="389" t="s">
        <v>2693</v>
      </c>
      <c r="B31" s="389" t="s">
        <v>2694</v>
      </c>
      <c r="C31" s="213">
        <v>2</v>
      </c>
      <c r="D31" s="214">
        <v>20101</v>
      </c>
      <c r="E31" s="214">
        <v>20101</v>
      </c>
    </row>
    <row r="32" spans="1:5" s="310" customFormat="1" ht="13.8" x14ac:dyDescent="0.3">
      <c r="A32" s="389" t="s">
        <v>2695</v>
      </c>
      <c r="B32" s="389" t="s">
        <v>2592</v>
      </c>
      <c r="C32" s="213">
        <v>1</v>
      </c>
      <c r="D32" s="214">
        <v>20101</v>
      </c>
      <c r="E32" s="214">
        <v>20101</v>
      </c>
    </row>
    <row r="33" spans="1:5" s="310" customFormat="1" ht="13.8" x14ac:dyDescent="0.3">
      <c r="A33" s="389" t="s">
        <v>2696</v>
      </c>
      <c r="B33" s="389" t="s">
        <v>2051</v>
      </c>
      <c r="C33" s="213">
        <v>1</v>
      </c>
      <c r="D33" s="214">
        <v>19381</v>
      </c>
      <c r="E33" s="214">
        <v>19381</v>
      </c>
    </row>
    <row r="34" spans="1:5" s="310" customFormat="1" ht="13.8" x14ac:dyDescent="0.3">
      <c r="A34" s="389" t="s">
        <v>2697</v>
      </c>
      <c r="B34" s="389" t="s">
        <v>2698</v>
      </c>
      <c r="C34" s="213">
        <v>1</v>
      </c>
      <c r="D34" s="214">
        <v>14041</v>
      </c>
      <c r="E34" s="214">
        <v>14041</v>
      </c>
    </row>
    <row r="35" spans="1:5" s="310" customFormat="1" ht="13.8" x14ac:dyDescent="0.3">
      <c r="A35" s="389" t="s">
        <v>2699</v>
      </c>
      <c r="B35" s="389" t="s">
        <v>2700</v>
      </c>
      <c r="C35" s="213">
        <v>1</v>
      </c>
      <c r="D35" s="214">
        <v>14041</v>
      </c>
      <c r="E35" s="214">
        <v>14041</v>
      </c>
    </row>
    <row r="36" spans="1:5" s="310" customFormat="1" ht="13.8" x14ac:dyDescent="0.3">
      <c r="A36" s="389" t="s">
        <v>2701</v>
      </c>
      <c r="B36" s="389" t="s">
        <v>2702</v>
      </c>
      <c r="C36" s="213">
        <v>1</v>
      </c>
      <c r="D36" s="214">
        <v>14041</v>
      </c>
      <c r="E36" s="214">
        <v>14041</v>
      </c>
    </row>
    <row r="37" spans="1:5" s="310" customFormat="1" ht="13.8" x14ac:dyDescent="0.3">
      <c r="A37" s="389" t="s">
        <v>2703</v>
      </c>
      <c r="B37" s="389" t="s">
        <v>2704</v>
      </c>
      <c r="C37" s="213">
        <v>1</v>
      </c>
      <c r="D37" s="214">
        <v>14041</v>
      </c>
      <c r="E37" s="214">
        <v>14041</v>
      </c>
    </row>
    <row r="38" spans="1:5" s="310" customFormat="1" ht="13.8" x14ac:dyDescent="0.3">
      <c r="A38" s="389" t="s">
        <v>2705</v>
      </c>
      <c r="B38" s="389" t="s">
        <v>2706</v>
      </c>
      <c r="C38" s="213">
        <v>1</v>
      </c>
      <c r="D38" s="214">
        <v>9797</v>
      </c>
      <c r="E38" s="214">
        <v>9797</v>
      </c>
    </row>
    <row r="39" spans="1:5" s="310" customFormat="1" ht="13.8" x14ac:dyDescent="0.3">
      <c r="A39" s="389" t="s">
        <v>2707</v>
      </c>
      <c r="B39" s="389" t="s">
        <v>2708</v>
      </c>
      <c r="C39" s="213">
        <v>1</v>
      </c>
      <c r="D39" s="214">
        <v>9797</v>
      </c>
      <c r="E39" s="214">
        <v>9797</v>
      </c>
    </row>
    <row r="40" spans="1:5" s="310" customFormat="1" ht="13.8" x14ac:dyDescent="0.3">
      <c r="A40" s="389" t="s">
        <v>2709</v>
      </c>
      <c r="B40" s="389" t="s">
        <v>2710</v>
      </c>
      <c r="C40" s="213">
        <v>1</v>
      </c>
      <c r="D40" s="214">
        <v>8596</v>
      </c>
      <c r="E40" s="214">
        <v>8596</v>
      </c>
    </row>
    <row r="41" spans="1:5" s="310" customFormat="1" ht="13.8" x14ac:dyDescent="0.3">
      <c r="A41" s="389" t="s">
        <v>2711</v>
      </c>
      <c r="B41" s="389" t="s">
        <v>2712</v>
      </c>
      <c r="C41" s="213">
        <v>1</v>
      </c>
      <c r="D41" s="214">
        <v>8596</v>
      </c>
      <c r="E41" s="214">
        <v>8596</v>
      </c>
    </row>
    <row r="42" spans="1:5" s="310" customFormat="1" ht="13.8" x14ac:dyDescent="0.3">
      <c r="A42" s="303" t="s">
        <v>329</v>
      </c>
      <c r="B42" s="217" t="s">
        <v>1830</v>
      </c>
      <c r="C42" s="390">
        <f>SUM(C12:C41)</f>
        <v>40</v>
      </c>
      <c r="D42" s="343" t="s">
        <v>329</v>
      </c>
      <c r="E42" s="343" t="s">
        <v>329</v>
      </c>
    </row>
    <row r="43" spans="1:5" s="316" customFormat="1" ht="13.8" x14ac:dyDescent="0.3">
      <c r="A43" s="318"/>
      <c r="B43" s="318"/>
      <c r="C43" s="322"/>
      <c r="D43" s="321"/>
      <c r="E43" s="321"/>
    </row>
    <row r="44" spans="1:5" s="310" customFormat="1" ht="13.8" x14ac:dyDescent="0.3">
      <c r="A44" s="183" t="s">
        <v>329</v>
      </c>
      <c r="B44" s="183" t="s">
        <v>329</v>
      </c>
      <c r="C44" s="323" t="s">
        <v>329</v>
      </c>
      <c r="D44" s="307" t="s">
        <v>329</v>
      </c>
      <c r="E44" s="307" t="s">
        <v>329</v>
      </c>
    </row>
    <row r="45" spans="1:5" s="310" customFormat="1" ht="13.8" x14ac:dyDescent="0.3">
      <c r="A45" s="466" t="s">
        <v>1831</v>
      </c>
      <c r="B45" s="494" t="s">
        <v>1831</v>
      </c>
      <c r="C45" s="329"/>
      <c r="D45" s="308" t="s">
        <v>329</v>
      </c>
      <c r="E45" s="308" t="s">
        <v>329</v>
      </c>
    </row>
    <row r="46" spans="1:5" s="310" customFormat="1" ht="13.8" x14ac:dyDescent="0.3">
      <c r="A46" s="391" t="s">
        <v>1841</v>
      </c>
      <c r="B46" s="337" t="s">
        <v>1841</v>
      </c>
      <c r="C46" s="213">
        <v>0</v>
      </c>
      <c r="D46" s="214">
        <v>0</v>
      </c>
      <c r="E46" s="214">
        <v>0</v>
      </c>
    </row>
    <row r="47" spans="1:5" s="310" customFormat="1" ht="13.8" x14ac:dyDescent="0.3">
      <c r="A47" s="303" t="s">
        <v>329</v>
      </c>
      <c r="B47" s="217" t="s">
        <v>1839</v>
      </c>
      <c r="C47" s="390">
        <f>SUM(C46:C46)</f>
        <v>0</v>
      </c>
      <c r="D47" s="343" t="s">
        <v>329</v>
      </c>
      <c r="E47" s="343" t="s">
        <v>329</v>
      </c>
    </row>
    <row r="48" spans="1:5" s="310" customFormat="1" ht="13.8" x14ac:dyDescent="0.3">
      <c r="A48" s="324" t="s">
        <v>329</v>
      </c>
      <c r="D48" s="325" t="s">
        <v>329</v>
      </c>
      <c r="E48" s="325" t="s">
        <v>329</v>
      </c>
    </row>
    <row r="49" spans="1:14" s="310" customFormat="1" ht="13.8" x14ac:dyDescent="0.3">
      <c r="A49" s="183" t="s">
        <v>329</v>
      </c>
      <c r="B49" s="183" t="s">
        <v>329</v>
      </c>
      <c r="C49" s="323" t="s">
        <v>329</v>
      </c>
      <c r="D49" s="307" t="s">
        <v>329</v>
      </c>
      <c r="E49" s="307" t="s">
        <v>329</v>
      </c>
    </row>
    <row r="50" spans="1:14" s="310" customFormat="1" ht="13.8" x14ac:dyDescent="0.3">
      <c r="A50" s="466" t="s">
        <v>1840</v>
      </c>
      <c r="B50" s="494" t="s">
        <v>1831</v>
      </c>
      <c r="C50" s="329" t="s">
        <v>329</v>
      </c>
      <c r="D50" s="201" t="s">
        <v>329</v>
      </c>
      <c r="E50" s="201" t="s">
        <v>329</v>
      </c>
    </row>
    <row r="51" spans="1:14" s="310" customFormat="1" ht="13.8" x14ac:dyDescent="0.3">
      <c r="A51" s="391" t="s">
        <v>1841</v>
      </c>
      <c r="B51" s="337" t="s">
        <v>1841</v>
      </c>
      <c r="C51" s="213">
        <v>0</v>
      </c>
      <c r="D51" s="392">
        <v>0</v>
      </c>
      <c r="E51" s="204">
        <v>0</v>
      </c>
    </row>
    <row r="52" spans="1:14" s="310" customFormat="1" ht="13.8" x14ac:dyDescent="0.3">
      <c r="A52" s="303" t="s">
        <v>329</v>
      </c>
      <c r="B52" s="217" t="s">
        <v>1842</v>
      </c>
      <c r="C52" s="390">
        <f>SUM(C51:C51)</f>
        <v>0</v>
      </c>
      <c r="D52" s="192" t="s">
        <v>329</v>
      </c>
      <c r="E52" s="192" t="s">
        <v>329</v>
      </c>
    </row>
    <row r="53" spans="1:14" s="310" customFormat="1" ht="13.8" x14ac:dyDescent="0.3">
      <c r="A53" s="183"/>
      <c r="B53" s="181"/>
      <c r="C53" s="323"/>
      <c r="D53" s="307"/>
      <c r="E53" s="307"/>
    </row>
    <row r="54" spans="1:14" s="310" customFormat="1" ht="13.8" x14ac:dyDescent="0.3">
      <c r="A54" s="183"/>
      <c r="B54" s="327" t="s">
        <v>1754</v>
      </c>
      <c r="C54" s="328">
        <f>SUM(C47,C42,C52)</f>
        <v>40</v>
      </c>
      <c r="D54" s="307"/>
      <c r="E54" s="307"/>
    </row>
    <row r="55" spans="1:14" s="310" customFormat="1" ht="13.8" x14ac:dyDescent="0.3">
      <c r="A55" s="183"/>
      <c r="B55" s="183"/>
      <c r="C55" s="323"/>
      <c r="D55" s="307"/>
      <c r="E55" s="307"/>
    </row>
    <row r="56" spans="1:14" s="310" customFormat="1" ht="13.8" x14ac:dyDescent="0.3">
      <c r="A56" s="183"/>
      <c r="B56" s="183"/>
      <c r="C56" s="323"/>
      <c r="D56" s="307"/>
      <c r="E56" s="307"/>
    </row>
    <row r="57" spans="1:14" s="310" customFormat="1" ht="13.8" x14ac:dyDescent="0.3">
      <c r="A57" s="488" t="s">
        <v>1750</v>
      </c>
      <c r="B57" s="488"/>
      <c r="C57" s="329" t="s">
        <v>329</v>
      </c>
      <c r="D57" s="308" t="s">
        <v>329</v>
      </c>
      <c r="E57" s="308" t="s">
        <v>329</v>
      </c>
    </row>
    <row r="58" spans="1:14" s="310" customFormat="1" ht="13.8" x14ac:dyDescent="0.3">
      <c r="A58" s="466" t="s">
        <v>1843</v>
      </c>
      <c r="B58" s="466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  <c r="N58" s="330"/>
    </row>
    <row r="59" spans="1:14" s="310" customFormat="1" ht="13.8" x14ac:dyDescent="0.3">
      <c r="A59" s="202" t="s">
        <v>1841</v>
      </c>
      <c r="B59" s="212" t="s">
        <v>1841</v>
      </c>
      <c r="C59" s="213">
        <v>0</v>
      </c>
      <c r="D59" s="214">
        <v>0</v>
      </c>
      <c r="E59" s="214">
        <v>0</v>
      </c>
    </row>
    <row r="60" spans="1:14" s="310" customFormat="1" ht="13.8" x14ac:dyDescent="0.3">
      <c r="A60" s="188" t="s">
        <v>329</v>
      </c>
      <c r="B60" s="189" t="s">
        <v>1847</v>
      </c>
      <c r="C60" s="190">
        <f>SUM(C59:C59)</f>
        <v>0</v>
      </c>
      <c r="D60" s="191" t="s">
        <v>329</v>
      </c>
      <c r="E60" s="192" t="s">
        <v>329</v>
      </c>
    </row>
    <row r="61" spans="1:14" s="310" customFormat="1" ht="13.8" x14ac:dyDescent="0.3">
      <c r="A61" s="183" t="s">
        <v>329</v>
      </c>
      <c r="B61" s="215" t="s">
        <v>329</v>
      </c>
      <c r="C61" s="333"/>
    </row>
    <row r="62" spans="1:14" s="310" customFormat="1" ht="13.8" x14ac:dyDescent="0.3">
      <c r="A62" s="468" t="s">
        <v>1848</v>
      </c>
      <c r="B62" s="469"/>
      <c r="C62" s="333"/>
    </row>
    <row r="63" spans="1:14" s="310" customFormat="1" ht="13.8" x14ac:dyDescent="0.3">
      <c r="A63" s="202" t="s">
        <v>1841</v>
      </c>
      <c r="B63" s="326" t="s">
        <v>1841</v>
      </c>
      <c r="C63" s="203">
        <v>0</v>
      </c>
      <c r="D63" s="204">
        <v>0</v>
      </c>
      <c r="E63" s="204">
        <v>0</v>
      </c>
    </row>
    <row r="64" spans="1:14" s="310" customFormat="1" ht="13.8" x14ac:dyDescent="0.3">
      <c r="A64" s="194" t="s">
        <v>329</v>
      </c>
      <c r="B64" s="217" t="s">
        <v>1853</v>
      </c>
      <c r="C64" s="218">
        <f>SUM(C63:C63)</f>
        <v>0</v>
      </c>
      <c r="D64" s="191" t="s">
        <v>329</v>
      </c>
      <c r="E64" s="192" t="s">
        <v>329</v>
      </c>
    </row>
    <row r="65" spans="1:7" s="310" customFormat="1" ht="13.8" x14ac:dyDescent="0.3">
      <c r="C65" s="333"/>
    </row>
    <row r="66" spans="1:7" ht="14.4" x14ac:dyDescent="0.3"/>
    <row r="67" spans="1:7" ht="30" customHeight="1" x14ac:dyDescent="0.3">
      <c r="A67" s="490" t="s">
        <v>2713</v>
      </c>
      <c r="B67" s="490"/>
      <c r="C67" s="490"/>
      <c r="D67" s="490"/>
      <c r="E67" s="490"/>
      <c r="F67" s="393"/>
      <c r="G67" s="316"/>
    </row>
    <row r="68" spans="1:7" ht="25.5" customHeight="1" x14ac:dyDescent="0.3">
      <c r="A68" s="394"/>
      <c r="B68" s="395"/>
      <c r="C68" s="396"/>
      <c r="D68" s="397"/>
      <c r="E68" s="397"/>
      <c r="F68" s="393"/>
      <c r="G68" s="316"/>
    </row>
    <row r="69" spans="1:7" ht="25.5" customHeight="1" x14ac:dyDescent="0.3">
      <c r="A69" s="471" t="s">
        <v>2714</v>
      </c>
      <c r="B69" s="491" t="s">
        <v>1802</v>
      </c>
      <c r="C69" s="471" t="s">
        <v>1803</v>
      </c>
      <c r="D69" s="471" t="s">
        <v>1804</v>
      </c>
      <c r="E69" s="471"/>
    </row>
    <row r="70" spans="1:7" ht="25.5" customHeight="1" x14ac:dyDescent="0.3">
      <c r="A70" s="471"/>
      <c r="B70" s="492"/>
      <c r="C70" s="471"/>
      <c r="D70" s="180" t="s">
        <v>1805</v>
      </c>
      <c r="E70" s="180" t="s">
        <v>1806</v>
      </c>
    </row>
    <row r="71" spans="1:7" ht="99" customHeight="1" x14ac:dyDescent="0.3">
      <c r="A71" s="398" t="s">
        <v>2715</v>
      </c>
      <c r="B71" s="389" t="s">
        <v>2716</v>
      </c>
      <c r="C71" s="213">
        <v>1</v>
      </c>
      <c r="D71" s="214">
        <v>36111</v>
      </c>
      <c r="E71" s="214">
        <v>36111</v>
      </c>
    </row>
    <row r="72" spans="1:7" ht="102.75" customHeight="1" x14ac:dyDescent="0.3">
      <c r="A72" s="237" t="s">
        <v>2715</v>
      </c>
      <c r="B72" s="389" t="s">
        <v>2717</v>
      </c>
      <c r="C72" s="213">
        <v>1</v>
      </c>
      <c r="D72" s="214">
        <v>20101</v>
      </c>
      <c r="E72" s="214">
        <v>20101</v>
      </c>
    </row>
    <row r="73" spans="1:7" ht="74.25" customHeight="1" x14ac:dyDescent="0.3">
      <c r="A73" s="237" t="s">
        <v>2718</v>
      </c>
      <c r="B73" s="389" t="s">
        <v>2719</v>
      </c>
      <c r="C73" s="213">
        <v>1</v>
      </c>
      <c r="D73" s="214">
        <v>20101</v>
      </c>
      <c r="E73" s="214">
        <v>20101</v>
      </c>
    </row>
  </sheetData>
  <mergeCells count="20">
    <mergeCell ref="A62:B62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45:B45"/>
    <mergeCell ref="A50:B50"/>
    <mergeCell ref="A57:B57"/>
    <mergeCell ref="A58:B58"/>
    <mergeCell ref="A67:E67"/>
    <mergeCell ref="A69:A70"/>
    <mergeCell ref="B69:B70"/>
    <mergeCell ref="C69:C70"/>
    <mergeCell ref="D69:E69"/>
  </mergeCells>
  <printOptions horizontalCentered="1"/>
  <pageMargins left="0.59055118110236227" right="0.59055118110236227" top="1.1811023622047245" bottom="0.78740157480314965" header="0.39370078740157483" footer="0.39370078740157483"/>
  <pageSetup scale="72" fitToHeight="0" orientation="landscape" r:id="rId1"/>
  <rowBreaks count="3" manualBreakCount="3">
    <brk id="22" max="16383" man="1"/>
    <brk id="43" max="16383" man="1"/>
    <brk id="65" max="16383" man="1"/>
  </rowBreak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2"/>
  <sheetViews>
    <sheetView showGridLines="0" zoomScaleNormal="100" zoomScaleSheetLayoutView="90" workbookViewId="0"/>
  </sheetViews>
  <sheetFormatPr baseColWidth="10" defaultColWidth="11.5546875" defaultRowHeight="14.4" x14ac:dyDescent="0.3"/>
  <cols>
    <col min="1" max="1" width="25.109375" style="363" customWidth="1"/>
    <col min="2" max="2" width="49.5546875" style="363" customWidth="1"/>
    <col min="3" max="3" width="11.33203125" style="363" bestFit="1" customWidth="1"/>
    <col min="4" max="4" width="12.6640625" style="363" customWidth="1"/>
    <col min="5" max="5" width="9.33203125" style="363" customWidth="1"/>
    <col min="6" max="6" width="13.44140625" style="363" bestFit="1" customWidth="1"/>
    <col min="7" max="7" width="9.33203125" style="363" bestFit="1" customWidth="1"/>
    <col min="8" max="8" width="15.44140625" style="363" bestFit="1" customWidth="1"/>
    <col min="9" max="9" width="15.5546875" style="363" bestFit="1" customWidth="1"/>
    <col min="10" max="10" width="11.6640625" style="363" customWidth="1"/>
    <col min="11" max="11" width="9.109375" style="363" customWidth="1"/>
    <col min="12" max="12" width="12.33203125" style="363" customWidth="1"/>
    <col min="13" max="13" width="13.44140625" style="363" customWidth="1"/>
    <col min="14" max="16384" width="11.5546875" style="363"/>
  </cols>
  <sheetData>
    <row r="2" spans="1:13" ht="15.6" x14ac:dyDescent="0.3">
      <c r="A2" s="448" t="s">
        <v>783</v>
      </c>
      <c r="B2" s="448" t="s">
        <v>1854</v>
      </c>
      <c r="C2" s="448" t="s">
        <v>1854</v>
      </c>
      <c r="D2" s="448" t="s">
        <v>1854</v>
      </c>
      <c r="E2" s="448"/>
      <c r="F2" s="448" t="s">
        <v>1854</v>
      </c>
      <c r="G2" s="448" t="s">
        <v>1854</v>
      </c>
      <c r="H2" s="448" t="s">
        <v>1854</v>
      </c>
      <c r="I2" s="448" t="s">
        <v>1854</v>
      </c>
      <c r="J2" s="448" t="s">
        <v>1854</v>
      </c>
      <c r="K2" s="448"/>
      <c r="L2" s="448" t="s">
        <v>1854</v>
      </c>
      <c r="M2" s="448" t="s">
        <v>1854</v>
      </c>
    </row>
    <row r="3" spans="1:13" ht="15.6" x14ac:dyDescent="0.3">
      <c r="A3" s="448" t="s">
        <v>792</v>
      </c>
      <c r="B3" s="448" t="s">
        <v>1854</v>
      </c>
      <c r="C3" s="448" t="s">
        <v>1854</v>
      </c>
      <c r="D3" s="448" t="s">
        <v>1854</v>
      </c>
      <c r="E3" s="448"/>
      <c r="F3" s="448" t="s">
        <v>1854</v>
      </c>
      <c r="G3" s="448" t="s">
        <v>1854</v>
      </c>
      <c r="H3" s="448" t="s">
        <v>1854</v>
      </c>
      <c r="I3" s="448" t="s">
        <v>1854</v>
      </c>
      <c r="J3" s="448" t="s">
        <v>1854</v>
      </c>
      <c r="K3" s="448"/>
      <c r="L3" s="448" t="s">
        <v>1854</v>
      </c>
      <c r="M3" s="448" t="s">
        <v>1854</v>
      </c>
    </row>
    <row r="4" spans="1:13" ht="15.6" x14ac:dyDescent="0.3">
      <c r="A4" s="448" t="s">
        <v>1746</v>
      </c>
      <c r="B4" s="448" t="s">
        <v>1798</v>
      </c>
      <c r="C4" s="448" t="s">
        <v>1798</v>
      </c>
      <c r="D4" s="448" t="s">
        <v>1798</v>
      </c>
      <c r="E4" s="448"/>
      <c r="F4" s="448" t="s">
        <v>1798</v>
      </c>
      <c r="G4" s="448" t="s">
        <v>1798</v>
      </c>
      <c r="H4" s="448" t="s">
        <v>1798</v>
      </c>
      <c r="I4" s="448" t="s">
        <v>1798</v>
      </c>
      <c r="J4" s="448" t="s">
        <v>1798</v>
      </c>
      <c r="K4" s="448"/>
      <c r="L4" s="448" t="s">
        <v>1798</v>
      </c>
      <c r="M4" s="448" t="s">
        <v>1798</v>
      </c>
    </row>
    <row r="5" spans="1:13" ht="15.6" x14ac:dyDescent="0.3">
      <c r="A5" s="448" t="s">
        <v>1855</v>
      </c>
      <c r="B5" s="448" t="s">
        <v>1855</v>
      </c>
      <c r="C5" s="448" t="s">
        <v>1855</v>
      </c>
      <c r="D5" s="448" t="s">
        <v>1855</v>
      </c>
      <c r="E5" s="448"/>
      <c r="F5" s="448" t="s">
        <v>1855</v>
      </c>
      <c r="G5" s="448" t="s">
        <v>1855</v>
      </c>
      <c r="H5" s="448" t="s">
        <v>1855</v>
      </c>
      <c r="I5" s="448" t="s">
        <v>1855</v>
      </c>
      <c r="J5" s="448" t="s">
        <v>1855</v>
      </c>
      <c r="K5" s="448"/>
      <c r="L5" s="448" t="s">
        <v>1855</v>
      </c>
      <c r="M5" s="448" t="s">
        <v>1855</v>
      </c>
    </row>
    <row r="6" spans="1:13" ht="15.6" x14ac:dyDescent="0.3">
      <c r="A6" s="462" t="s">
        <v>1800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</row>
    <row r="7" spans="1:13" ht="15.6" x14ac:dyDescent="0.3">
      <c r="A7" s="446" t="s">
        <v>1856</v>
      </c>
      <c r="B7" s="446"/>
      <c r="C7" s="446"/>
      <c r="D7" s="87" t="s">
        <v>329</v>
      </c>
      <c r="E7" s="87"/>
      <c r="F7" s="87" t="s">
        <v>329</v>
      </c>
      <c r="G7" s="87" t="s">
        <v>329</v>
      </c>
      <c r="H7" s="87" t="s">
        <v>329</v>
      </c>
      <c r="I7" s="87" t="s">
        <v>329</v>
      </c>
      <c r="J7" s="87" t="s">
        <v>329</v>
      </c>
      <c r="K7" s="87"/>
      <c r="L7" s="87" t="s">
        <v>329</v>
      </c>
      <c r="M7" s="87" t="s">
        <v>329</v>
      </c>
    </row>
    <row r="8" spans="1:13" x14ac:dyDescent="0.3">
      <c r="A8" s="444" t="s">
        <v>1857</v>
      </c>
      <c r="B8" s="444" t="s">
        <v>1802</v>
      </c>
      <c r="C8" s="444" t="s">
        <v>1858</v>
      </c>
      <c r="D8" s="444" t="s">
        <v>1858</v>
      </c>
      <c r="E8" s="444"/>
      <c r="F8" s="444" t="s">
        <v>1858</v>
      </c>
      <c r="G8" s="444" t="s">
        <v>1858</v>
      </c>
      <c r="H8" s="444" t="s">
        <v>1859</v>
      </c>
      <c r="I8" s="444" t="s">
        <v>1859</v>
      </c>
      <c r="J8" s="444" t="s">
        <v>1859</v>
      </c>
      <c r="K8" s="444"/>
      <c r="L8" s="444" t="s">
        <v>1859</v>
      </c>
      <c r="M8" s="444" t="s">
        <v>1859</v>
      </c>
    </row>
    <row r="9" spans="1:13" ht="27.6" x14ac:dyDescent="0.3">
      <c r="A9" s="444" t="s">
        <v>1857</v>
      </c>
      <c r="B9" s="444" t="s">
        <v>1860</v>
      </c>
      <c r="C9" s="88" t="s">
        <v>1861</v>
      </c>
      <c r="D9" s="88" t="s">
        <v>2720</v>
      </c>
      <c r="E9" s="88" t="s">
        <v>2721</v>
      </c>
      <c r="F9" s="88" t="s">
        <v>1862</v>
      </c>
      <c r="G9" s="88" t="s">
        <v>1864</v>
      </c>
      <c r="H9" s="88" t="s">
        <v>1865</v>
      </c>
      <c r="I9" s="88" t="s">
        <v>1866</v>
      </c>
      <c r="J9" s="88" t="s">
        <v>1867</v>
      </c>
      <c r="K9" s="88" t="s">
        <v>2722</v>
      </c>
      <c r="L9" s="88" t="s">
        <v>2723</v>
      </c>
      <c r="M9" s="88" t="s">
        <v>1864</v>
      </c>
    </row>
    <row r="10" spans="1:13" x14ac:dyDescent="0.3">
      <c r="A10" s="399">
        <v>1.1000000000000001</v>
      </c>
      <c r="B10" s="400" t="s">
        <v>2663</v>
      </c>
      <c r="C10" s="222">
        <v>128917</v>
      </c>
      <c r="D10" s="222">
        <v>3000</v>
      </c>
      <c r="E10" s="222">
        <v>3992</v>
      </c>
      <c r="F10" s="222">
        <v>4262</v>
      </c>
      <c r="G10" s="222">
        <f t="shared" ref="G10:G22" si="0">SUM(C10:F10)</f>
        <v>140171</v>
      </c>
      <c r="H10" s="222">
        <v>30781</v>
      </c>
      <c r="I10" s="222">
        <v>21986</v>
      </c>
      <c r="J10" s="222">
        <v>175889</v>
      </c>
      <c r="K10" s="222">
        <v>0</v>
      </c>
      <c r="L10" s="222">
        <v>131917</v>
      </c>
      <c r="M10" s="222">
        <f t="shared" ref="M10:M22" si="1">SUM(H10:L10)</f>
        <v>360573</v>
      </c>
    </row>
    <row r="11" spans="1:13" x14ac:dyDescent="0.3">
      <c r="A11" s="401">
        <v>1.2</v>
      </c>
      <c r="B11" s="402" t="s">
        <v>2664</v>
      </c>
      <c r="C11" s="223">
        <v>128917</v>
      </c>
      <c r="D11" s="223">
        <v>3000</v>
      </c>
      <c r="E11" s="223">
        <v>3992</v>
      </c>
      <c r="F11" s="223">
        <v>4262</v>
      </c>
      <c r="G11" s="223">
        <f t="shared" si="0"/>
        <v>140171</v>
      </c>
      <c r="H11" s="223">
        <v>30781</v>
      </c>
      <c r="I11" s="223">
        <v>21986</v>
      </c>
      <c r="J11" s="223">
        <v>175889</v>
      </c>
      <c r="K11" s="223">
        <v>0</v>
      </c>
      <c r="L11" s="223">
        <v>131917</v>
      </c>
      <c r="M11" s="223">
        <f t="shared" si="1"/>
        <v>360573</v>
      </c>
    </row>
    <row r="12" spans="1:13" x14ac:dyDescent="0.3">
      <c r="A12" s="402" t="s">
        <v>2665</v>
      </c>
      <c r="B12" s="402" t="s">
        <v>2666</v>
      </c>
      <c r="C12" s="223">
        <v>62623</v>
      </c>
      <c r="D12" s="223">
        <v>2000</v>
      </c>
      <c r="E12" s="223">
        <v>3992</v>
      </c>
      <c r="F12" s="223">
        <v>2000</v>
      </c>
      <c r="G12" s="223">
        <f t="shared" si="0"/>
        <v>70615</v>
      </c>
      <c r="H12" s="223">
        <v>15079</v>
      </c>
      <c r="I12" s="223">
        <v>10771</v>
      </c>
      <c r="J12" s="223">
        <v>86164</v>
      </c>
      <c r="K12" s="223">
        <v>0</v>
      </c>
      <c r="L12" s="223">
        <v>0</v>
      </c>
      <c r="M12" s="223">
        <f t="shared" si="1"/>
        <v>112014</v>
      </c>
    </row>
    <row r="13" spans="1:13" x14ac:dyDescent="0.3">
      <c r="A13" s="402" t="s">
        <v>2667</v>
      </c>
      <c r="B13" s="402" t="s">
        <v>2668</v>
      </c>
      <c r="C13" s="223">
        <v>62623</v>
      </c>
      <c r="D13" s="223">
        <v>2000</v>
      </c>
      <c r="E13" s="223">
        <v>3992</v>
      </c>
      <c r="F13" s="223">
        <v>2000</v>
      </c>
      <c r="G13" s="223">
        <f t="shared" si="0"/>
        <v>70615</v>
      </c>
      <c r="H13" s="223">
        <v>15079</v>
      </c>
      <c r="I13" s="223">
        <v>10771</v>
      </c>
      <c r="J13" s="223">
        <v>86164</v>
      </c>
      <c r="K13" s="223">
        <v>0</v>
      </c>
      <c r="L13" s="223">
        <v>0</v>
      </c>
      <c r="M13" s="223">
        <f t="shared" si="1"/>
        <v>112014</v>
      </c>
    </row>
    <row r="14" spans="1:13" x14ac:dyDescent="0.3">
      <c r="A14" s="401">
        <v>5.0999999999999996</v>
      </c>
      <c r="B14" s="402" t="s">
        <v>2669</v>
      </c>
      <c r="C14" s="223">
        <v>62623</v>
      </c>
      <c r="D14" s="223">
        <v>2000</v>
      </c>
      <c r="E14" s="223">
        <v>3992</v>
      </c>
      <c r="F14" s="223">
        <v>2000</v>
      </c>
      <c r="G14" s="223">
        <f t="shared" si="0"/>
        <v>70615</v>
      </c>
      <c r="H14" s="223">
        <v>15079</v>
      </c>
      <c r="I14" s="223">
        <v>10771</v>
      </c>
      <c r="J14" s="223">
        <v>86164</v>
      </c>
      <c r="K14" s="223">
        <v>0</v>
      </c>
      <c r="L14" s="223">
        <v>0</v>
      </c>
      <c r="M14" s="223">
        <f t="shared" si="1"/>
        <v>112014</v>
      </c>
    </row>
    <row r="15" spans="1:13" x14ac:dyDescent="0.3">
      <c r="A15" s="401">
        <v>2.1</v>
      </c>
      <c r="B15" s="402" t="s">
        <v>2670</v>
      </c>
      <c r="C15" s="223">
        <v>62623</v>
      </c>
      <c r="D15" s="223">
        <v>2000</v>
      </c>
      <c r="E15" s="223">
        <v>3992</v>
      </c>
      <c r="F15" s="223">
        <v>2000</v>
      </c>
      <c r="G15" s="223">
        <f t="shared" si="0"/>
        <v>70615</v>
      </c>
      <c r="H15" s="223">
        <v>15079</v>
      </c>
      <c r="I15" s="223">
        <v>10771</v>
      </c>
      <c r="J15" s="223">
        <v>86164</v>
      </c>
      <c r="K15" s="223">
        <v>0</v>
      </c>
      <c r="L15" s="223">
        <v>0</v>
      </c>
      <c r="M15" s="223">
        <f t="shared" si="1"/>
        <v>112014</v>
      </c>
    </row>
    <row r="16" spans="1:13" x14ac:dyDescent="0.3">
      <c r="A16" s="401">
        <v>4.0999999999999996</v>
      </c>
      <c r="B16" s="402" t="s">
        <v>2671</v>
      </c>
      <c r="C16" s="223">
        <v>62623</v>
      </c>
      <c r="D16" s="223">
        <v>2000</v>
      </c>
      <c r="E16" s="223">
        <v>3992</v>
      </c>
      <c r="F16" s="223">
        <v>2000</v>
      </c>
      <c r="G16" s="223">
        <f t="shared" si="0"/>
        <v>70615</v>
      </c>
      <c r="H16" s="223">
        <v>15079</v>
      </c>
      <c r="I16" s="223">
        <v>10771</v>
      </c>
      <c r="J16" s="223">
        <v>86164</v>
      </c>
      <c r="K16" s="223">
        <v>0</v>
      </c>
      <c r="L16" s="223">
        <v>0</v>
      </c>
      <c r="M16" s="223">
        <f t="shared" si="1"/>
        <v>112014</v>
      </c>
    </row>
    <row r="17" spans="1:13" ht="27.6" x14ac:dyDescent="0.3">
      <c r="A17" s="401">
        <v>3.1</v>
      </c>
      <c r="B17" s="402" t="s">
        <v>2672</v>
      </c>
      <c r="C17" s="223">
        <v>62623</v>
      </c>
      <c r="D17" s="223">
        <v>2000</v>
      </c>
      <c r="E17" s="223">
        <v>3992</v>
      </c>
      <c r="F17" s="223">
        <v>2000</v>
      </c>
      <c r="G17" s="223">
        <f t="shared" si="0"/>
        <v>70615</v>
      </c>
      <c r="H17" s="223">
        <v>15079</v>
      </c>
      <c r="I17" s="223">
        <v>10771</v>
      </c>
      <c r="J17" s="223">
        <v>86164</v>
      </c>
      <c r="K17" s="223">
        <v>0</v>
      </c>
      <c r="L17" s="223">
        <v>0</v>
      </c>
      <c r="M17" s="223">
        <f t="shared" si="1"/>
        <v>112014</v>
      </c>
    </row>
    <row r="18" spans="1:13" x14ac:dyDescent="0.3">
      <c r="A18" s="401">
        <v>6.1</v>
      </c>
      <c r="B18" s="402" t="s">
        <v>2208</v>
      </c>
      <c r="C18" s="223">
        <v>62623</v>
      </c>
      <c r="D18" s="223">
        <v>2000</v>
      </c>
      <c r="E18" s="223">
        <v>3992</v>
      </c>
      <c r="F18" s="223">
        <v>2000</v>
      </c>
      <c r="G18" s="223">
        <f t="shared" si="0"/>
        <v>70615</v>
      </c>
      <c r="H18" s="223">
        <v>15079</v>
      </c>
      <c r="I18" s="223">
        <v>10771</v>
      </c>
      <c r="J18" s="223">
        <v>86164</v>
      </c>
      <c r="K18" s="223">
        <v>0</v>
      </c>
      <c r="L18" s="223">
        <v>0</v>
      </c>
      <c r="M18" s="223">
        <f t="shared" si="1"/>
        <v>112014</v>
      </c>
    </row>
    <row r="19" spans="1:13" ht="27.75" customHeight="1" x14ac:dyDescent="0.3">
      <c r="A19" s="403" t="s">
        <v>2673</v>
      </c>
      <c r="B19" s="402" t="s">
        <v>2674</v>
      </c>
      <c r="C19" s="223">
        <v>36111</v>
      </c>
      <c r="D19" s="223">
        <v>0</v>
      </c>
      <c r="E19" s="223">
        <v>3992</v>
      </c>
      <c r="F19" s="223">
        <v>2000</v>
      </c>
      <c r="G19" s="223">
        <f t="shared" si="0"/>
        <v>42103</v>
      </c>
      <c r="H19" s="223">
        <v>8426</v>
      </c>
      <c r="I19" s="223">
        <v>6018</v>
      </c>
      <c r="J19" s="223">
        <v>48148</v>
      </c>
      <c r="K19" s="223">
        <v>0</v>
      </c>
      <c r="L19" s="223">
        <v>0</v>
      </c>
      <c r="M19" s="223">
        <f t="shared" si="1"/>
        <v>62592</v>
      </c>
    </row>
    <row r="20" spans="1:13" x14ac:dyDescent="0.3">
      <c r="A20" s="403" t="s">
        <v>2675</v>
      </c>
      <c r="B20" s="402" t="s">
        <v>2676</v>
      </c>
      <c r="C20" s="223">
        <v>36111</v>
      </c>
      <c r="D20" s="223">
        <v>0</v>
      </c>
      <c r="E20" s="223">
        <v>3992</v>
      </c>
      <c r="F20" s="223">
        <v>2000</v>
      </c>
      <c r="G20" s="223">
        <f t="shared" si="0"/>
        <v>42103</v>
      </c>
      <c r="H20" s="223">
        <v>8426</v>
      </c>
      <c r="I20" s="223">
        <v>6018</v>
      </c>
      <c r="J20" s="223">
        <v>48148</v>
      </c>
      <c r="K20" s="223">
        <v>0</v>
      </c>
      <c r="L20" s="223">
        <v>0</v>
      </c>
      <c r="M20" s="223">
        <f t="shared" si="1"/>
        <v>62592</v>
      </c>
    </row>
    <row r="21" spans="1:13" x14ac:dyDescent="0.3">
      <c r="A21" s="403" t="s">
        <v>2677</v>
      </c>
      <c r="B21" s="402" t="s">
        <v>2678</v>
      </c>
      <c r="C21" s="223">
        <v>36111</v>
      </c>
      <c r="D21" s="223">
        <v>0</v>
      </c>
      <c r="E21" s="223">
        <v>3992</v>
      </c>
      <c r="F21" s="223">
        <v>2000</v>
      </c>
      <c r="G21" s="223">
        <f t="shared" si="0"/>
        <v>42103</v>
      </c>
      <c r="H21" s="223">
        <v>8426</v>
      </c>
      <c r="I21" s="223">
        <v>6018</v>
      </c>
      <c r="J21" s="223">
        <v>48148</v>
      </c>
      <c r="K21" s="223">
        <v>0</v>
      </c>
      <c r="L21" s="223">
        <v>0</v>
      </c>
      <c r="M21" s="223">
        <f t="shared" si="1"/>
        <v>62592</v>
      </c>
    </row>
    <row r="22" spans="1:13" x14ac:dyDescent="0.3">
      <c r="A22" s="403" t="s">
        <v>2679</v>
      </c>
      <c r="B22" s="402" t="s">
        <v>2680</v>
      </c>
      <c r="C22" s="223">
        <v>36111</v>
      </c>
      <c r="D22" s="223">
        <v>0</v>
      </c>
      <c r="E22" s="223">
        <v>3992</v>
      </c>
      <c r="F22" s="223">
        <v>2000</v>
      </c>
      <c r="G22" s="223">
        <f t="shared" si="0"/>
        <v>42103</v>
      </c>
      <c r="H22" s="223">
        <v>8426</v>
      </c>
      <c r="I22" s="223">
        <v>6018</v>
      </c>
      <c r="J22" s="223">
        <v>48148</v>
      </c>
      <c r="K22" s="223">
        <v>0</v>
      </c>
      <c r="L22" s="223">
        <v>0</v>
      </c>
      <c r="M22" s="223">
        <f t="shared" si="1"/>
        <v>62592</v>
      </c>
    </row>
    <row r="23" spans="1:13" x14ac:dyDescent="0.3">
      <c r="A23" s="404"/>
      <c r="B23" s="92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</row>
    <row r="24" spans="1:13" ht="15.6" x14ac:dyDescent="0.3">
      <c r="A24" s="446" t="s">
        <v>1869</v>
      </c>
      <c r="B24" s="446"/>
      <c r="C24" s="446"/>
      <c r="D24" s="93" t="s">
        <v>329</v>
      </c>
      <c r="E24" s="93"/>
      <c r="F24" s="93" t="s">
        <v>329</v>
      </c>
      <c r="G24" s="93" t="s">
        <v>329</v>
      </c>
      <c r="H24" s="93" t="s">
        <v>329</v>
      </c>
      <c r="I24" s="93" t="s">
        <v>329</v>
      </c>
      <c r="J24" s="93" t="s">
        <v>329</v>
      </c>
      <c r="K24" s="93"/>
      <c r="L24" s="93" t="s">
        <v>329</v>
      </c>
      <c r="M24" s="93" t="s">
        <v>329</v>
      </c>
    </row>
    <row r="25" spans="1:13" x14ac:dyDescent="0.3">
      <c r="A25" s="444" t="s">
        <v>1857</v>
      </c>
      <c r="B25" s="444" t="s">
        <v>1802</v>
      </c>
      <c r="C25" s="447" t="s">
        <v>1858</v>
      </c>
      <c r="D25" s="447" t="s">
        <v>1858</v>
      </c>
      <c r="E25" s="447"/>
      <c r="F25" s="447" t="s">
        <v>1858</v>
      </c>
      <c r="G25" s="447" t="s">
        <v>1858</v>
      </c>
      <c r="H25" s="447" t="s">
        <v>1859</v>
      </c>
      <c r="I25" s="447" t="s">
        <v>1859</v>
      </c>
      <c r="J25" s="447" t="s">
        <v>1859</v>
      </c>
      <c r="K25" s="447"/>
      <c r="L25" s="447" t="s">
        <v>1859</v>
      </c>
      <c r="M25" s="447" t="s">
        <v>1859</v>
      </c>
    </row>
    <row r="26" spans="1:13" ht="27.6" x14ac:dyDescent="0.3">
      <c r="A26" s="444" t="s">
        <v>1857</v>
      </c>
      <c r="B26" s="444" t="s">
        <v>1860</v>
      </c>
      <c r="C26" s="88" t="s">
        <v>1861</v>
      </c>
      <c r="D26" s="88" t="s">
        <v>2720</v>
      </c>
      <c r="E26" s="88" t="s">
        <v>2721</v>
      </c>
      <c r="F26" s="88" t="s">
        <v>1862</v>
      </c>
      <c r="G26" s="94" t="s">
        <v>1864</v>
      </c>
      <c r="H26" s="88" t="s">
        <v>1865</v>
      </c>
      <c r="I26" s="88" t="s">
        <v>1866</v>
      </c>
      <c r="J26" s="88" t="s">
        <v>1867</v>
      </c>
      <c r="K26" s="88" t="s">
        <v>2722</v>
      </c>
      <c r="L26" s="88" t="s">
        <v>2723</v>
      </c>
      <c r="M26" s="94" t="s">
        <v>1864</v>
      </c>
    </row>
    <row r="27" spans="1:13" x14ac:dyDescent="0.3">
      <c r="A27" s="400" t="s">
        <v>2681</v>
      </c>
      <c r="B27" s="400" t="s">
        <v>2682</v>
      </c>
      <c r="C27" s="222">
        <v>20101</v>
      </c>
      <c r="D27" s="222">
        <v>0</v>
      </c>
      <c r="E27" s="222">
        <v>2613</v>
      </c>
      <c r="F27" s="222">
        <v>2000</v>
      </c>
      <c r="G27" s="222">
        <f t="shared" ref="G27:G43" si="2">SUM(C27:F27)</f>
        <v>24714</v>
      </c>
      <c r="H27" s="222">
        <v>4619</v>
      </c>
      <c r="I27" s="222">
        <v>3350</v>
      </c>
      <c r="J27" s="222">
        <v>26802</v>
      </c>
      <c r="K27" s="222">
        <v>0</v>
      </c>
      <c r="L27" s="222">
        <v>0</v>
      </c>
      <c r="M27" s="222">
        <f t="shared" ref="M27:M43" si="3">SUM(H27:L27)</f>
        <v>34771</v>
      </c>
    </row>
    <row r="28" spans="1:13" x14ac:dyDescent="0.3">
      <c r="A28" s="402" t="s">
        <v>2683</v>
      </c>
      <c r="B28" s="402" t="s">
        <v>2684</v>
      </c>
      <c r="C28" s="223">
        <v>20101</v>
      </c>
      <c r="D28" s="223">
        <v>0</v>
      </c>
      <c r="E28" s="223">
        <v>2613</v>
      </c>
      <c r="F28" s="223">
        <v>2000</v>
      </c>
      <c r="G28" s="223">
        <f t="shared" si="2"/>
        <v>24714</v>
      </c>
      <c r="H28" s="223">
        <v>4619</v>
      </c>
      <c r="I28" s="223">
        <v>3350</v>
      </c>
      <c r="J28" s="223">
        <v>26802</v>
      </c>
      <c r="K28" s="223">
        <v>0</v>
      </c>
      <c r="L28" s="223">
        <v>0</v>
      </c>
      <c r="M28" s="223">
        <f t="shared" si="3"/>
        <v>34771</v>
      </c>
    </row>
    <row r="29" spans="1:13" x14ac:dyDescent="0.3">
      <c r="A29" s="402" t="s">
        <v>2685</v>
      </c>
      <c r="B29" s="402" t="s">
        <v>2686</v>
      </c>
      <c r="C29" s="223">
        <v>20101</v>
      </c>
      <c r="D29" s="223">
        <v>0</v>
      </c>
      <c r="E29" s="223">
        <v>2613</v>
      </c>
      <c r="F29" s="223">
        <v>2000</v>
      </c>
      <c r="G29" s="223">
        <f t="shared" si="2"/>
        <v>24714</v>
      </c>
      <c r="H29" s="223">
        <v>4619</v>
      </c>
      <c r="I29" s="223">
        <v>3350</v>
      </c>
      <c r="J29" s="223">
        <v>26802</v>
      </c>
      <c r="K29" s="223">
        <v>0</v>
      </c>
      <c r="L29" s="223">
        <v>0</v>
      </c>
      <c r="M29" s="223">
        <f t="shared" si="3"/>
        <v>34771</v>
      </c>
    </row>
    <row r="30" spans="1:13" x14ac:dyDescent="0.3">
      <c r="A30" s="402" t="s">
        <v>2687</v>
      </c>
      <c r="B30" s="402" t="s">
        <v>2688</v>
      </c>
      <c r="C30" s="223">
        <v>20101</v>
      </c>
      <c r="D30" s="223">
        <v>0</v>
      </c>
      <c r="E30" s="223">
        <v>2613</v>
      </c>
      <c r="F30" s="223">
        <v>2000</v>
      </c>
      <c r="G30" s="223">
        <f t="shared" si="2"/>
        <v>24714</v>
      </c>
      <c r="H30" s="223">
        <v>4619</v>
      </c>
      <c r="I30" s="223">
        <v>3350</v>
      </c>
      <c r="J30" s="223">
        <v>26802</v>
      </c>
      <c r="K30" s="223">
        <v>0</v>
      </c>
      <c r="L30" s="223">
        <v>0</v>
      </c>
      <c r="M30" s="223">
        <f t="shared" si="3"/>
        <v>34771</v>
      </c>
    </row>
    <row r="31" spans="1:13" x14ac:dyDescent="0.3">
      <c r="A31" s="402" t="s">
        <v>2689</v>
      </c>
      <c r="B31" s="402" t="s">
        <v>2690</v>
      </c>
      <c r="C31" s="223">
        <v>20101</v>
      </c>
      <c r="D31" s="223">
        <v>0</v>
      </c>
      <c r="E31" s="223">
        <v>2613</v>
      </c>
      <c r="F31" s="223">
        <v>2000</v>
      </c>
      <c r="G31" s="223">
        <f t="shared" si="2"/>
        <v>24714</v>
      </c>
      <c r="H31" s="223">
        <v>4619</v>
      </c>
      <c r="I31" s="223">
        <v>3350</v>
      </c>
      <c r="J31" s="223">
        <v>26802</v>
      </c>
      <c r="K31" s="223">
        <v>0</v>
      </c>
      <c r="L31" s="223">
        <v>0</v>
      </c>
      <c r="M31" s="223">
        <f t="shared" si="3"/>
        <v>34771</v>
      </c>
    </row>
    <row r="32" spans="1:13" x14ac:dyDescent="0.3">
      <c r="A32" s="402" t="s">
        <v>2691</v>
      </c>
      <c r="B32" s="402" t="s">
        <v>2692</v>
      </c>
      <c r="C32" s="223">
        <v>20101</v>
      </c>
      <c r="D32" s="223">
        <v>0</v>
      </c>
      <c r="E32" s="223">
        <v>2613</v>
      </c>
      <c r="F32" s="223">
        <v>2000</v>
      </c>
      <c r="G32" s="223">
        <f t="shared" si="2"/>
        <v>24714</v>
      </c>
      <c r="H32" s="223">
        <v>4619</v>
      </c>
      <c r="I32" s="223">
        <v>3350</v>
      </c>
      <c r="J32" s="223">
        <v>26802</v>
      </c>
      <c r="K32" s="223">
        <v>0</v>
      </c>
      <c r="L32" s="223">
        <v>0</v>
      </c>
      <c r="M32" s="223">
        <f t="shared" si="3"/>
        <v>34771</v>
      </c>
    </row>
    <row r="33" spans="1:13" x14ac:dyDescent="0.3">
      <c r="A33" s="402" t="s">
        <v>2693</v>
      </c>
      <c r="B33" s="402" t="s">
        <v>2694</v>
      </c>
      <c r="C33" s="223">
        <v>20101</v>
      </c>
      <c r="D33" s="223">
        <v>0</v>
      </c>
      <c r="E33" s="223">
        <v>2613</v>
      </c>
      <c r="F33" s="223">
        <v>2000</v>
      </c>
      <c r="G33" s="223">
        <f t="shared" si="2"/>
        <v>24714</v>
      </c>
      <c r="H33" s="223">
        <v>4619</v>
      </c>
      <c r="I33" s="223">
        <v>3350</v>
      </c>
      <c r="J33" s="223">
        <v>26802</v>
      </c>
      <c r="K33" s="223">
        <v>0</v>
      </c>
      <c r="L33" s="223">
        <v>0</v>
      </c>
      <c r="M33" s="223">
        <f t="shared" si="3"/>
        <v>34771</v>
      </c>
    </row>
    <row r="34" spans="1:13" x14ac:dyDescent="0.3">
      <c r="A34" s="402" t="s">
        <v>2695</v>
      </c>
      <c r="B34" s="402" t="s">
        <v>2592</v>
      </c>
      <c r="C34" s="223">
        <v>20101</v>
      </c>
      <c r="D34" s="223">
        <v>0</v>
      </c>
      <c r="E34" s="223">
        <v>2613</v>
      </c>
      <c r="F34" s="223">
        <v>2000</v>
      </c>
      <c r="G34" s="223">
        <f t="shared" si="2"/>
        <v>24714</v>
      </c>
      <c r="H34" s="223">
        <v>4619</v>
      </c>
      <c r="I34" s="223">
        <v>3350</v>
      </c>
      <c r="J34" s="223">
        <v>26802</v>
      </c>
      <c r="K34" s="223">
        <v>0</v>
      </c>
      <c r="L34" s="223">
        <v>0</v>
      </c>
      <c r="M34" s="223">
        <f t="shared" si="3"/>
        <v>34771</v>
      </c>
    </row>
    <row r="35" spans="1:13" x14ac:dyDescent="0.3">
      <c r="A35" s="402" t="s">
        <v>2696</v>
      </c>
      <c r="B35" s="402" t="s">
        <v>2051</v>
      </c>
      <c r="C35" s="223">
        <v>19381</v>
      </c>
      <c r="D35" s="223">
        <v>0</v>
      </c>
      <c r="E35" s="223">
        <v>2520</v>
      </c>
      <c r="F35" s="223">
        <v>2000</v>
      </c>
      <c r="G35" s="223">
        <f t="shared" si="2"/>
        <v>23901</v>
      </c>
      <c r="H35" s="223">
        <v>4522</v>
      </c>
      <c r="I35" s="223">
        <v>3230</v>
      </c>
      <c r="J35" s="223">
        <v>25842</v>
      </c>
      <c r="K35" s="223">
        <v>0</v>
      </c>
      <c r="L35" s="223">
        <v>0</v>
      </c>
      <c r="M35" s="223">
        <f t="shared" si="3"/>
        <v>33594</v>
      </c>
    </row>
    <row r="36" spans="1:13" x14ac:dyDescent="0.3">
      <c r="A36" s="402" t="s">
        <v>2697</v>
      </c>
      <c r="B36" s="402" t="s">
        <v>2698</v>
      </c>
      <c r="C36" s="223">
        <v>14041</v>
      </c>
      <c r="D36" s="223">
        <v>0</v>
      </c>
      <c r="E36" s="223">
        <v>1825</v>
      </c>
      <c r="F36" s="223">
        <v>2000</v>
      </c>
      <c r="G36" s="223">
        <f t="shared" si="2"/>
        <v>17866</v>
      </c>
      <c r="H36" s="223">
        <v>3276</v>
      </c>
      <c r="I36" s="223">
        <v>2340</v>
      </c>
      <c r="J36" s="223">
        <v>18721</v>
      </c>
      <c r="K36" s="223">
        <v>0</v>
      </c>
      <c r="L36" s="223">
        <v>0</v>
      </c>
      <c r="M36" s="223">
        <f t="shared" si="3"/>
        <v>24337</v>
      </c>
    </row>
    <row r="37" spans="1:13" x14ac:dyDescent="0.3">
      <c r="A37" s="402" t="s">
        <v>2699</v>
      </c>
      <c r="B37" s="402" t="s">
        <v>2700</v>
      </c>
      <c r="C37" s="223">
        <v>14041</v>
      </c>
      <c r="D37" s="223">
        <v>0</v>
      </c>
      <c r="E37" s="223">
        <v>1825</v>
      </c>
      <c r="F37" s="223">
        <v>2000</v>
      </c>
      <c r="G37" s="223">
        <f t="shared" si="2"/>
        <v>17866</v>
      </c>
      <c r="H37" s="223">
        <v>3276</v>
      </c>
      <c r="I37" s="223">
        <v>2340</v>
      </c>
      <c r="J37" s="223">
        <v>18721</v>
      </c>
      <c r="K37" s="223">
        <v>0</v>
      </c>
      <c r="L37" s="223">
        <v>0</v>
      </c>
      <c r="M37" s="223">
        <f t="shared" si="3"/>
        <v>24337</v>
      </c>
    </row>
    <row r="38" spans="1:13" x14ac:dyDescent="0.3">
      <c r="A38" s="402" t="s">
        <v>2701</v>
      </c>
      <c r="B38" s="402" t="s">
        <v>2702</v>
      </c>
      <c r="C38" s="223">
        <v>14041</v>
      </c>
      <c r="D38" s="223">
        <v>0</v>
      </c>
      <c r="E38" s="223">
        <v>1825</v>
      </c>
      <c r="F38" s="223">
        <v>2000</v>
      </c>
      <c r="G38" s="223">
        <f t="shared" si="2"/>
        <v>17866</v>
      </c>
      <c r="H38" s="223">
        <v>3276</v>
      </c>
      <c r="I38" s="223">
        <v>2340</v>
      </c>
      <c r="J38" s="223">
        <v>18721</v>
      </c>
      <c r="K38" s="223">
        <v>0</v>
      </c>
      <c r="L38" s="223">
        <v>0</v>
      </c>
      <c r="M38" s="223">
        <f t="shared" si="3"/>
        <v>24337</v>
      </c>
    </row>
    <row r="39" spans="1:13" x14ac:dyDescent="0.3">
      <c r="A39" s="402" t="s">
        <v>2703</v>
      </c>
      <c r="B39" s="402" t="s">
        <v>2704</v>
      </c>
      <c r="C39" s="223">
        <v>14041</v>
      </c>
      <c r="D39" s="223">
        <v>0</v>
      </c>
      <c r="E39" s="223">
        <v>1825</v>
      </c>
      <c r="F39" s="223">
        <v>2000</v>
      </c>
      <c r="G39" s="223">
        <f t="shared" si="2"/>
        <v>17866</v>
      </c>
      <c r="H39" s="223">
        <v>3276</v>
      </c>
      <c r="I39" s="223">
        <v>2340</v>
      </c>
      <c r="J39" s="223">
        <v>18721</v>
      </c>
      <c r="K39" s="223">
        <v>0</v>
      </c>
      <c r="L39" s="223">
        <v>0</v>
      </c>
      <c r="M39" s="223">
        <f t="shared" si="3"/>
        <v>24337</v>
      </c>
    </row>
    <row r="40" spans="1:13" x14ac:dyDescent="0.3">
      <c r="A40" s="402" t="s">
        <v>2705</v>
      </c>
      <c r="B40" s="402" t="s">
        <v>2706</v>
      </c>
      <c r="C40" s="223">
        <v>9797</v>
      </c>
      <c r="D40" s="223">
        <v>0</v>
      </c>
      <c r="E40" s="223">
        <v>1274</v>
      </c>
      <c r="F40" s="223">
        <v>2000</v>
      </c>
      <c r="G40" s="223">
        <f t="shared" si="2"/>
        <v>13071</v>
      </c>
      <c r="H40" s="223">
        <v>2286</v>
      </c>
      <c r="I40" s="223">
        <v>1633</v>
      </c>
      <c r="J40" s="223">
        <v>13062</v>
      </c>
      <c r="K40" s="223">
        <v>0</v>
      </c>
      <c r="L40" s="223">
        <v>0</v>
      </c>
      <c r="M40" s="223">
        <f t="shared" si="3"/>
        <v>16981</v>
      </c>
    </row>
    <row r="41" spans="1:13" x14ac:dyDescent="0.3">
      <c r="A41" s="402" t="s">
        <v>2707</v>
      </c>
      <c r="B41" s="402" t="s">
        <v>2708</v>
      </c>
      <c r="C41" s="223">
        <v>9797</v>
      </c>
      <c r="D41" s="223">
        <v>0</v>
      </c>
      <c r="E41" s="223">
        <v>1274</v>
      </c>
      <c r="F41" s="223">
        <v>2000</v>
      </c>
      <c r="G41" s="223">
        <f t="shared" si="2"/>
        <v>13071</v>
      </c>
      <c r="H41" s="223">
        <v>2286</v>
      </c>
      <c r="I41" s="223">
        <v>1633</v>
      </c>
      <c r="J41" s="223">
        <v>13062</v>
      </c>
      <c r="K41" s="223">
        <v>0</v>
      </c>
      <c r="L41" s="223">
        <v>0</v>
      </c>
      <c r="M41" s="223">
        <f t="shared" si="3"/>
        <v>16981</v>
      </c>
    </row>
    <row r="42" spans="1:13" x14ac:dyDescent="0.3">
      <c r="A42" s="402" t="s">
        <v>2709</v>
      </c>
      <c r="B42" s="402" t="s">
        <v>2710</v>
      </c>
      <c r="C42" s="223">
        <v>8596</v>
      </c>
      <c r="D42" s="223">
        <v>0</v>
      </c>
      <c r="E42" s="223">
        <v>1118</v>
      </c>
      <c r="F42" s="223">
        <v>2000</v>
      </c>
      <c r="G42" s="223">
        <f t="shared" si="2"/>
        <v>11714</v>
      </c>
      <c r="H42" s="223">
        <v>2006</v>
      </c>
      <c r="I42" s="223">
        <v>1433</v>
      </c>
      <c r="J42" s="223">
        <v>11462</v>
      </c>
      <c r="K42" s="223">
        <v>0</v>
      </c>
      <c r="L42" s="223">
        <v>0</v>
      </c>
      <c r="M42" s="223">
        <f t="shared" si="3"/>
        <v>14901</v>
      </c>
    </row>
    <row r="43" spans="1:13" x14ac:dyDescent="0.3">
      <c r="A43" s="402" t="s">
        <v>2711</v>
      </c>
      <c r="B43" s="402" t="s">
        <v>2712</v>
      </c>
      <c r="C43" s="223">
        <v>8596</v>
      </c>
      <c r="D43" s="223">
        <v>0</v>
      </c>
      <c r="E43" s="223">
        <v>1118</v>
      </c>
      <c r="F43" s="223">
        <v>2000</v>
      </c>
      <c r="G43" s="223">
        <f t="shared" si="2"/>
        <v>11714</v>
      </c>
      <c r="H43" s="223">
        <v>2006</v>
      </c>
      <c r="I43" s="223">
        <v>1433</v>
      </c>
      <c r="J43" s="223">
        <v>11462</v>
      </c>
      <c r="K43" s="223">
        <v>0</v>
      </c>
      <c r="L43" s="223">
        <v>0</v>
      </c>
      <c r="M43" s="223">
        <f t="shared" si="3"/>
        <v>14901</v>
      </c>
    </row>
    <row r="45" spans="1:13" ht="32.25" customHeight="1" x14ac:dyDescent="0.3">
      <c r="A45" s="495" t="s">
        <v>2724</v>
      </c>
      <c r="B45" s="495"/>
      <c r="C45" s="495"/>
      <c r="D45" s="495"/>
      <c r="E45" s="495"/>
      <c r="F45" s="405"/>
      <c r="G45" s="405"/>
    </row>
    <row r="46" spans="1:13" ht="15.6" x14ac:dyDescent="0.3">
      <c r="A46" s="406"/>
      <c r="B46" s="407"/>
      <c r="C46" s="408"/>
      <c r="D46" s="405"/>
      <c r="E46" s="405"/>
      <c r="F46" s="405"/>
      <c r="G46" s="405"/>
    </row>
    <row r="48" spans="1:13" x14ac:dyDescent="0.3">
      <c r="A48" s="471" t="s">
        <v>2714</v>
      </c>
      <c r="B48" s="471" t="s">
        <v>1802</v>
      </c>
      <c r="C48" s="471" t="s">
        <v>1803</v>
      </c>
      <c r="D48" s="471" t="s">
        <v>1804</v>
      </c>
      <c r="E48" s="471"/>
    </row>
    <row r="49" spans="1:5" x14ac:dyDescent="0.3">
      <c r="A49" s="471"/>
      <c r="B49" s="471"/>
      <c r="C49" s="471"/>
      <c r="D49" s="180" t="s">
        <v>1805</v>
      </c>
      <c r="E49" s="180" t="s">
        <v>1806</v>
      </c>
    </row>
    <row r="50" spans="1:5" ht="130.5" customHeight="1" x14ac:dyDescent="0.3">
      <c r="A50" s="398" t="s">
        <v>2715</v>
      </c>
      <c r="B50" s="389" t="s">
        <v>2716</v>
      </c>
      <c r="C50" s="213">
        <v>1</v>
      </c>
      <c r="D50" s="214">
        <v>36111</v>
      </c>
      <c r="E50" s="214">
        <v>36111</v>
      </c>
    </row>
    <row r="51" spans="1:5" ht="128.25" customHeight="1" x14ac:dyDescent="0.3">
      <c r="A51" s="237" t="s">
        <v>2715</v>
      </c>
      <c r="B51" s="389" t="s">
        <v>2717</v>
      </c>
      <c r="C51" s="213">
        <v>1</v>
      </c>
      <c r="D51" s="214">
        <v>20101</v>
      </c>
      <c r="E51" s="214">
        <v>20101</v>
      </c>
    </row>
    <row r="52" spans="1:5" ht="75.75" customHeight="1" x14ac:dyDescent="0.3">
      <c r="A52" s="237" t="s">
        <v>2725</v>
      </c>
      <c r="B52" s="389" t="s">
        <v>2719</v>
      </c>
      <c r="C52" s="213">
        <v>1</v>
      </c>
      <c r="D52" s="214">
        <v>20101</v>
      </c>
      <c r="E52" s="214">
        <v>20101</v>
      </c>
    </row>
  </sheetData>
  <mergeCells count="20">
    <mergeCell ref="A25:A26"/>
    <mergeCell ref="B25:B26"/>
    <mergeCell ref="C25:G25"/>
    <mergeCell ref="H25:M25"/>
    <mergeCell ref="A2:M2"/>
    <mergeCell ref="A3:M3"/>
    <mergeCell ref="A4:M4"/>
    <mergeCell ref="A5:M5"/>
    <mergeCell ref="A6:M6"/>
    <mergeCell ref="A7:C7"/>
    <mergeCell ref="A8:A9"/>
    <mergeCell ref="B8:B9"/>
    <mergeCell ref="C8:G8"/>
    <mergeCell ref="H8:M8"/>
    <mergeCell ref="A24:C24"/>
    <mergeCell ref="A45:E45"/>
    <mergeCell ref="A48:A49"/>
    <mergeCell ref="B48:B49"/>
    <mergeCell ref="C48:C49"/>
    <mergeCell ref="D48:E48"/>
  </mergeCells>
  <printOptions horizontalCentered="1"/>
  <pageMargins left="0.59055118110236227" right="0.59055118110236227" top="1.1811023622047245" bottom="0.78740157480314965" header="0.39370078740157483" footer="0.39370078740157483"/>
  <pageSetup scale="60" fitToHeight="0" orientation="landscape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5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1719</v>
      </c>
      <c r="C2" s="421"/>
    </row>
    <row r="3" spans="2:3" x14ac:dyDescent="0.3">
      <c r="B3" s="1" t="s">
        <v>540</v>
      </c>
      <c r="C3" s="1" t="s">
        <v>4</v>
      </c>
    </row>
    <row r="4" spans="2:3" x14ac:dyDescent="0.3">
      <c r="B4" s="5" t="s">
        <v>418</v>
      </c>
      <c r="C4" s="7" t="s">
        <v>425</v>
      </c>
    </row>
    <row r="5" spans="2:3" x14ac:dyDescent="0.3">
      <c r="B5" s="9" t="s">
        <v>419</v>
      </c>
      <c r="C5" s="11" t="s">
        <v>422</v>
      </c>
    </row>
    <row r="6" spans="2:3" x14ac:dyDescent="0.3">
      <c r="B6" s="10" t="s">
        <v>9</v>
      </c>
      <c r="C6" s="12" t="s">
        <v>541</v>
      </c>
    </row>
    <row r="7" spans="2:3" x14ac:dyDescent="0.3">
      <c r="B7" s="6" t="s">
        <v>10</v>
      </c>
      <c r="C7" s="8" t="s">
        <v>542</v>
      </c>
    </row>
    <row r="8" spans="2:3" x14ac:dyDescent="0.3">
      <c r="B8" s="2" t="s">
        <v>12</v>
      </c>
      <c r="C8" s="4" t="s">
        <v>542</v>
      </c>
    </row>
    <row r="9" spans="2:3" x14ac:dyDescent="0.3">
      <c r="B9" s="6" t="s">
        <v>16</v>
      </c>
      <c r="C9" s="8" t="s">
        <v>543</v>
      </c>
    </row>
    <row r="10" spans="2:3" x14ac:dyDescent="0.3">
      <c r="B10" s="2" t="s">
        <v>17</v>
      </c>
      <c r="C10" s="4" t="s">
        <v>544</v>
      </c>
    </row>
    <row r="11" spans="2:3" x14ac:dyDescent="0.3">
      <c r="B11" s="2" t="s">
        <v>18</v>
      </c>
      <c r="C11" s="4" t="s">
        <v>545</v>
      </c>
    </row>
    <row r="12" spans="2:3" x14ac:dyDescent="0.3">
      <c r="B12" s="6" t="s">
        <v>20</v>
      </c>
      <c r="C12" s="8" t="s">
        <v>546</v>
      </c>
    </row>
    <row r="13" spans="2:3" x14ac:dyDescent="0.3">
      <c r="B13" s="2" t="s">
        <v>21</v>
      </c>
      <c r="C13" s="4" t="s">
        <v>547</v>
      </c>
    </row>
    <row r="14" spans="2:3" x14ac:dyDescent="0.3">
      <c r="B14" s="2" t="s">
        <v>22</v>
      </c>
      <c r="C14" s="4" t="s">
        <v>548</v>
      </c>
    </row>
    <row r="15" spans="2:3" x14ac:dyDescent="0.3">
      <c r="B15" s="6" t="s">
        <v>23</v>
      </c>
      <c r="C15" s="8" t="s">
        <v>549</v>
      </c>
    </row>
    <row r="16" spans="2:3" x14ac:dyDescent="0.3">
      <c r="B16" s="2" t="s">
        <v>430</v>
      </c>
      <c r="C16" s="4" t="s">
        <v>550</v>
      </c>
    </row>
    <row r="17" spans="2:3" x14ac:dyDescent="0.3">
      <c r="B17" s="2" t="s">
        <v>25</v>
      </c>
      <c r="C17" s="4" t="s">
        <v>551</v>
      </c>
    </row>
    <row r="18" spans="2:3" x14ac:dyDescent="0.3">
      <c r="B18" s="6" t="s">
        <v>431</v>
      </c>
      <c r="C18" s="8" t="s">
        <v>552</v>
      </c>
    </row>
    <row r="19" spans="2:3" x14ac:dyDescent="0.3">
      <c r="B19" s="2" t="s">
        <v>432</v>
      </c>
      <c r="C19" s="4" t="s">
        <v>552</v>
      </c>
    </row>
    <row r="20" spans="2:3" x14ac:dyDescent="0.3">
      <c r="B20" s="10" t="s">
        <v>26</v>
      </c>
      <c r="C20" s="12" t="s">
        <v>553</v>
      </c>
    </row>
    <row r="21" spans="2:3" x14ac:dyDescent="0.3">
      <c r="B21" s="6" t="s">
        <v>27</v>
      </c>
      <c r="C21" s="8" t="s">
        <v>554</v>
      </c>
    </row>
    <row r="22" spans="2:3" x14ac:dyDescent="0.3">
      <c r="B22" s="2" t="s">
        <v>28</v>
      </c>
      <c r="C22" s="4" t="s">
        <v>555</v>
      </c>
    </row>
    <row r="23" spans="2:3" x14ac:dyDescent="0.3">
      <c r="B23" s="2" t="s">
        <v>29</v>
      </c>
      <c r="C23" s="4" t="s">
        <v>556</v>
      </c>
    </row>
    <row r="24" spans="2:3" x14ac:dyDescent="0.3">
      <c r="B24" s="2" t="s">
        <v>30</v>
      </c>
      <c r="C24" s="4" t="s">
        <v>557</v>
      </c>
    </row>
    <row r="25" spans="2:3" x14ac:dyDescent="0.3">
      <c r="B25" s="2" t="s">
        <v>31</v>
      </c>
      <c r="C25" s="4" t="s">
        <v>558</v>
      </c>
    </row>
    <row r="26" spans="2:3" x14ac:dyDescent="0.3">
      <c r="B26" s="2" t="s">
        <v>32</v>
      </c>
      <c r="C26" s="4" t="s">
        <v>559</v>
      </c>
    </row>
    <row r="27" spans="2:3" x14ac:dyDescent="0.3">
      <c r="B27" s="6" t="s">
        <v>33</v>
      </c>
      <c r="C27" s="8" t="s">
        <v>560</v>
      </c>
    </row>
    <row r="28" spans="2:3" x14ac:dyDescent="0.3">
      <c r="B28" s="2" t="s">
        <v>34</v>
      </c>
      <c r="C28" s="4" t="s">
        <v>560</v>
      </c>
    </row>
    <row r="29" spans="2:3" x14ac:dyDescent="0.3">
      <c r="B29" s="6" t="s">
        <v>36</v>
      </c>
      <c r="C29" s="8" t="s">
        <v>561</v>
      </c>
    </row>
    <row r="30" spans="2:3" x14ac:dyDescent="0.3">
      <c r="B30" s="2" t="s">
        <v>433</v>
      </c>
      <c r="C30" s="4" t="s">
        <v>473</v>
      </c>
    </row>
    <row r="31" spans="2:3" x14ac:dyDescent="0.3">
      <c r="B31" s="2" t="s">
        <v>37</v>
      </c>
      <c r="C31" s="4" t="s">
        <v>562</v>
      </c>
    </row>
    <row r="32" spans="2:3" x14ac:dyDescent="0.3">
      <c r="B32" s="2" t="s">
        <v>38</v>
      </c>
      <c r="C32" s="4" t="s">
        <v>563</v>
      </c>
    </row>
    <row r="33" spans="2:3" x14ac:dyDescent="0.3">
      <c r="B33" s="2" t="s">
        <v>39</v>
      </c>
      <c r="C33" s="4" t="s">
        <v>476</v>
      </c>
    </row>
    <row r="34" spans="2:3" x14ac:dyDescent="0.3">
      <c r="B34" s="6" t="s">
        <v>40</v>
      </c>
      <c r="C34" s="8" t="s">
        <v>564</v>
      </c>
    </row>
    <row r="35" spans="2:3" x14ac:dyDescent="0.3">
      <c r="B35" s="2" t="s">
        <v>434</v>
      </c>
      <c r="C35" s="4" t="s">
        <v>478</v>
      </c>
    </row>
    <row r="36" spans="2:3" x14ac:dyDescent="0.3">
      <c r="B36" s="2" t="s">
        <v>41</v>
      </c>
      <c r="C36" s="4" t="s">
        <v>565</v>
      </c>
    </row>
    <row r="37" spans="2:3" x14ac:dyDescent="0.3">
      <c r="B37" s="6" t="s">
        <v>42</v>
      </c>
      <c r="C37" s="8" t="s">
        <v>566</v>
      </c>
    </row>
    <row r="38" spans="2:3" x14ac:dyDescent="0.3">
      <c r="B38" s="2" t="s">
        <v>43</v>
      </c>
      <c r="C38" s="4" t="s">
        <v>566</v>
      </c>
    </row>
    <row r="39" spans="2:3" x14ac:dyDescent="0.3">
      <c r="B39" s="6" t="s">
        <v>44</v>
      </c>
      <c r="C39" s="8" t="s">
        <v>567</v>
      </c>
    </row>
    <row r="40" spans="2:3" x14ac:dyDescent="0.3">
      <c r="B40" s="2" t="s">
        <v>46</v>
      </c>
      <c r="C40" s="4" t="s">
        <v>567</v>
      </c>
    </row>
    <row r="41" spans="2:3" x14ac:dyDescent="0.3">
      <c r="B41" s="6" t="s">
        <v>47</v>
      </c>
      <c r="C41" s="8" t="s">
        <v>568</v>
      </c>
    </row>
    <row r="42" spans="2:3" x14ac:dyDescent="0.3">
      <c r="B42" s="2" t="s">
        <v>48</v>
      </c>
      <c r="C42" s="4" t="s">
        <v>569</v>
      </c>
    </row>
    <row r="43" spans="2:3" x14ac:dyDescent="0.3">
      <c r="B43" s="2" t="s">
        <v>435</v>
      </c>
      <c r="C43" s="4" t="s">
        <v>570</v>
      </c>
    </row>
    <row r="44" spans="2:3" ht="27.6" x14ac:dyDescent="0.3">
      <c r="B44" s="2" t="s">
        <v>49</v>
      </c>
      <c r="C44" s="4" t="s">
        <v>571</v>
      </c>
    </row>
    <row r="45" spans="2:3" ht="27.6" x14ac:dyDescent="0.3">
      <c r="B45" s="2" t="s">
        <v>50</v>
      </c>
      <c r="C45" s="4" t="s">
        <v>572</v>
      </c>
    </row>
    <row r="46" spans="2:3" x14ac:dyDescent="0.3">
      <c r="B46" s="2" t="s">
        <v>51</v>
      </c>
      <c r="C46" s="4" t="s">
        <v>573</v>
      </c>
    </row>
    <row r="47" spans="2:3" x14ac:dyDescent="0.3">
      <c r="B47" s="2" t="s">
        <v>53</v>
      </c>
      <c r="C47" s="4" t="s">
        <v>574</v>
      </c>
    </row>
    <row r="48" spans="2:3" x14ac:dyDescent="0.3">
      <c r="B48" s="10" t="s">
        <v>54</v>
      </c>
      <c r="C48" s="12" t="s">
        <v>575</v>
      </c>
    </row>
    <row r="49" spans="2:3" x14ac:dyDescent="0.3">
      <c r="B49" s="6" t="s">
        <v>55</v>
      </c>
      <c r="C49" s="8" t="s">
        <v>576</v>
      </c>
    </row>
    <row r="50" spans="2:3" x14ac:dyDescent="0.3">
      <c r="B50" s="2" t="s">
        <v>56</v>
      </c>
      <c r="C50" s="4" t="s">
        <v>577</v>
      </c>
    </row>
    <row r="51" spans="2:3" x14ac:dyDescent="0.3">
      <c r="B51" s="2" t="s">
        <v>57</v>
      </c>
      <c r="C51" s="4" t="s">
        <v>578</v>
      </c>
    </row>
    <row r="52" spans="2:3" x14ac:dyDescent="0.3">
      <c r="B52" s="2" t="s">
        <v>58</v>
      </c>
      <c r="C52" s="4" t="s">
        <v>579</v>
      </c>
    </row>
    <row r="53" spans="2:3" x14ac:dyDescent="0.3">
      <c r="B53" s="2" t="s">
        <v>59</v>
      </c>
      <c r="C53" s="4" t="s">
        <v>580</v>
      </c>
    </row>
    <row r="54" spans="2:3" x14ac:dyDescent="0.3">
      <c r="B54" s="2" t="s">
        <v>61</v>
      </c>
      <c r="C54" s="4" t="s">
        <v>581</v>
      </c>
    </row>
    <row r="55" spans="2:3" x14ac:dyDescent="0.3">
      <c r="B55" s="2" t="s">
        <v>62</v>
      </c>
      <c r="C55" s="4" t="s">
        <v>582</v>
      </c>
    </row>
    <row r="56" spans="2:3" x14ac:dyDescent="0.3">
      <c r="B56" s="6" t="s">
        <v>63</v>
      </c>
      <c r="C56" s="8" t="s">
        <v>583</v>
      </c>
    </row>
    <row r="57" spans="2:3" x14ac:dyDescent="0.3">
      <c r="B57" s="2" t="s">
        <v>64</v>
      </c>
      <c r="C57" s="4" t="s">
        <v>584</v>
      </c>
    </row>
    <row r="58" spans="2:3" x14ac:dyDescent="0.3">
      <c r="B58" s="2" t="s">
        <v>66</v>
      </c>
      <c r="C58" s="4" t="s">
        <v>585</v>
      </c>
    </row>
    <row r="59" spans="2:3" x14ac:dyDescent="0.3">
      <c r="B59" s="2" t="s">
        <v>67</v>
      </c>
      <c r="C59" s="4" t="s">
        <v>586</v>
      </c>
    </row>
    <row r="60" spans="2:3" x14ac:dyDescent="0.3">
      <c r="B60" s="2" t="s">
        <v>436</v>
      </c>
      <c r="C60" s="4" t="s">
        <v>587</v>
      </c>
    </row>
    <row r="61" spans="2:3" x14ac:dyDescent="0.3">
      <c r="B61" s="6" t="s">
        <v>68</v>
      </c>
      <c r="C61" s="8" t="s">
        <v>588</v>
      </c>
    </row>
    <row r="62" spans="2:3" x14ac:dyDescent="0.3">
      <c r="B62" s="2" t="s">
        <v>69</v>
      </c>
      <c r="C62" s="4" t="s">
        <v>589</v>
      </c>
    </row>
    <row r="63" spans="2:3" x14ac:dyDescent="0.3">
      <c r="B63" s="2" t="s">
        <v>71</v>
      </c>
      <c r="C63" s="4" t="s">
        <v>590</v>
      </c>
    </row>
    <row r="64" spans="2:3" x14ac:dyDescent="0.3">
      <c r="B64" s="2" t="s">
        <v>72</v>
      </c>
      <c r="C64" s="4" t="s">
        <v>591</v>
      </c>
    </row>
    <row r="65" spans="2:3" x14ac:dyDescent="0.3">
      <c r="B65" s="6" t="s">
        <v>74</v>
      </c>
      <c r="C65" s="8" t="s">
        <v>592</v>
      </c>
    </row>
    <row r="66" spans="2:3" x14ac:dyDescent="0.3">
      <c r="B66" s="2" t="s">
        <v>76</v>
      </c>
      <c r="C66" s="4" t="s">
        <v>592</v>
      </c>
    </row>
    <row r="67" spans="2:3" x14ac:dyDescent="0.3">
      <c r="B67" s="6" t="s">
        <v>78</v>
      </c>
      <c r="C67" s="8" t="s">
        <v>593</v>
      </c>
    </row>
    <row r="68" spans="2:3" x14ac:dyDescent="0.3">
      <c r="B68" s="2" t="s">
        <v>79</v>
      </c>
      <c r="C68" s="4" t="s">
        <v>594</v>
      </c>
    </row>
    <row r="69" spans="2:3" ht="27.6" x14ac:dyDescent="0.3">
      <c r="B69" s="2" t="s">
        <v>437</v>
      </c>
      <c r="C69" s="4" t="s">
        <v>595</v>
      </c>
    </row>
    <row r="70" spans="2:3" ht="27.6" x14ac:dyDescent="0.3">
      <c r="B70" s="2" t="s">
        <v>80</v>
      </c>
      <c r="C70" s="4" t="s">
        <v>596</v>
      </c>
    </row>
    <row r="71" spans="2:3" x14ac:dyDescent="0.3">
      <c r="B71" s="2" t="s">
        <v>81</v>
      </c>
      <c r="C71" s="4" t="s">
        <v>597</v>
      </c>
    </row>
    <row r="72" spans="2:3" x14ac:dyDescent="0.3">
      <c r="B72" s="2" t="s">
        <v>82</v>
      </c>
      <c r="C72" s="4" t="s">
        <v>598</v>
      </c>
    </row>
    <row r="73" spans="2:3" x14ac:dyDescent="0.3">
      <c r="B73" s="2" t="s">
        <v>83</v>
      </c>
      <c r="C73" s="4" t="s">
        <v>599</v>
      </c>
    </row>
    <row r="74" spans="2:3" x14ac:dyDescent="0.3">
      <c r="B74" s="2" t="s">
        <v>84</v>
      </c>
      <c r="C74" s="4" t="s">
        <v>600</v>
      </c>
    </row>
    <row r="75" spans="2:3" x14ac:dyDescent="0.3">
      <c r="B75" s="6" t="s">
        <v>85</v>
      </c>
      <c r="C75" s="8" t="s">
        <v>601</v>
      </c>
    </row>
    <row r="76" spans="2:3" ht="27.6" x14ac:dyDescent="0.3">
      <c r="B76" s="2" t="s">
        <v>86</v>
      </c>
      <c r="C76" s="4" t="s">
        <v>601</v>
      </c>
    </row>
    <row r="77" spans="2:3" x14ac:dyDescent="0.3">
      <c r="B77" s="6" t="s">
        <v>87</v>
      </c>
      <c r="C77" s="8" t="s">
        <v>602</v>
      </c>
    </row>
    <row r="78" spans="2:3" x14ac:dyDescent="0.3">
      <c r="B78" s="2" t="s">
        <v>88</v>
      </c>
      <c r="C78" s="4" t="s">
        <v>603</v>
      </c>
    </row>
    <row r="79" spans="2:3" x14ac:dyDescent="0.3">
      <c r="B79" s="2" t="s">
        <v>438</v>
      </c>
      <c r="C79" s="4" t="s">
        <v>522</v>
      </c>
    </row>
    <row r="80" spans="2:3" x14ac:dyDescent="0.3">
      <c r="B80" s="2" t="s">
        <v>89</v>
      </c>
      <c r="C80" s="4" t="s">
        <v>604</v>
      </c>
    </row>
    <row r="81" spans="2:3" x14ac:dyDescent="0.3">
      <c r="B81" s="2" t="s">
        <v>439</v>
      </c>
      <c r="C81" s="4" t="s">
        <v>524</v>
      </c>
    </row>
    <row r="82" spans="2:3" x14ac:dyDescent="0.3">
      <c r="B82" s="6" t="s">
        <v>90</v>
      </c>
      <c r="C82" s="8" t="s">
        <v>605</v>
      </c>
    </row>
    <row r="83" spans="2:3" x14ac:dyDescent="0.3">
      <c r="B83" s="2" t="s">
        <v>92</v>
      </c>
      <c r="C83" s="4" t="s">
        <v>605</v>
      </c>
    </row>
    <row r="84" spans="2:3" x14ac:dyDescent="0.3">
      <c r="B84" s="6" t="s">
        <v>93</v>
      </c>
      <c r="C84" s="8" t="s">
        <v>606</v>
      </c>
    </row>
    <row r="85" spans="2:3" x14ac:dyDescent="0.3">
      <c r="B85" s="2" t="s">
        <v>95</v>
      </c>
      <c r="C85" s="4" t="s">
        <v>527</v>
      </c>
    </row>
    <row r="86" spans="2:3" x14ac:dyDescent="0.3">
      <c r="B86" s="2" t="s">
        <v>440</v>
      </c>
      <c r="C86" s="4" t="s">
        <v>528</v>
      </c>
    </row>
    <row r="87" spans="2:3" x14ac:dyDescent="0.3">
      <c r="B87" s="2" t="s">
        <v>96</v>
      </c>
      <c r="C87" s="4" t="s">
        <v>607</v>
      </c>
    </row>
    <row r="88" spans="2:3" x14ac:dyDescent="0.3">
      <c r="B88" s="10" t="s">
        <v>97</v>
      </c>
      <c r="C88" s="12" t="s">
        <v>608</v>
      </c>
    </row>
    <row r="89" spans="2:3" x14ac:dyDescent="0.3">
      <c r="B89" s="6" t="s">
        <v>98</v>
      </c>
      <c r="C89" s="8" t="s">
        <v>609</v>
      </c>
    </row>
    <row r="90" spans="2:3" x14ac:dyDescent="0.3">
      <c r="B90" s="2" t="s">
        <v>99</v>
      </c>
      <c r="C90" s="4" t="s">
        <v>610</v>
      </c>
    </row>
    <row r="91" spans="2:3" x14ac:dyDescent="0.3">
      <c r="B91" s="2" t="s">
        <v>100</v>
      </c>
      <c r="C91" s="4" t="s">
        <v>611</v>
      </c>
    </row>
    <row r="92" spans="2:3" x14ac:dyDescent="0.3">
      <c r="B92" s="6" t="s">
        <v>108</v>
      </c>
      <c r="C92" s="8" t="s">
        <v>612</v>
      </c>
    </row>
    <row r="93" spans="2:3" x14ac:dyDescent="0.3">
      <c r="B93" s="2" t="s">
        <v>109</v>
      </c>
      <c r="C93" s="4" t="s">
        <v>612</v>
      </c>
    </row>
    <row r="94" spans="2:3" x14ac:dyDescent="0.3">
      <c r="B94" s="10" t="s">
        <v>442</v>
      </c>
      <c r="C94" s="12" t="s">
        <v>539</v>
      </c>
    </row>
    <row r="95" spans="2:3" x14ac:dyDescent="0.3">
      <c r="B95" s="6" t="s">
        <v>443</v>
      </c>
      <c r="C95" s="8" t="s">
        <v>539</v>
      </c>
    </row>
    <row r="96" spans="2:3" x14ac:dyDescent="0.3">
      <c r="B96" s="2" t="s">
        <v>444</v>
      </c>
      <c r="C96" s="4" t="s">
        <v>539</v>
      </c>
    </row>
    <row r="97" spans="2:3" x14ac:dyDescent="0.3">
      <c r="B97" s="9" t="s">
        <v>420</v>
      </c>
      <c r="C97" s="11" t="s">
        <v>423</v>
      </c>
    </row>
    <row r="98" spans="2:3" x14ac:dyDescent="0.3">
      <c r="B98" s="10" t="s">
        <v>9</v>
      </c>
      <c r="C98" s="12" t="s">
        <v>613</v>
      </c>
    </row>
    <row r="99" spans="2:3" x14ac:dyDescent="0.3">
      <c r="B99" s="6" t="s">
        <v>10</v>
      </c>
      <c r="C99" s="8" t="s">
        <v>614</v>
      </c>
    </row>
    <row r="100" spans="2:3" x14ac:dyDescent="0.3">
      <c r="B100" s="2" t="s">
        <v>12</v>
      </c>
      <c r="C100" s="4" t="s">
        <v>614</v>
      </c>
    </row>
    <row r="101" spans="2:3" x14ac:dyDescent="0.3">
      <c r="B101" s="6" t="s">
        <v>13</v>
      </c>
      <c r="C101" s="8" t="s">
        <v>615</v>
      </c>
    </row>
    <row r="102" spans="2:3" x14ac:dyDescent="0.3">
      <c r="B102" s="2" t="s">
        <v>427</v>
      </c>
      <c r="C102" s="4" t="s">
        <v>615</v>
      </c>
    </row>
    <row r="103" spans="2:3" x14ac:dyDescent="0.3">
      <c r="B103" s="6" t="s">
        <v>16</v>
      </c>
      <c r="C103" s="8" t="s">
        <v>616</v>
      </c>
    </row>
    <row r="104" spans="2:3" x14ac:dyDescent="0.3">
      <c r="B104" s="2" t="s">
        <v>17</v>
      </c>
      <c r="C104" s="4" t="s">
        <v>617</v>
      </c>
    </row>
    <row r="105" spans="2:3" x14ac:dyDescent="0.3">
      <c r="B105" s="2" t="s">
        <v>18</v>
      </c>
      <c r="C105" s="4" t="s">
        <v>618</v>
      </c>
    </row>
    <row r="106" spans="2:3" x14ac:dyDescent="0.3">
      <c r="B106" s="6" t="s">
        <v>20</v>
      </c>
      <c r="C106" s="8" t="s">
        <v>619</v>
      </c>
    </row>
    <row r="107" spans="2:3" x14ac:dyDescent="0.3">
      <c r="B107" s="2" t="s">
        <v>21</v>
      </c>
      <c r="C107" s="4" t="s">
        <v>619</v>
      </c>
    </row>
    <row r="108" spans="2:3" x14ac:dyDescent="0.3">
      <c r="B108" s="6" t="s">
        <v>23</v>
      </c>
      <c r="C108" s="8" t="s">
        <v>620</v>
      </c>
    </row>
    <row r="109" spans="2:3" x14ac:dyDescent="0.3">
      <c r="B109" s="2" t="s">
        <v>430</v>
      </c>
      <c r="C109" s="4" t="s">
        <v>621</v>
      </c>
    </row>
    <row r="110" spans="2:3" x14ac:dyDescent="0.3">
      <c r="B110" s="2" t="s">
        <v>25</v>
      </c>
      <c r="C110" s="4" t="s">
        <v>622</v>
      </c>
    </row>
    <row r="111" spans="2:3" x14ac:dyDescent="0.3">
      <c r="B111" s="6" t="s">
        <v>431</v>
      </c>
      <c r="C111" s="8" t="s">
        <v>623</v>
      </c>
    </row>
    <row r="112" spans="2:3" x14ac:dyDescent="0.3">
      <c r="B112" s="2" t="s">
        <v>432</v>
      </c>
      <c r="C112" s="4" t="s">
        <v>623</v>
      </c>
    </row>
    <row r="113" spans="2:3" x14ac:dyDescent="0.3">
      <c r="B113" s="10" t="s">
        <v>26</v>
      </c>
      <c r="C113" s="12" t="s">
        <v>624</v>
      </c>
    </row>
    <row r="114" spans="2:3" x14ac:dyDescent="0.3">
      <c r="B114" s="6" t="s">
        <v>27</v>
      </c>
      <c r="C114" s="8" t="s">
        <v>625</v>
      </c>
    </row>
    <row r="115" spans="2:3" x14ac:dyDescent="0.3">
      <c r="B115" s="2" t="s">
        <v>28</v>
      </c>
      <c r="C115" s="4" t="s">
        <v>626</v>
      </c>
    </row>
    <row r="116" spans="2:3" x14ac:dyDescent="0.3">
      <c r="B116" s="2" t="s">
        <v>30</v>
      </c>
      <c r="C116" s="4" t="s">
        <v>627</v>
      </c>
    </row>
    <row r="117" spans="2:3" x14ac:dyDescent="0.3">
      <c r="B117" s="2" t="s">
        <v>31</v>
      </c>
      <c r="C117" s="4" t="s">
        <v>628</v>
      </c>
    </row>
    <row r="118" spans="2:3" x14ac:dyDescent="0.3">
      <c r="B118" s="2" t="s">
        <v>32</v>
      </c>
      <c r="C118" s="4" t="s">
        <v>629</v>
      </c>
    </row>
    <row r="119" spans="2:3" x14ac:dyDescent="0.3">
      <c r="B119" s="6" t="s">
        <v>33</v>
      </c>
      <c r="C119" s="8" t="s">
        <v>630</v>
      </c>
    </row>
    <row r="120" spans="2:3" x14ac:dyDescent="0.3">
      <c r="B120" s="2" t="s">
        <v>34</v>
      </c>
      <c r="C120" s="4" t="s">
        <v>631</v>
      </c>
    </row>
    <row r="121" spans="2:3" x14ac:dyDescent="0.3">
      <c r="B121" s="2" t="s">
        <v>35</v>
      </c>
      <c r="C121" s="4" t="s">
        <v>471</v>
      </c>
    </row>
    <row r="122" spans="2:3" x14ac:dyDescent="0.3">
      <c r="B122" s="6" t="s">
        <v>36</v>
      </c>
      <c r="C122" s="8" t="s">
        <v>632</v>
      </c>
    </row>
    <row r="123" spans="2:3" x14ac:dyDescent="0.3">
      <c r="B123" s="2" t="s">
        <v>37</v>
      </c>
      <c r="C123" s="4" t="s">
        <v>633</v>
      </c>
    </row>
    <row r="124" spans="2:3" x14ac:dyDescent="0.3">
      <c r="B124" s="2" t="s">
        <v>38</v>
      </c>
      <c r="C124" s="4" t="s">
        <v>634</v>
      </c>
    </row>
    <row r="125" spans="2:3" x14ac:dyDescent="0.3">
      <c r="B125" s="6" t="s">
        <v>42</v>
      </c>
      <c r="C125" s="8" t="s">
        <v>635</v>
      </c>
    </row>
    <row r="126" spans="2:3" x14ac:dyDescent="0.3">
      <c r="B126" s="2" t="s">
        <v>43</v>
      </c>
      <c r="C126" s="4" t="s">
        <v>635</v>
      </c>
    </row>
    <row r="127" spans="2:3" x14ac:dyDescent="0.3">
      <c r="B127" s="6" t="s">
        <v>44</v>
      </c>
      <c r="C127" s="8" t="s">
        <v>636</v>
      </c>
    </row>
    <row r="128" spans="2:3" x14ac:dyDescent="0.3">
      <c r="B128" s="2" t="s">
        <v>45</v>
      </c>
      <c r="C128" s="4" t="s">
        <v>636</v>
      </c>
    </row>
    <row r="129" spans="2:3" x14ac:dyDescent="0.3">
      <c r="B129" s="6" t="s">
        <v>47</v>
      </c>
      <c r="C129" s="8" t="s">
        <v>637</v>
      </c>
    </row>
    <row r="130" spans="2:3" x14ac:dyDescent="0.3">
      <c r="B130" s="2" t="s">
        <v>48</v>
      </c>
      <c r="C130" s="4" t="s">
        <v>638</v>
      </c>
    </row>
    <row r="131" spans="2:3" x14ac:dyDescent="0.3">
      <c r="B131" s="2" t="s">
        <v>435</v>
      </c>
      <c r="C131" s="4" t="s">
        <v>639</v>
      </c>
    </row>
    <row r="132" spans="2:3" ht="27.6" x14ac:dyDescent="0.3">
      <c r="B132" s="2" t="s">
        <v>49</v>
      </c>
      <c r="C132" s="4" t="s">
        <v>640</v>
      </c>
    </row>
    <row r="133" spans="2:3" ht="27.6" x14ac:dyDescent="0.3">
      <c r="B133" s="2" t="s">
        <v>50</v>
      </c>
      <c r="C133" s="4" t="s">
        <v>641</v>
      </c>
    </row>
    <row r="134" spans="2:3" x14ac:dyDescent="0.3">
      <c r="B134" s="2" t="s">
        <v>51</v>
      </c>
      <c r="C134" s="4" t="s">
        <v>642</v>
      </c>
    </row>
    <row r="135" spans="2:3" x14ac:dyDescent="0.3">
      <c r="B135" s="2" t="s">
        <v>53</v>
      </c>
      <c r="C135" s="4" t="s">
        <v>643</v>
      </c>
    </row>
    <row r="136" spans="2:3" x14ac:dyDescent="0.3">
      <c r="B136" s="10" t="s">
        <v>54</v>
      </c>
      <c r="C136" s="12" t="s">
        <v>644</v>
      </c>
    </row>
    <row r="137" spans="2:3" x14ac:dyDescent="0.3">
      <c r="B137" s="6" t="s">
        <v>55</v>
      </c>
      <c r="C137" s="8" t="s">
        <v>645</v>
      </c>
    </row>
    <row r="138" spans="2:3" x14ac:dyDescent="0.3">
      <c r="B138" s="2" t="s">
        <v>56</v>
      </c>
      <c r="C138" s="4" t="s">
        <v>646</v>
      </c>
    </row>
    <row r="139" spans="2:3" x14ac:dyDescent="0.3">
      <c r="B139" s="2" t="s">
        <v>57</v>
      </c>
      <c r="C139" s="4" t="s">
        <v>647</v>
      </c>
    </row>
    <row r="140" spans="2:3" x14ac:dyDescent="0.3">
      <c r="B140" s="2" t="s">
        <v>58</v>
      </c>
      <c r="C140" s="4" t="s">
        <v>648</v>
      </c>
    </row>
    <row r="141" spans="2:3" x14ac:dyDescent="0.3">
      <c r="B141" s="2" t="s">
        <v>61</v>
      </c>
      <c r="C141" s="4" t="s">
        <v>649</v>
      </c>
    </row>
    <row r="142" spans="2:3" x14ac:dyDescent="0.3">
      <c r="B142" s="2" t="s">
        <v>62</v>
      </c>
      <c r="C142" s="4" t="s">
        <v>650</v>
      </c>
    </row>
    <row r="143" spans="2:3" x14ac:dyDescent="0.3">
      <c r="B143" s="6" t="s">
        <v>63</v>
      </c>
      <c r="C143" s="8" t="s">
        <v>651</v>
      </c>
    </row>
    <row r="144" spans="2:3" x14ac:dyDescent="0.3">
      <c r="B144" s="2" t="s">
        <v>65</v>
      </c>
      <c r="C144" s="4" t="s">
        <v>501</v>
      </c>
    </row>
    <row r="145" spans="2:3" x14ac:dyDescent="0.3">
      <c r="B145" s="2" t="s">
        <v>66</v>
      </c>
      <c r="C145" s="4" t="s">
        <v>652</v>
      </c>
    </row>
    <row r="146" spans="2:3" x14ac:dyDescent="0.3">
      <c r="B146" s="2" t="s">
        <v>67</v>
      </c>
      <c r="C146" s="4" t="s">
        <v>653</v>
      </c>
    </row>
    <row r="147" spans="2:3" x14ac:dyDescent="0.3">
      <c r="B147" s="2" t="s">
        <v>436</v>
      </c>
      <c r="C147" s="4" t="s">
        <v>654</v>
      </c>
    </row>
    <row r="148" spans="2:3" x14ac:dyDescent="0.3">
      <c r="B148" s="6" t="s">
        <v>68</v>
      </c>
      <c r="C148" s="8" t="s">
        <v>655</v>
      </c>
    </row>
    <row r="149" spans="2:3" x14ac:dyDescent="0.3">
      <c r="B149" s="2" t="s">
        <v>69</v>
      </c>
      <c r="C149" s="4" t="s">
        <v>656</v>
      </c>
    </row>
    <row r="150" spans="2:3" x14ac:dyDescent="0.3">
      <c r="B150" s="2" t="s">
        <v>72</v>
      </c>
      <c r="C150" s="4" t="s">
        <v>657</v>
      </c>
    </row>
    <row r="151" spans="2:3" x14ac:dyDescent="0.3">
      <c r="B151" s="6" t="s">
        <v>74</v>
      </c>
      <c r="C151" s="8" t="s">
        <v>658</v>
      </c>
    </row>
    <row r="152" spans="2:3" x14ac:dyDescent="0.3">
      <c r="B152" s="2" t="s">
        <v>76</v>
      </c>
      <c r="C152" s="4" t="s">
        <v>658</v>
      </c>
    </row>
    <row r="153" spans="2:3" x14ac:dyDescent="0.3">
      <c r="B153" s="6" t="s">
        <v>78</v>
      </c>
      <c r="C153" s="8" t="s">
        <v>659</v>
      </c>
    </row>
    <row r="154" spans="2:3" x14ac:dyDescent="0.3">
      <c r="B154" s="2" t="s">
        <v>79</v>
      </c>
      <c r="C154" s="4" t="s">
        <v>660</v>
      </c>
    </row>
    <row r="155" spans="2:3" ht="27.6" x14ac:dyDescent="0.3">
      <c r="B155" s="2" t="s">
        <v>437</v>
      </c>
      <c r="C155" s="4" t="s">
        <v>661</v>
      </c>
    </row>
    <row r="156" spans="2:3" x14ac:dyDescent="0.3">
      <c r="B156" s="2" t="s">
        <v>81</v>
      </c>
      <c r="C156" s="4" t="s">
        <v>662</v>
      </c>
    </row>
    <row r="157" spans="2:3" x14ac:dyDescent="0.3">
      <c r="B157" s="2" t="s">
        <v>83</v>
      </c>
      <c r="C157" s="4" t="s">
        <v>663</v>
      </c>
    </row>
    <row r="158" spans="2:3" x14ac:dyDescent="0.3">
      <c r="B158" s="2" t="s">
        <v>84</v>
      </c>
      <c r="C158" s="4" t="s">
        <v>627</v>
      </c>
    </row>
    <row r="159" spans="2:3" x14ac:dyDescent="0.3">
      <c r="B159" s="6" t="s">
        <v>90</v>
      </c>
      <c r="C159" s="8" t="s">
        <v>664</v>
      </c>
    </row>
    <row r="160" spans="2:3" x14ac:dyDescent="0.3">
      <c r="B160" s="2" t="s">
        <v>92</v>
      </c>
      <c r="C160" s="4" t="s">
        <v>664</v>
      </c>
    </row>
    <row r="161" spans="2:3" x14ac:dyDescent="0.3">
      <c r="B161" s="6" t="s">
        <v>93</v>
      </c>
      <c r="C161" s="8" t="s">
        <v>665</v>
      </c>
    </row>
    <row r="162" spans="2:3" x14ac:dyDescent="0.3">
      <c r="B162" s="2" t="s">
        <v>96</v>
      </c>
      <c r="C162" s="4" t="s">
        <v>665</v>
      </c>
    </row>
    <row r="163" spans="2:3" x14ac:dyDescent="0.3">
      <c r="B163" s="10" t="s">
        <v>97</v>
      </c>
      <c r="C163" s="12" t="s">
        <v>666</v>
      </c>
    </row>
    <row r="164" spans="2:3" x14ac:dyDescent="0.3">
      <c r="B164" s="6" t="s">
        <v>98</v>
      </c>
      <c r="C164" s="8" t="s">
        <v>666</v>
      </c>
    </row>
    <row r="165" spans="2:3" x14ac:dyDescent="0.3">
      <c r="B165" s="2" t="s">
        <v>99</v>
      </c>
      <c r="C165" s="4" t="s">
        <v>667</v>
      </c>
    </row>
    <row r="166" spans="2:3" x14ac:dyDescent="0.3">
      <c r="B166" s="2" t="s">
        <v>100</v>
      </c>
      <c r="C166" s="4" t="s">
        <v>668</v>
      </c>
    </row>
    <row r="167" spans="2:3" x14ac:dyDescent="0.3">
      <c r="B167" s="2" t="s">
        <v>101</v>
      </c>
      <c r="C167" s="4" t="s">
        <v>669</v>
      </c>
    </row>
    <row r="168" spans="2:3" x14ac:dyDescent="0.3">
      <c r="B168" s="9" t="s">
        <v>421</v>
      </c>
      <c r="C168" s="11" t="s">
        <v>424</v>
      </c>
    </row>
    <row r="169" spans="2:3" x14ac:dyDescent="0.3">
      <c r="B169" s="10" t="s">
        <v>9</v>
      </c>
      <c r="C169" s="12" t="s">
        <v>670</v>
      </c>
    </row>
    <row r="170" spans="2:3" x14ac:dyDescent="0.3">
      <c r="B170" s="6" t="s">
        <v>10</v>
      </c>
      <c r="C170" s="8" t="s">
        <v>671</v>
      </c>
    </row>
    <row r="171" spans="2:3" x14ac:dyDescent="0.3">
      <c r="B171" s="2" t="s">
        <v>12</v>
      </c>
      <c r="C171" s="4" t="s">
        <v>671</v>
      </c>
    </row>
    <row r="172" spans="2:3" x14ac:dyDescent="0.3">
      <c r="B172" s="6" t="s">
        <v>13</v>
      </c>
      <c r="C172" s="8" t="s">
        <v>672</v>
      </c>
    </row>
    <row r="173" spans="2:3" x14ac:dyDescent="0.3">
      <c r="B173" s="2" t="s">
        <v>427</v>
      </c>
      <c r="C173" s="4" t="s">
        <v>672</v>
      </c>
    </row>
    <row r="174" spans="2:3" x14ac:dyDescent="0.3">
      <c r="B174" s="6" t="s">
        <v>16</v>
      </c>
      <c r="C174" s="8" t="s">
        <v>673</v>
      </c>
    </row>
    <row r="175" spans="2:3" x14ac:dyDescent="0.3">
      <c r="B175" s="2" t="s">
        <v>17</v>
      </c>
      <c r="C175" s="4" t="s">
        <v>674</v>
      </c>
    </row>
    <row r="176" spans="2:3" x14ac:dyDescent="0.3">
      <c r="B176" s="2" t="s">
        <v>18</v>
      </c>
      <c r="C176" s="4" t="s">
        <v>675</v>
      </c>
    </row>
    <row r="177" spans="2:3" x14ac:dyDescent="0.3">
      <c r="B177" s="2" t="s">
        <v>428</v>
      </c>
      <c r="C177" s="4" t="s">
        <v>452</v>
      </c>
    </row>
    <row r="178" spans="2:3" x14ac:dyDescent="0.3">
      <c r="B178" s="2" t="s">
        <v>19</v>
      </c>
      <c r="C178" s="4" t="s">
        <v>453</v>
      </c>
    </row>
    <row r="179" spans="2:3" x14ac:dyDescent="0.3">
      <c r="B179" s="6" t="s">
        <v>20</v>
      </c>
      <c r="C179" s="8" t="s">
        <v>676</v>
      </c>
    </row>
    <row r="180" spans="2:3" x14ac:dyDescent="0.3">
      <c r="B180" s="2" t="s">
        <v>21</v>
      </c>
      <c r="C180" s="4" t="s">
        <v>677</v>
      </c>
    </row>
    <row r="181" spans="2:3" x14ac:dyDescent="0.3">
      <c r="B181" s="2" t="s">
        <v>22</v>
      </c>
      <c r="C181" s="4" t="s">
        <v>678</v>
      </c>
    </row>
    <row r="182" spans="2:3" x14ac:dyDescent="0.3">
      <c r="B182" s="6" t="s">
        <v>23</v>
      </c>
      <c r="C182" s="8" t="s">
        <v>679</v>
      </c>
    </row>
    <row r="183" spans="2:3" x14ac:dyDescent="0.3">
      <c r="B183" s="2" t="s">
        <v>429</v>
      </c>
      <c r="C183" s="4" t="s">
        <v>458</v>
      </c>
    </row>
    <row r="184" spans="2:3" x14ac:dyDescent="0.3">
      <c r="B184" s="2" t="s">
        <v>25</v>
      </c>
      <c r="C184" s="4" t="s">
        <v>680</v>
      </c>
    </row>
    <row r="185" spans="2:3" x14ac:dyDescent="0.3">
      <c r="B185" s="10" t="s">
        <v>26</v>
      </c>
      <c r="C185" s="12" t="s">
        <v>681</v>
      </c>
    </row>
    <row r="186" spans="2:3" x14ac:dyDescent="0.3">
      <c r="B186" s="6" t="s">
        <v>27</v>
      </c>
      <c r="C186" s="8" t="s">
        <v>682</v>
      </c>
    </row>
    <row r="187" spans="2:3" x14ac:dyDescent="0.3">
      <c r="B187" s="2" t="s">
        <v>28</v>
      </c>
      <c r="C187" s="4" t="s">
        <v>683</v>
      </c>
    </row>
    <row r="188" spans="2:3" x14ac:dyDescent="0.3">
      <c r="B188" s="2" t="s">
        <v>29</v>
      </c>
      <c r="C188" s="4" t="s">
        <v>684</v>
      </c>
    </row>
    <row r="189" spans="2:3" x14ac:dyDescent="0.3">
      <c r="B189" s="2" t="s">
        <v>30</v>
      </c>
      <c r="C189" s="4" t="s">
        <v>685</v>
      </c>
    </row>
    <row r="190" spans="2:3" x14ac:dyDescent="0.3">
      <c r="B190" s="2" t="s">
        <v>31</v>
      </c>
      <c r="C190" s="4" t="s">
        <v>686</v>
      </c>
    </row>
    <row r="191" spans="2:3" x14ac:dyDescent="0.3">
      <c r="B191" s="2" t="s">
        <v>32</v>
      </c>
      <c r="C191" s="4" t="s">
        <v>687</v>
      </c>
    </row>
    <row r="192" spans="2:3" x14ac:dyDescent="0.3">
      <c r="B192" s="6" t="s">
        <v>33</v>
      </c>
      <c r="C192" s="8" t="s">
        <v>686</v>
      </c>
    </row>
    <row r="193" spans="2:3" x14ac:dyDescent="0.3">
      <c r="B193" s="2" t="s">
        <v>34</v>
      </c>
      <c r="C193" s="4" t="s">
        <v>686</v>
      </c>
    </row>
    <row r="194" spans="2:3" x14ac:dyDescent="0.3">
      <c r="B194" s="6" t="s">
        <v>36</v>
      </c>
      <c r="C194" s="8" t="s">
        <v>688</v>
      </c>
    </row>
    <row r="195" spans="2:3" x14ac:dyDescent="0.3">
      <c r="B195" s="2" t="s">
        <v>37</v>
      </c>
      <c r="C195" s="4" t="s">
        <v>688</v>
      </c>
    </row>
    <row r="196" spans="2:3" x14ac:dyDescent="0.3">
      <c r="B196" s="6" t="s">
        <v>40</v>
      </c>
      <c r="C196" s="8" t="s">
        <v>689</v>
      </c>
    </row>
    <row r="197" spans="2:3" x14ac:dyDescent="0.3">
      <c r="B197" s="2" t="s">
        <v>41</v>
      </c>
      <c r="C197" s="4" t="s">
        <v>689</v>
      </c>
    </row>
    <row r="198" spans="2:3" x14ac:dyDescent="0.3">
      <c r="B198" s="6" t="s">
        <v>42</v>
      </c>
      <c r="C198" s="8" t="s">
        <v>690</v>
      </c>
    </row>
    <row r="199" spans="2:3" x14ac:dyDescent="0.3">
      <c r="B199" s="2" t="s">
        <v>43</v>
      </c>
      <c r="C199" s="4" t="s">
        <v>690</v>
      </c>
    </row>
    <row r="200" spans="2:3" x14ac:dyDescent="0.3">
      <c r="B200" s="6" t="s">
        <v>44</v>
      </c>
      <c r="C200" s="8" t="s">
        <v>691</v>
      </c>
    </row>
    <row r="201" spans="2:3" x14ac:dyDescent="0.3">
      <c r="B201" s="2" t="s">
        <v>45</v>
      </c>
      <c r="C201" s="4" t="s">
        <v>141</v>
      </c>
    </row>
    <row r="202" spans="2:3" x14ac:dyDescent="0.3">
      <c r="B202" s="2" t="s">
        <v>46</v>
      </c>
      <c r="C202" s="4" t="s">
        <v>692</v>
      </c>
    </row>
    <row r="203" spans="2:3" x14ac:dyDescent="0.3">
      <c r="B203" s="6" t="s">
        <v>47</v>
      </c>
      <c r="C203" s="8" t="s">
        <v>693</v>
      </c>
    </row>
    <row r="204" spans="2:3" x14ac:dyDescent="0.3">
      <c r="B204" s="2" t="s">
        <v>48</v>
      </c>
      <c r="C204" s="4" t="s">
        <v>694</v>
      </c>
    </row>
    <row r="205" spans="2:3" x14ac:dyDescent="0.3">
      <c r="B205" s="2" t="s">
        <v>435</v>
      </c>
      <c r="C205" s="4" t="s">
        <v>695</v>
      </c>
    </row>
    <row r="206" spans="2:3" ht="27.6" x14ac:dyDescent="0.3">
      <c r="B206" s="2" t="s">
        <v>49</v>
      </c>
      <c r="C206" s="4" t="s">
        <v>696</v>
      </c>
    </row>
    <row r="207" spans="2:3" ht="27.6" x14ac:dyDescent="0.3">
      <c r="B207" s="2" t="s">
        <v>50</v>
      </c>
      <c r="C207" s="4" t="s">
        <v>697</v>
      </c>
    </row>
    <row r="208" spans="2:3" x14ac:dyDescent="0.3">
      <c r="B208" s="2" t="s">
        <v>51</v>
      </c>
      <c r="C208" s="4" t="s">
        <v>698</v>
      </c>
    </row>
    <row r="209" spans="2:3" x14ac:dyDescent="0.3">
      <c r="B209" s="10" t="s">
        <v>54</v>
      </c>
      <c r="C209" s="12" t="s">
        <v>699</v>
      </c>
    </row>
    <row r="210" spans="2:3" x14ac:dyDescent="0.3">
      <c r="B210" s="6" t="s">
        <v>55</v>
      </c>
      <c r="C210" s="8" t="s">
        <v>700</v>
      </c>
    </row>
    <row r="211" spans="2:3" x14ac:dyDescent="0.3">
      <c r="B211" s="2" t="s">
        <v>56</v>
      </c>
      <c r="C211" s="4" t="s">
        <v>701</v>
      </c>
    </row>
    <row r="212" spans="2:3" x14ac:dyDescent="0.3">
      <c r="B212" s="2" t="s">
        <v>57</v>
      </c>
      <c r="C212" s="4" t="s">
        <v>536</v>
      </c>
    </row>
    <row r="213" spans="2:3" x14ac:dyDescent="0.3">
      <c r="B213" s="2" t="s">
        <v>58</v>
      </c>
      <c r="C213" s="4" t="s">
        <v>702</v>
      </c>
    </row>
    <row r="214" spans="2:3" x14ac:dyDescent="0.3">
      <c r="B214" s="2" t="s">
        <v>59</v>
      </c>
      <c r="C214" s="4" t="s">
        <v>536</v>
      </c>
    </row>
    <row r="215" spans="2:3" x14ac:dyDescent="0.3">
      <c r="B215" s="2" t="s">
        <v>61</v>
      </c>
      <c r="C215" s="4" t="s">
        <v>703</v>
      </c>
    </row>
    <row r="216" spans="2:3" x14ac:dyDescent="0.3">
      <c r="B216" s="2" t="s">
        <v>62</v>
      </c>
      <c r="C216" s="4" t="s">
        <v>704</v>
      </c>
    </row>
    <row r="217" spans="2:3" x14ac:dyDescent="0.3">
      <c r="B217" s="6" t="s">
        <v>63</v>
      </c>
      <c r="C217" s="8" t="s">
        <v>705</v>
      </c>
    </row>
    <row r="218" spans="2:3" x14ac:dyDescent="0.3">
      <c r="B218" s="2" t="s">
        <v>64</v>
      </c>
      <c r="C218" s="4" t="s">
        <v>537</v>
      </c>
    </row>
    <row r="219" spans="2:3" x14ac:dyDescent="0.3">
      <c r="B219" s="2" t="s">
        <v>66</v>
      </c>
      <c r="C219" s="4" t="s">
        <v>706</v>
      </c>
    </row>
    <row r="220" spans="2:3" x14ac:dyDescent="0.3">
      <c r="B220" s="2" t="s">
        <v>436</v>
      </c>
      <c r="C220" s="4" t="s">
        <v>141</v>
      </c>
    </row>
    <row r="221" spans="2:3" x14ac:dyDescent="0.3">
      <c r="B221" s="6" t="s">
        <v>68</v>
      </c>
      <c r="C221" s="8" t="s">
        <v>707</v>
      </c>
    </row>
    <row r="222" spans="2:3" x14ac:dyDescent="0.3">
      <c r="B222" s="2" t="s">
        <v>69</v>
      </c>
      <c r="C222" s="4" t="s">
        <v>141</v>
      </c>
    </row>
    <row r="223" spans="2:3" x14ac:dyDescent="0.3">
      <c r="B223" s="2" t="s">
        <v>71</v>
      </c>
      <c r="C223" s="4" t="s">
        <v>702</v>
      </c>
    </row>
    <row r="224" spans="2:3" x14ac:dyDescent="0.3">
      <c r="B224" s="2" t="s">
        <v>73</v>
      </c>
      <c r="C224" s="4" t="s">
        <v>509</v>
      </c>
    </row>
    <row r="225" spans="2:3" x14ac:dyDescent="0.3">
      <c r="B225" s="6" t="s">
        <v>74</v>
      </c>
      <c r="C225" s="8" t="s">
        <v>707</v>
      </c>
    </row>
    <row r="226" spans="2:3" x14ac:dyDescent="0.3">
      <c r="B226" s="2" t="s">
        <v>76</v>
      </c>
      <c r="C226" s="4" t="s">
        <v>707</v>
      </c>
    </row>
    <row r="227" spans="2:3" x14ac:dyDescent="0.3">
      <c r="B227" s="6" t="s">
        <v>78</v>
      </c>
      <c r="C227" s="8" t="s">
        <v>708</v>
      </c>
    </row>
    <row r="228" spans="2:3" x14ac:dyDescent="0.3">
      <c r="B228" s="2" t="s">
        <v>79</v>
      </c>
      <c r="C228" s="4" t="s">
        <v>709</v>
      </c>
    </row>
    <row r="229" spans="2:3" ht="27.6" x14ac:dyDescent="0.3">
      <c r="B229" s="2" t="s">
        <v>80</v>
      </c>
      <c r="C229" s="4" t="s">
        <v>702</v>
      </c>
    </row>
    <row r="230" spans="2:3" x14ac:dyDescent="0.3">
      <c r="B230" s="2" t="s">
        <v>81</v>
      </c>
      <c r="C230" s="4" t="s">
        <v>141</v>
      </c>
    </row>
    <row r="231" spans="2:3" x14ac:dyDescent="0.3">
      <c r="B231" s="2" t="s">
        <v>82</v>
      </c>
      <c r="C231" s="4" t="s">
        <v>535</v>
      </c>
    </row>
    <row r="232" spans="2:3" x14ac:dyDescent="0.3">
      <c r="B232" s="2" t="s">
        <v>83</v>
      </c>
      <c r="C232" s="4" t="s">
        <v>702</v>
      </c>
    </row>
    <row r="233" spans="2:3" x14ac:dyDescent="0.3">
      <c r="B233" s="2" t="s">
        <v>84</v>
      </c>
      <c r="C233" s="4" t="s">
        <v>200</v>
      </c>
    </row>
    <row r="234" spans="2:3" x14ac:dyDescent="0.3">
      <c r="B234" s="6" t="s">
        <v>85</v>
      </c>
      <c r="C234" s="8" t="s">
        <v>202</v>
      </c>
    </row>
    <row r="235" spans="2:3" ht="27.6" x14ac:dyDescent="0.3">
      <c r="B235" s="2" t="s">
        <v>86</v>
      </c>
      <c r="C235" s="4" t="s">
        <v>202</v>
      </c>
    </row>
    <row r="236" spans="2:3" x14ac:dyDescent="0.3">
      <c r="B236" s="6" t="s">
        <v>87</v>
      </c>
      <c r="C236" s="8" t="s">
        <v>710</v>
      </c>
    </row>
    <row r="237" spans="2:3" x14ac:dyDescent="0.3">
      <c r="B237" s="2" t="s">
        <v>88</v>
      </c>
      <c r="C237" s="4" t="s">
        <v>711</v>
      </c>
    </row>
    <row r="238" spans="2:3" x14ac:dyDescent="0.3">
      <c r="B238" s="2" t="s">
        <v>89</v>
      </c>
      <c r="C238" s="4" t="s">
        <v>711</v>
      </c>
    </row>
    <row r="239" spans="2:3" x14ac:dyDescent="0.3">
      <c r="B239" s="6" t="s">
        <v>90</v>
      </c>
      <c r="C239" s="8" t="s">
        <v>702</v>
      </c>
    </row>
    <row r="240" spans="2:3" x14ac:dyDescent="0.3">
      <c r="B240" s="2" t="s">
        <v>92</v>
      </c>
      <c r="C240" s="4" t="s">
        <v>702</v>
      </c>
    </row>
    <row r="241" spans="2:3" x14ac:dyDescent="0.3">
      <c r="B241" s="6" t="s">
        <v>93</v>
      </c>
      <c r="C241" s="8" t="s">
        <v>712</v>
      </c>
    </row>
    <row r="242" spans="2:3" x14ac:dyDescent="0.3">
      <c r="B242" s="2" t="s">
        <v>96</v>
      </c>
      <c r="C242" s="4" t="s">
        <v>712</v>
      </c>
    </row>
    <row r="243" spans="2:3" x14ac:dyDescent="0.3">
      <c r="B243" s="10" t="s">
        <v>97</v>
      </c>
      <c r="C243" s="12" t="s">
        <v>713</v>
      </c>
    </row>
    <row r="244" spans="2:3" x14ac:dyDescent="0.3">
      <c r="B244" s="6" t="s">
        <v>98</v>
      </c>
      <c r="C244" s="8" t="s">
        <v>714</v>
      </c>
    </row>
    <row r="245" spans="2:3" x14ac:dyDescent="0.3">
      <c r="B245" s="2" t="s">
        <v>99</v>
      </c>
      <c r="C245" s="4" t="s">
        <v>509</v>
      </c>
    </row>
    <row r="246" spans="2:3" x14ac:dyDescent="0.3">
      <c r="B246" s="2" t="s">
        <v>100</v>
      </c>
      <c r="C246" s="4" t="s">
        <v>715</v>
      </c>
    </row>
    <row r="247" spans="2:3" x14ac:dyDescent="0.3">
      <c r="B247" s="2" t="s">
        <v>101</v>
      </c>
      <c r="C247" s="4" t="s">
        <v>716</v>
      </c>
    </row>
    <row r="248" spans="2:3" x14ac:dyDescent="0.3">
      <c r="B248" s="6" t="s">
        <v>102</v>
      </c>
      <c r="C248" s="8" t="s">
        <v>200</v>
      </c>
    </row>
    <row r="249" spans="2:3" x14ac:dyDescent="0.3">
      <c r="B249" s="2" t="s">
        <v>103</v>
      </c>
      <c r="C249" s="4" t="s">
        <v>535</v>
      </c>
    </row>
    <row r="250" spans="2:3" x14ac:dyDescent="0.3">
      <c r="B250" s="2" t="s">
        <v>441</v>
      </c>
      <c r="C250" s="4" t="s">
        <v>536</v>
      </c>
    </row>
    <row r="251" spans="2:3" x14ac:dyDescent="0.3">
      <c r="B251" s="6" t="s">
        <v>106</v>
      </c>
      <c r="C251" s="8" t="s">
        <v>537</v>
      </c>
    </row>
    <row r="252" spans="2:3" x14ac:dyDescent="0.3">
      <c r="B252" s="2" t="s">
        <v>107</v>
      </c>
      <c r="C252" s="4" t="s">
        <v>537</v>
      </c>
    </row>
    <row r="253" spans="2:3" x14ac:dyDescent="0.3">
      <c r="B253" s="6" t="s">
        <v>108</v>
      </c>
      <c r="C253" s="8" t="s">
        <v>717</v>
      </c>
    </row>
    <row r="254" spans="2:3" x14ac:dyDescent="0.3">
      <c r="B254" s="2" t="s">
        <v>109</v>
      </c>
      <c r="C254" s="4" t="s">
        <v>717</v>
      </c>
    </row>
    <row r="255" spans="2:3" x14ac:dyDescent="0.3">
      <c r="B255" s="3" t="s">
        <v>445</v>
      </c>
      <c r="C255" s="3" t="s">
        <v>425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9"/>
  <sheetViews>
    <sheetView showGridLines="0" zoomScaleNormal="100" zoomScaleSheetLayoutView="120" workbookViewId="0"/>
  </sheetViews>
  <sheetFormatPr baseColWidth="10" defaultColWidth="11.5546875" defaultRowHeight="14.4" x14ac:dyDescent="0.3"/>
  <cols>
    <col min="1" max="1" width="17.6640625" style="363" customWidth="1"/>
    <col min="2" max="2" width="50.6640625" style="363" customWidth="1"/>
    <col min="3" max="3" width="17.6640625" style="364" customWidth="1"/>
    <col min="4" max="5" width="17.6640625" style="363" customWidth="1"/>
    <col min="6" max="16384" width="11.5546875" style="86"/>
  </cols>
  <sheetData>
    <row r="2" spans="1:5" x14ac:dyDescent="0.3">
      <c r="A2" s="455" t="s">
        <v>783</v>
      </c>
      <c r="B2" s="455" t="s">
        <v>1854</v>
      </c>
      <c r="C2" s="455" t="s">
        <v>1854</v>
      </c>
      <c r="D2" s="455" t="s">
        <v>1854</v>
      </c>
      <c r="E2" s="455" t="s">
        <v>1854</v>
      </c>
    </row>
    <row r="3" spans="1:5" x14ac:dyDescent="0.3">
      <c r="A3" s="455" t="s">
        <v>791</v>
      </c>
      <c r="B3" s="455" t="s">
        <v>1797</v>
      </c>
      <c r="C3" s="455" t="s">
        <v>1797</v>
      </c>
      <c r="D3" s="455" t="s">
        <v>1797</v>
      </c>
      <c r="E3" s="455" t="s">
        <v>1797</v>
      </c>
    </row>
    <row r="4" spans="1:5" x14ac:dyDescent="0.3">
      <c r="A4" s="455" t="s">
        <v>1746</v>
      </c>
      <c r="B4" s="455" t="s">
        <v>1798</v>
      </c>
      <c r="C4" s="455" t="s">
        <v>1798</v>
      </c>
      <c r="D4" s="455" t="s">
        <v>1798</v>
      </c>
      <c r="E4" s="455" t="s">
        <v>1798</v>
      </c>
    </row>
    <row r="5" spans="1:5" x14ac:dyDescent="0.3">
      <c r="A5" s="455" t="s">
        <v>1799</v>
      </c>
      <c r="B5" s="455" t="s">
        <v>1799</v>
      </c>
      <c r="C5" s="455" t="s">
        <v>1799</v>
      </c>
      <c r="D5" s="455" t="s">
        <v>1799</v>
      </c>
      <c r="E5" s="455" t="s">
        <v>1799</v>
      </c>
    </row>
    <row r="6" spans="1:5" x14ac:dyDescent="0.3">
      <c r="A6" s="456" t="s">
        <v>1800</v>
      </c>
      <c r="B6" s="456" t="s">
        <v>1800</v>
      </c>
      <c r="C6" s="456" t="s">
        <v>1800</v>
      </c>
      <c r="D6" s="456" t="s">
        <v>1800</v>
      </c>
      <c r="E6" s="456" t="s">
        <v>1800</v>
      </c>
    </row>
    <row r="7" spans="1:5" x14ac:dyDescent="0.3">
      <c r="A7" s="95" t="s">
        <v>329</v>
      </c>
      <c r="B7" s="95" t="s">
        <v>329</v>
      </c>
      <c r="C7" s="96" t="s">
        <v>329</v>
      </c>
      <c r="D7" s="95" t="s">
        <v>329</v>
      </c>
      <c r="E7" s="95" t="s">
        <v>329</v>
      </c>
    </row>
    <row r="8" spans="1:5" x14ac:dyDescent="0.3">
      <c r="A8" s="444" t="s">
        <v>1801</v>
      </c>
      <c r="B8" s="444" t="s">
        <v>1802</v>
      </c>
      <c r="C8" s="444" t="s">
        <v>1803</v>
      </c>
      <c r="D8" s="444" t="s">
        <v>1804</v>
      </c>
      <c r="E8" s="444" t="s">
        <v>1804</v>
      </c>
    </row>
    <row r="9" spans="1:5" x14ac:dyDescent="0.3">
      <c r="A9" s="444" t="s">
        <v>1801</v>
      </c>
      <c r="B9" s="444" t="s">
        <v>1802</v>
      </c>
      <c r="C9" s="444" t="s">
        <v>1803</v>
      </c>
      <c r="D9" s="88" t="s">
        <v>1805</v>
      </c>
      <c r="E9" s="88" t="s">
        <v>1806</v>
      </c>
    </row>
    <row r="10" spans="1:5" x14ac:dyDescent="0.3">
      <c r="A10" s="98" t="s">
        <v>329</v>
      </c>
      <c r="B10" s="98" t="s">
        <v>329</v>
      </c>
      <c r="C10" s="99" t="s">
        <v>329</v>
      </c>
      <c r="D10" s="91" t="s">
        <v>329</v>
      </c>
      <c r="E10" s="91" t="s">
        <v>329</v>
      </c>
    </row>
    <row r="11" spans="1:5" x14ac:dyDescent="0.3">
      <c r="A11" s="450" t="s">
        <v>1807</v>
      </c>
      <c r="B11" s="450" t="s">
        <v>1807</v>
      </c>
      <c r="C11" s="100" t="s">
        <v>329</v>
      </c>
      <c r="D11" s="87" t="s">
        <v>329</v>
      </c>
      <c r="E11" s="87" t="s">
        <v>329</v>
      </c>
    </row>
    <row r="12" spans="1:5" x14ac:dyDescent="0.3">
      <c r="A12" s="89" t="s">
        <v>2726</v>
      </c>
      <c r="B12" s="89" t="s">
        <v>2727</v>
      </c>
      <c r="C12" s="119">
        <v>1</v>
      </c>
      <c r="D12" s="90">
        <v>149806.5</v>
      </c>
      <c r="E12" s="90">
        <v>149806.5</v>
      </c>
    </row>
    <row r="13" spans="1:5" x14ac:dyDescent="0.3">
      <c r="A13" s="89" t="s">
        <v>2728</v>
      </c>
      <c r="B13" s="89" t="s">
        <v>2101</v>
      </c>
      <c r="C13" s="119">
        <v>2</v>
      </c>
      <c r="D13" s="90">
        <v>143745.9</v>
      </c>
      <c r="E13" s="90">
        <v>143745.9</v>
      </c>
    </row>
    <row r="14" spans="1:5" x14ac:dyDescent="0.3">
      <c r="A14" s="89" t="s">
        <v>2729</v>
      </c>
      <c r="B14" s="89" t="s">
        <v>2730</v>
      </c>
      <c r="C14" s="119">
        <v>1</v>
      </c>
      <c r="D14" s="90">
        <v>67175.7</v>
      </c>
      <c r="E14" s="90">
        <v>67175.7</v>
      </c>
    </row>
    <row r="15" spans="1:5" x14ac:dyDescent="0.3">
      <c r="A15" s="89" t="s">
        <v>2731</v>
      </c>
      <c r="B15" s="89" t="s">
        <v>2732</v>
      </c>
      <c r="C15" s="119">
        <v>1</v>
      </c>
      <c r="D15" s="90">
        <v>67175.7</v>
      </c>
      <c r="E15" s="90">
        <v>67175.7</v>
      </c>
    </row>
    <row r="16" spans="1:5" x14ac:dyDescent="0.3">
      <c r="A16" s="89" t="s">
        <v>2733</v>
      </c>
      <c r="B16" s="89" t="s">
        <v>2734</v>
      </c>
      <c r="C16" s="119">
        <v>1</v>
      </c>
      <c r="D16" s="90">
        <v>60201.3</v>
      </c>
      <c r="E16" s="90">
        <v>60201.3</v>
      </c>
    </row>
    <row r="17" spans="1:5" x14ac:dyDescent="0.3">
      <c r="A17" s="89" t="s">
        <v>2735</v>
      </c>
      <c r="B17" s="89" t="s">
        <v>1919</v>
      </c>
      <c r="C17" s="119">
        <v>1</v>
      </c>
      <c r="D17" s="90">
        <v>60201.3</v>
      </c>
      <c r="E17" s="90">
        <v>60201.3</v>
      </c>
    </row>
    <row r="18" spans="1:5" x14ac:dyDescent="0.3">
      <c r="A18" s="89" t="s">
        <v>2736</v>
      </c>
      <c r="B18" s="89" t="s">
        <v>2059</v>
      </c>
      <c r="C18" s="119">
        <v>1</v>
      </c>
      <c r="D18" s="90">
        <v>57375.3</v>
      </c>
      <c r="E18" s="90">
        <v>57375.3</v>
      </c>
    </row>
    <row r="19" spans="1:5" x14ac:dyDescent="0.3">
      <c r="A19" s="89" t="s">
        <v>2737</v>
      </c>
      <c r="B19" s="89" t="s">
        <v>2104</v>
      </c>
      <c r="C19" s="119">
        <v>4</v>
      </c>
      <c r="D19" s="90">
        <v>57375.3</v>
      </c>
      <c r="E19" s="90">
        <v>57375.3</v>
      </c>
    </row>
    <row r="20" spans="1:5" x14ac:dyDescent="0.3">
      <c r="A20" s="89" t="s">
        <v>2738</v>
      </c>
      <c r="B20" s="89" t="s">
        <v>2208</v>
      </c>
      <c r="C20" s="119">
        <v>1</v>
      </c>
      <c r="D20" s="90">
        <v>48267.6</v>
      </c>
      <c r="E20" s="90">
        <v>48267.6</v>
      </c>
    </row>
    <row r="21" spans="1:5" x14ac:dyDescent="0.3">
      <c r="A21" s="106" t="s">
        <v>329</v>
      </c>
      <c r="B21" s="107" t="s">
        <v>1830</v>
      </c>
      <c r="C21" s="108">
        <f>SUM(C12:C20)</f>
        <v>13</v>
      </c>
      <c r="D21" s="109" t="s">
        <v>329</v>
      </c>
      <c r="E21" s="121" t="s">
        <v>329</v>
      </c>
    </row>
    <row r="22" spans="1:5" x14ac:dyDescent="0.3">
      <c r="A22" s="101"/>
      <c r="B22" s="111"/>
      <c r="C22" s="112"/>
      <c r="D22" s="110"/>
      <c r="E22" s="110"/>
    </row>
    <row r="23" spans="1:5" x14ac:dyDescent="0.3">
      <c r="A23" s="114" t="s">
        <v>329</v>
      </c>
      <c r="B23" s="114" t="s">
        <v>329</v>
      </c>
      <c r="C23" s="115" t="s">
        <v>329</v>
      </c>
      <c r="D23" s="117" t="s">
        <v>329</v>
      </c>
      <c r="E23" s="117" t="s">
        <v>329</v>
      </c>
    </row>
    <row r="24" spans="1:5" x14ac:dyDescent="0.3">
      <c r="A24" s="451" t="s">
        <v>1831</v>
      </c>
      <c r="B24" s="451" t="s">
        <v>1831</v>
      </c>
      <c r="C24" s="118"/>
      <c r="D24" s="93" t="s">
        <v>329</v>
      </c>
      <c r="E24" s="93" t="s">
        <v>329</v>
      </c>
    </row>
    <row r="25" spans="1:5" x14ac:dyDescent="0.3">
      <c r="A25" s="89" t="s">
        <v>2739</v>
      </c>
      <c r="B25" s="89" t="s">
        <v>1995</v>
      </c>
      <c r="C25" s="119">
        <v>3</v>
      </c>
      <c r="D25" s="90">
        <v>24599.7</v>
      </c>
      <c r="E25" s="90">
        <v>24599.7</v>
      </c>
    </row>
    <row r="26" spans="1:5" x14ac:dyDescent="0.3">
      <c r="A26" s="89" t="s">
        <v>2740</v>
      </c>
      <c r="B26" s="89" t="s">
        <v>2741</v>
      </c>
      <c r="C26" s="119">
        <v>1</v>
      </c>
      <c r="D26" s="90">
        <v>18033.900000000001</v>
      </c>
      <c r="E26" s="90">
        <v>18033.900000000001</v>
      </c>
    </row>
    <row r="27" spans="1:5" x14ac:dyDescent="0.3">
      <c r="A27" s="89" t="s">
        <v>2742</v>
      </c>
      <c r="B27" s="89" t="s">
        <v>2743</v>
      </c>
      <c r="C27" s="119">
        <v>1</v>
      </c>
      <c r="D27" s="90">
        <v>16740.599999999999</v>
      </c>
      <c r="E27" s="90">
        <v>16740.599999999999</v>
      </c>
    </row>
    <row r="28" spans="1:5" x14ac:dyDescent="0.3">
      <c r="A28" s="89" t="s">
        <v>2744</v>
      </c>
      <c r="B28" s="89" t="s">
        <v>2745</v>
      </c>
      <c r="C28" s="119">
        <v>1</v>
      </c>
      <c r="D28" s="90">
        <v>24817.200000000001</v>
      </c>
      <c r="E28" s="90">
        <v>24817.200000000001</v>
      </c>
    </row>
    <row r="29" spans="1:5" x14ac:dyDescent="0.3">
      <c r="A29" s="89" t="s">
        <v>2746</v>
      </c>
      <c r="B29" s="89" t="s">
        <v>2747</v>
      </c>
      <c r="C29" s="119">
        <v>1</v>
      </c>
      <c r="D29" s="90">
        <v>20580</v>
      </c>
      <c r="E29" s="90">
        <v>20580</v>
      </c>
    </row>
    <row r="30" spans="1:5" x14ac:dyDescent="0.3">
      <c r="A30" s="89" t="s">
        <v>2748</v>
      </c>
      <c r="B30" s="89" t="s">
        <v>2749</v>
      </c>
      <c r="C30" s="119">
        <v>1</v>
      </c>
      <c r="D30" s="90">
        <v>26324.1</v>
      </c>
      <c r="E30" s="90">
        <v>26324.1</v>
      </c>
    </row>
    <row r="31" spans="1:5" x14ac:dyDescent="0.3">
      <c r="A31" s="89" t="s">
        <v>2750</v>
      </c>
      <c r="B31" s="409" t="s">
        <v>2751</v>
      </c>
      <c r="C31" s="119">
        <v>1</v>
      </c>
      <c r="D31" s="90">
        <v>36540.300000000003</v>
      </c>
      <c r="E31" s="90">
        <v>36540.300000000003</v>
      </c>
    </row>
    <row r="32" spans="1:5" x14ac:dyDescent="0.3">
      <c r="A32" s="89" t="s">
        <v>2752</v>
      </c>
      <c r="B32" s="409" t="s">
        <v>2753</v>
      </c>
      <c r="C32" s="119">
        <v>1</v>
      </c>
      <c r="D32" s="90">
        <v>33576.300000000003</v>
      </c>
      <c r="E32" s="90">
        <v>33576.300000000003</v>
      </c>
    </row>
    <row r="33" spans="1:5" x14ac:dyDescent="0.3">
      <c r="A33" s="89" t="s">
        <v>2754</v>
      </c>
      <c r="B33" s="409" t="s">
        <v>2755</v>
      </c>
      <c r="C33" s="119">
        <v>1</v>
      </c>
      <c r="D33" s="90">
        <v>33576.300000000003</v>
      </c>
      <c r="E33" s="90">
        <v>33576.300000000003</v>
      </c>
    </row>
    <row r="34" spans="1:5" x14ac:dyDescent="0.3">
      <c r="A34" s="89" t="s">
        <v>2756</v>
      </c>
      <c r="B34" s="409" t="s">
        <v>2412</v>
      </c>
      <c r="C34" s="119">
        <v>1</v>
      </c>
      <c r="D34" s="90">
        <v>16740.599999999999</v>
      </c>
      <c r="E34" s="90">
        <v>16740.599999999999</v>
      </c>
    </row>
    <row r="35" spans="1:5" x14ac:dyDescent="0.3">
      <c r="A35" s="89" t="s">
        <v>2757</v>
      </c>
      <c r="B35" s="409" t="s">
        <v>2758</v>
      </c>
      <c r="C35" s="119">
        <v>1</v>
      </c>
      <c r="D35" s="90">
        <v>19367.400000000001</v>
      </c>
      <c r="E35" s="90">
        <v>19367.400000000001</v>
      </c>
    </row>
    <row r="36" spans="1:5" x14ac:dyDescent="0.3">
      <c r="A36" s="89" t="s">
        <v>2759</v>
      </c>
      <c r="B36" s="409" t="s">
        <v>2760</v>
      </c>
      <c r="C36" s="119">
        <v>1</v>
      </c>
      <c r="D36" s="90">
        <v>17951.7</v>
      </c>
      <c r="E36" s="90">
        <v>17951.7</v>
      </c>
    </row>
    <row r="37" spans="1:5" x14ac:dyDescent="0.3">
      <c r="A37" s="89" t="s">
        <v>2761</v>
      </c>
      <c r="B37" s="409" t="s">
        <v>2762</v>
      </c>
      <c r="C37" s="119">
        <v>1</v>
      </c>
      <c r="D37" s="90">
        <v>16740.599999999999</v>
      </c>
      <c r="E37" s="90">
        <v>16740.599999999999</v>
      </c>
    </row>
    <row r="38" spans="1:5" x14ac:dyDescent="0.3">
      <c r="A38" s="89" t="s">
        <v>2763</v>
      </c>
      <c r="B38" s="409" t="s">
        <v>2606</v>
      </c>
      <c r="C38" s="119">
        <v>1</v>
      </c>
      <c r="D38" s="90">
        <v>20190.900000000001</v>
      </c>
      <c r="E38" s="90">
        <v>20190.900000000001</v>
      </c>
    </row>
    <row r="39" spans="1:5" x14ac:dyDescent="0.3">
      <c r="A39" s="89" t="s">
        <v>2764</v>
      </c>
      <c r="B39" s="409" t="s">
        <v>2765</v>
      </c>
      <c r="C39" s="119">
        <v>1</v>
      </c>
      <c r="D39" s="90">
        <v>37549.199999999997</v>
      </c>
      <c r="E39" s="90">
        <v>37549.199999999997</v>
      </c>
    </row>
    <row r="40" spans="1:5" x14ac:dyDescent="0.3">
      <c r="A40" s="89" t="s">
        <v>2766</v>
      </c>
      <c r="B40" s="409" t="s">
        <v>2767</v>
      </c>
      <c r="C40" s="119">
        <v>1</v>
      </c>
      <c r="D40" s="90">
        <v>31813.5</v>
      </c>
      <c r="E40" s="90">
        <v>31813.5</v>
      </c>
    </row>
    <row r="41" spans="1:5" x14ac:dyDescent="0.3">
      <c r="A41" s="89" t="s">
        <v>2768</v>
      </c>
      <c r="B41" s="409" t="s">
        <v>2769</v>
      </c>
      <c r="C41" s="119">
        <v>1</v>
      </c>
      <c r="D41" s="90">
        <v>23824.5</v>
      </c>
      <c r="E41" s="90">
        <v>23824.5</v>
      </c>
    </row>
    <row r="42" spans="1:5" x14ac:dyDescent="0.3">
      <c r="A42" s="89" t="s">
        <v>2770</v>
      </c>
      <c r="B42" s="409" t="s">
        <v>2142</v>
      </c>
      <c r="C42" s="119">
        <v>3</v>
      </c>
      <c r="D42" s="90">
        <v>41891.4</v>
      </c>
      <c r="E42" s="90">
        <v>41891.4</v>
      </c>
    </row>
    <row r="43" spans="1:5" x14ac:dyDescent="0.3">
      <c r="A43" s="89" t="s">
        <v>2771</v>
      </c>
      <c r="B43" s="409" t="s">
        <v>1812</v>
      </c>
      <c r="C43" s="119">
        <v>1</v>
      </c>
      <c r="D43" s="90">
        <v>52427.4</v>
      </c>
      <c r="E43" s="90">
        <v>52427.4</v>
      </c>
    </row>
    <row r="44" spans="1:5" x14ac:dyDescent="0.3">
      <c r="A44" s="89" t="s">
        <v>2772</v>
      </c>
      <c r="B44" s="409" t="s">
        <v>1813</v>
      </c>
      <c r="C44" s="119">
        <v>1</v>
      </c>
      <c r="D44" s="90">
        <v>49066.5</v>
      </c>
      <c r="E44" s="90">
        <v>49066.5</v>
      </c>
    </row>
    <row r="45" spans="1:5" x14ac:dyDescent="0.3">
      <c r="A45" s="89" t="s">
        <v>2773</v>
      </c>
      <c r="B45" s="409" t="s">
        <v>2051</v>
      </c>
      <c r="C45" s="119">
        <v>1</v>
      </c>
      <c r="D45" s="90">
        <v>33576.300000000003</v>
      </c>
      <c r="E45" s="90">
        <v>33576.300000000003</v>
      </c>
    </row>
    <row r="46" spans="1:5" x14ac:dyDescent="0.3">
      <c r="A46" s="89" t="s">
        <v>2774</v>
      </c>
      <c r="B46" s="409" t="s">
        <v>2678</v>
      </c>
      <c r="C46" s="119">
        <v>2</v>
      </c>
      <c r="D46" s="90">
        <v>34003.800000000003</v>
      </c>
      <c r="E46" s="90">
        <v>34003.800000000003</v>
      </c>
    </row>
    <row r="47" spans="1:5" x14ac:dyDescent="0.3">
      <c r="A47" s="89" t="s">
        <v>2775</v>
      </c>
      <c r="B47" s="409" t="s">
        <v>2776</v>
      </c>
      <c r="C47" s="119">
        <v>1</v>
      </c>
      <c r="D47" s="90">
        <v>42288.3</v>
      </c>
      <c r="E47" s="90">
        <v>42288.3</v>
      </c>
    </row>
    <row r="48" spans="1:5" x14ac:dyDescent="0.3">
      <c r="A48" s="89" t="s">
        <v>2777</v>
      </c>
      <c r="B48" s="409" t="s">
        <v>2778</v>
      </c>
      <c r="C48" s="119">
        <v>5</v>
      </c>
      <c r="D48" s="90">
        <v>37549.199999999997</v>
      </c>
      <c r="E48" s="90">
        <v>37549.199999999997</v>
      </c>
    </row>
    <row r="49" spans="1:5" x14ac:dyDescent="0.3">
      <c r="A49" s="89" t="s">
        <v>2779</v>
      </c>
      <c r="B49" s="409" t="s">
        <v>2780</v>
      </c>
      <c r="C49" s="119">
        <v>1</v>
      </c>
      <c r="D49" s="90">
        <v>11484.3</v>
      </c>
      <c r="E49" s="90">
        <v>11484.3</v>
      </c>
    </row>
    <row r="50" spans="1:5" x14ac:dyDescent="0.3">
      <c r="A50" s="106" t="s">
        <v>329</v>
      </c>
      <c r="B50" s="107" t="s">
        <v>1839</v>
      </c>
      <c r="C50" s="108">
        <f>SUM(C25:C49)</f>
        <v>34</v>
      </c>
      <c r="D50" s="109" t="s">
        <v>329</v>
      </c>
      <c r="E50" s="121" t="s">
        <v>329</v>
      </c>
    </row>
    <row r="51" spans="1:5" x14ac:dyDescent="0.3">
      <c r="A51" s="122" t="s">
        <v>329</v>
      </c>
      <c r="B51" s="257"/>
      <c r="C51" s="257"/>
      <c r="D51" s="124" t="s">
        <v>329</v>
      </c>
      <c r="E51" s="124" t="s">
        <v>329</v>
      </c>
    </row>
    <row r="52" spans="1:5" x14ac:dyDescent="0.3">
      <c r="A52" s="98" t="s">
        <v>329</v>
      </c>
      <c r="B52" s="98" t="s">
        <v>329</v>
      </c>
      <c r="C52" s="115" t="s">
        <v>329</v>
      </c>
      <c r="D52" s="117" t="s">
        <v>329</v>
      </c>
      <c r="E52" s="117" t="s">
        <v>329</v>
      </c>
    </row>
    <row r="53" spans="1:5" x14ac:dyDescent="0.3">
      <c r="A53" s="452" t="s">
        <v>1840</v>
      </c>
      <c r="B53" s="452" t="s">
        <v>1831</v>
      </c>
      <c r="C53" s="125" t="s">
        <v>329</v>
      </c>
      <c r="D53" s="127" t="s">
        <v>329</v>
      </c>
      <c r="E53" s="127" t="s">
        <v>329</v>
      </c>
    </row>
    <row r="54" spans="1:5" x14ac:dyDescent="0.3">
      <c r="A54" s="128" t="s">
        <v>1841</v>
      </c>
      <c r="B54" s="128" t="s">
        <v>1841</v>
      </c>
      <c r="C54" s="129">
        <v>0</v>
      </c>
      <c r="D54" s="130">
        <v>0</v>
      </c>
      <c r="E54" s="130">
        <v>0</v>
      </c>
    </row>
    <row r="55" spans="1:5" x14ac:dyDescent="0.3">
      <c r="A55" s="131" t="s">
        <v>329</v>
      </c>
      <c r="B55" s="132" t="s">
        <v>1842</v>
      </c>
      <c r="C55" s="133">
        <f>SUM(C54:C54)</f>
        <v>0</v>
      </c>
      <c r="D55" s="134" t="s">
        <v>329</v>
      </c>
      <c r="E55" s="135" t="s">
        <v>329</v>
      </c>
    </row>
    <row r="56" spans="1:5" x14ac:dyDescent="0.3">
      <c r="A56" s="114"/>
      <c r="B56" s="98"/>
      <c r="C56" s="115"/>
      <c r="D56" s="117"/>
      <c r="E56" s="117"/>
    </row>
    <row r="57" spans="1:5" x14ac:dyDescent="0.3">
      <c r="A57" s="114"/>
      <c r="B57" s="136" t="s">
        <v>1754</v>
      </c>
      <c r="C57" s="137">
        <f>SUM(C50,C21,C55)</f>
        <v>47</v>
      </c>
      <c r="D57" s="117"/>
      <c r="E57" s="117"/>
    </row>
    <row r="58" spans="1:5" x14ac:dyDescent="0.3">
      <c r="A58" s="114"/>
      <c r="B58" s="114"/>
      <c r="C58" s="115"/>
      <c r="D58" s="117"/>
      <c r="E58" s="117"/>
    </row>
    <row r="59" spans="1:5" x14ac:dyDescent="0.3">
      <c r="A59" s="114"/>
      <c r="B59" s="114"/>
      <c r="C59" s="115"/>
      <c r="D59" s="117"/>
      <c r="E59" s="117"/>
    </row>
    <row r="60" spans="1:5" x14ac:dyDescent="0.3">
      <c r="A60" s="475" t="s">
        <v>1750</v>
      </c>
      <c r="B60" s="475"/>
      <c r="C60" s="138" t="s">
        <v>329</v>
      </c>
      <c r="D60" s="139" t="s">
        <v>329</v>
      </c>
      <c r="E60" s="139" t="s">
        <v>329</v>
      </c>
    </row>
    <row r="61" spans="1:5" x14ac:dyDescent="0.3">
      <c r="A61" s="452" t="s">
        <v>1843</v>
      </c>
      <c r="B61" s="452"/>
      <c r="C61" s="257"/>
      <c r="D61" s="257"/>
      <c r="E61" s="257"/>
    </row>
    <row r="62" spans="1:5" x14ac:dyDescent="0.3">
      <c r="A62" s="128" t="s">
        <v>1841</v>
      </c>
      <c r="B62" s="231" t="s">
        <v>1841</v>
      </c>
      <c r="C62" s="119">
        <v>0</v>
      </c>
      <c r="D62" s="90">
        <v>0</v>
      </c>
      <c r="E62" s="90">
        <v>0</v>
      </c>
    </row>
    <row r="63" spans="1:5" x14ac:dyDescent="0.3">
      <c r="A63" s="131" t="s">
        <v>329</v>
      </c>
      <c r="B63" s="132" t="s">
        <v>1847</v>
      </c>
      <c r="C63" s="133">
        <f>SUM(C62:C62)</f>
        <v>0</v>
      </c>
      <c r="D63" s="134" t="s">
        <v>329</v>
      </c>
      <c r="E63" s="135" t="s">
        <v>329</v>
      </c>
    </row>
    <row r="64" spans="1:5" x14ac:dyDescent="0.3">
      <c r="A64" s="114" t="s">
        <v>329</v>
      </c>
      <c r="B64" s="171" t="s">
        <v>329</v>
      </c>
      <c r="C64" s="269"/>
      <c r="D64" s="257"/>
      <c r="E64" s="257"/>
    </row>
    <row r="65" spans="1:5" x14ac:dyDescent="0.3">
      <c r="A65" s="460" t="s">
        <v>1848</v>
      </c>
      <c r="B65" s="461"/>
      <c r="C65" s="269"/>
      <c r="D65" s="257"/>
      <c r="E65" s="257"/>
    </row>
    <row r="66" spans="1:5" x14ac:dyDescent="0.3">
      <c r="A66" s="128" t="s">
        <v>1841</v>
      </c>
      <c r="B66" s="186" t="s">
        <v>1841</v>
      </c>
      <c r="C66" s="129">
        <v>0</v>
      </c>
      <c r="D66" s="130">
        <v>0</v>
      </c>
      <c r="E66" s="130">
        <v>0</v>
      </c>
    </row>
    <row r="67" spans="1:5" x14ac:dyDescent="0.3">
      <c r="A67" s="111" t="s">
        <v>329</v>
      </c>
      <c r="B67" s="140" t="s">
        <v>1853</v>
      </c>
      <c r="C67" s="172">
        <f>SUM(C66:C66)</f>
        <v>0</v>
      </c>
      <c r="D67" s="134" t="s">
        <v>329</v>
      </c>
      <c r="E67" s="135" t="s">
        <v>329</v>
      </c>
    </row>
    <row r="68" spans="1:5" x14ac:dyDescent="0.3">
      <c r="A68" s="257"/>
      <c r="B68" s="257"/>
      <c r="C68" s="269"/>
      <c r="D68" s="257"/>
      <c r="E68" s="257"/>
    </row>
    <row r="69" spans="1:5" ht="29.25" customHeight="1" x14ac:dyDescent="0.3">
      <c r="A69" s="496" t="s">
        <v>2781</v>
      </c>
      <c r="B69" s="496"/>
      <c r="C69" s="496"/>
      <c r="D69" s="496"/>
      <c r="E69" s="496"/>
    </row>
  </sheetData>
  <mergeCells count="16">
    <mergeCell ref="A8:A9"/>
    <mergeCell ref="B8:B9"/>
    <mergeCell ref="C8:C9"/>
    <mergeCell ref="D8:E8"/>
    <mergeCell ref="A2:E2"/>
    <mergeCell ref="A3:E3"/>
    <mergeCell ref="A4:E4"/>
    <mergeCell ref="A5:E5"/>
    <mergeCell ref="A6:E6"/>
    <mergeCell ref="A69:E69"/>
    <mergeCell ref="A11:B11"/>
    <mergeCell ref="A24:B24"/>
    <mergeCell ref="A53:B53"/>
    <mergeCell ref="A60:B60"/>
    <mergeCell ref="A61:B61"/>
    <mergeCell ref="A65:B65"/>
  </mergeCells>
  <printOptions horizontalCentered="1"/>
  <pageMargins left="0.59055118110236227" right="0.59055118110236227" top="1.1811023622047245" bottom="0.78740157480314965" header="0.39370078740157483" footer="0.39370078740157483"/>
  <pageSetup fitToHeight="0" orientation="landscape" r:id="rId1"/>
  <rowBreaks count="2" manualBreakCount="2">
    <brk id="32" max="16383" man="1"/>
    <brk id="64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6.88671875" style="410" customWidth="1"/>
    <col min="2" max="2" width="46.5546875" style="410" bestFit="1" customWidth="1"/>
    <col min="3" max="3" width="11.109375" style="410" bestFit="1" customWidth="1"/>
    <col min="4" max="4" width="9.33203125" style="410" bestFit="1" customWidth="1"/>
    <col min="5" max="5" width="15.33203125" style="410" bestFit="1" customWidth="1"/>
    <col min="6" max="6" width="14.44140625" style="410" customWidth="1"/>
    <col min="7" max="7" width="15.33203125" style="410" bestFit="1" customWidth="1"/>
    <col min="8" max="8" width="15.44140625" style="410" bestFit="1" customWidth="1"/>
    <col min="9" max="9" width="11.88671875" style="410" customWidth="1"/>
    <col min="10" max="10" width="8.88671875" style="410" customWidth="1"/>
    <col min="11" max="11" width="13.88671875" style="410" customWidth="1"/>
    <col min="12" max="16384" width="11.44140625" style="410"/>
  </cols>
  <sheetData>
    <row r="2" spans="1:11" ht="15" customHeight="1" x14ac:dyDescent="0.3">
      <c r="A2" s="499" t="s">
        <v>783</v>
      </c>
      <c r="B2" s="499" t="s">
        <v>1854</v>
      </c>
      <c r="C2" s="499" t="s">
        <v>1854</v>
      </c>
      <c r="D2" s="499" t="s">
        <v>1854</v>
      </c>
      <c r="E2" s="499"/>
      <c r="F2" s="499" t="s">
        <v>1854</v>
      </c>
      <c r="G2" s="499" t="s">
        <v>1854</v>
      </c>
      <c r="H2" s="499" t="s">
        <v>1854</v>
      </c>
      <c r="I2" s="499" t="s">
        <v>1854</v>
      </c>
      <c r="J2" s="499" t="s">
        <v>1854</v>
      </c>
      <c r="K2" s="499" t="s">
        <v>1854</v>
      </c>
    </row>
    <row r="3" spans="1:11" ht="15" customHeight="1" x14ac:dyDescent="0.3">
      <c r="A3" s="499" t="s">
        <v>791</v>
      </c>
      <c r="B3" s="499" t="s">
        <v>1854</v>
      </c>
      <c r="C3" s="499" t="s">
        <v>1854</v>
      </c>
      <c r="D3" s="499" t="s">
        <v>1854</v>
      </c>
      <c r="E3" s="499"/>
      <c r="F3" s="499" t="s">
        <v>1854</v>
      </c>
      <c r="G3" s="499" t="s">
        <v>1854</v>
      </c>
      <c r="H3" s="499" t="s">
        <v>1854</v>
      </c>
      <c r="I3" s="499" t="s">
        <v>1854</v>
      </c>
      <c r="J3" s="499" t="s">
        <v>1854</v>
      </c>
      <c r="K3" s="499" t="s">
        <v>1854</v>
      </c>
    </row>
    <row r="4" spans="1:11" ht="15" customHeight="1" x14ac:dyDescent="0.3">
      <c r="A4" s="499" t="s">
        <v>1746</v>
      </c>
      <c r="B4" s="499" t="s">
        <v>1798</v>
      </c>
      <c r="C4" s="499" t="s">
        <v>1798</v>
      </c>
      <c r="D4" s="499" t="s">
        <v>1798</v>
      </c>
      <c r="E4" s="499"/>
      <c r="F4" s="499" t="s">
        <v>1798</v>
      </c>
      <c r="G4" s="499" t="s">
        <v>1798</v>
      </c>
      <c r="H4" s="499" t="s">
        <v>1798</v>
      </c>
      <c r="I4" s="499" t="s">
        <v>1798</v>
      </c>
      <c r="J4" s="499" t="s">
        <v>1798</v>
      </c>
      <c r="K4" s="499" t="s">
        <v>1798</v>
      </c>
    </row>
    <row r="5" spans="1:11" ht="15" customHeight="1" x14ac:dyDescent="0.3">
      <c r="A5" s="499" t="s">
        <v>1855</v>
      </c>
      <c r="B5" s="499" t="s">
        <v>1855</v>
      </c>
      <c r="C5" s="499" t="s">
        <v>1855</v>
      </c>
      <c r="D5" s="499" t="s">
        <v>1855</v>
      </c>
      <c r="E5" s="499"/>
      <c r="F5" s="499" t="s">
        <v>1855</v>
      </c>
      <c r="G5" s="499" t="s">
        <v>1855</v>
      </c>
      <c r="H5" s="499" t="s">
        <v>1855</v>
      </c>
      <c r="I5" s="499" t="s">
        <v>1855</v>
      </c>
      <c r="J5" s="499" t="s">
        <v>1855</v>
      </c>
      <c r="K5" s="499" t="s">
        <v>1855</v>
      </c>
    </row>
    <row r="6" spans="1:11" ht="15" customHeight="1" x14ac:dyDescent="0.3">
      <c r="A6" s="500" t="s">
        <v>1800</v>
      </c>
      <c r="B6" s="500"/>
      <c r="C6" s="500"/>
      <c r="D6" s="500"/>
      <c r="E6" s="500"/>
      <c r="F6" s="500"/>
      <c r="G6" s="500"/>
      <c r="H6" s="500"/>
      <c r="I6" s="500"/>
      <c r="J6" s="500"/>
      <c r="K6" s="500"/>
    </row>
    <row r="7" spans="1:11" ht="15" customHeight="1" x14ac:dyDescent="0.3">
      <c r="A7" s="498" t="s">
        <v>1856</v>
      </c>
      <c r="B7" s="498"/>
      <c r="C7" s="498"/>
      <c r="D7" s="55" t="s">
        <v>329</v>
      </c>
      <c r="E7" s="55"/>
      <c r="F7" s="55" t="s">
        <v>329</v>
      </c>
      <c r="G7" s="55" t="s">
        <v>329</v>
      </c>
      <c r="H7" s="55" t="s">
        <v>329</v>
      </c>
      <c r="I7" s="55" t="s">
        <v>329</v>
      </c>
      <c r="J7" s="55" t="s">
        <v>329</v>
      </c>
      <c r="K7" s="55" t="s">
        <v>329</v>
      </c>
    </row>
    <row r="8" spans="1:11" ht="15" customHeight="1" x14ac:dyDescent="0.3">
      <c r="A8" s="444" t="s">
        <v>1857</v>
      </c>
      <c r="B8" s="444" t="s">
        <v>1802</v>
      </c>
      <c r="C8" s="445" t="s">
        <v>1858</v>
      </c>
      <c r="D8" s="445" t="s">
        <v>1858</v>
      </c>
      <c r="E8" s="445"/>
      <c r="F8" s="445" t="s">
        <v>1858</v>
      </c>
      <c r="G8" s="445" t="s">
        <v>1859</v>
      </c>
      <c r="H8" s="445" t="s">
        <v>1859</v>
      </c>
      <c r="I8" s="445" t="s">
        <v>1859</v>
      </c>
      <c r="J8" s="445" t="s">
        <v>1859</v>
      </c>
      <c r="K8" s="445" t="s">
        <v>1859</v>
      </c>
    </row>
    <row r="9" spans="1:11" ht="15" customHeight="1" x14ac:dyDescent="0.3">
      <c r="A9" s="444" t="s">
        <v>1857</v>
      </c>
      <c r="B9" s="444" t="s">
        <v>1860</v>
      </c>
      <c r="C9" s="50" t="s">
        <v>1861</v>
      </c>
      <c r="D9" s="50" t="s">
        <v>1862</v>
      </c>
      <c r="E9" s="50" t="s">
        <v>2782</v>
      </c>
      <c r="F9" s="50" t="s">
        <v>1864</v>
      </c>
      <c r="G9" s="50" t="s">
        <v>1865</v>
      </c>
      <c r="H9" s="50" t="s">
        <v>1866</v>
      </c>
      <c r="I9" s="50" t="s">
        <v>1867</v>
      </c>
      <c r="J9" s="50" t="s">
        <v>1868</v>
      </c>
      <c r="K9" s="50" t="s">
        <v>1864</v>
      </c>
    </row>
    <row r="10" spans="1:11" ht="15" customHeight="1" x14ac:dyDescent="0.3">
      <c r="A10" s="56" t="s">
        <v>2726</v>
      </c>
      <c r="B10" s="56" t="s">
        <v>2727</v>
      </c>
      <c r="C10" s="58">
        <v>149806.5</v>
      </c>
      <c r="D10" s="58">
        <v>2500</v>
      </c>
      <c r="E10" s="58">
        <v>87</v>
      </c>
      <c r="F10" s="58">
        <f t="shared" ref="F10:F18" si="0">SUM(C10:E10)</f>
        <v>152393.5</v>
      </c>
      <c r="G10" s="58">
        <f t="shared" ref="G10:G18" si="1">+C10/30*10</f>
        <v>49935.5</v>
      </c>
      <c r="H10" s="58">
        <f t="shared" ref="H10:H18" si="2">+C10/30*5</f>
        <v>24967.75</v>
      </c>
      <c r="I10" s="58">
        <f t="shared" ref="I10:I18" si="3">+C10/30*40</f>
        <v>199742</v>
      </c>
      <c r="J10" s="58">
        <v>0</v>
      </c>
      <c r="K10" s="58">
        <f t="shared" ref="K10:K18" si="4">SUM(G10:J10)</f>
        <v>274645.25</v>
      </c>
    </row>
    <row r="11" spans="1:11" ht="15" customHeight="1" x14ac:dyDescent="0.3">
      <c r="A11" s="56" t="s">
        <v>2728</v>
      </c>
      <c r="B11" s="56" t="s">
        <v>2101</v>
      </c>
      <c r="C11" s="58">
        <v>143745.9</v>
      </c>
      <c r="D11" s="58">
        <v>2500</v>
      </c>
      <c r="E11" s="58">
        <v>0</v>
      </c>
      <c r="F11" s="58">
        <f t="shared" si="0"/>
        <v>146245.9</v>
      </c>
      <c r="G11" s="58">
        <f t="shared" si="1"/>
        <v>47915.299999999996</v>
      </c>
      <c r="H11" s="58">
        <f t="shared" si="2"/>
        <v>23957.649999999998</v>
      </c>
      <c r="I11" s="58">
        <f t="shared" si="3"/>
        <v>191661.19999999998</v>
      </c>
      <c r="J11" s="58">
        <v>0</v>
      </c>
      <c r="K11" s="58">
        <f t="shared" si="4"/>
        <v>263534.14999999997</v>
      </c>
    </row>
    <row r="12" spans="1:11" ht="15" customHeight="1" x14ac:dyDescent="0.3">
      <c r="A12" s="56" t="s">
        <v>2729</v>
      </c>
      <c r="B12" s="56" t="s">
        <v>2730</v>
      </c>
      <c r="C12" s="58">
        <v>67175.7</v>
      </c>
      <c r="D12" s="58">
        <v>2000</v>
      </c>
      <c r="E12" s="58">
        <v>87</v>
      </c>
      <c r="F12" s="58">
        <f t="shared" si="0"/>
        <v>69262.7</v>
      </c>
      <c r="G12" s="58">
        <f t="shared" si="1"/>
        <v>22391.9</v>
      </c>
      <c r="H12" s="58">
        <f t="shared" si="2"/>
        <v>11195.95</v>
      </c>
      <c r="I12" s="58">
        <f t="shared" si="3"/>
        <v>89567.6</v>
      </c>
      <c r="J12" s="58">
        <v>0</v>
      </c>
      <c r="K12" s="58">
        <f t="shared" si="4"/>
        <v>123155.45000000001</v>
      </c>
    </row>
    <row r="13" spans="1:11" ht="15" customHeight="1" x14ac:dyDescent="0.3">
      <c r="A13" s="56" t="s">
        <v>2731</v>
      </c>
      <c r="B13" s="56" t="s">
        <v>2732</v>
      </c>
      <c r="C13" s="58">
        <v>67175.7</v>
      </c>
      <c r="D13" s="58">
        <v>2000</v>
      </c>
      <c r="E13" s="58">
        <v>176</v>
      </c>
      <c r="F13" s="58">
        <f t="shared" si="0"/>
        <v>69351.7</v>
      </c>
      <c r="G13" s="58">
        <f t="shared" si="1"/>
        <v>22391.9</v>
      </c>
      <c r="H13" s="58">
        <f t="shared" si="2"/>
        <v>11195.95</v>
      </c>
      <c r="I13" s="58">
        <f t="shared" si="3"/>
        <v>89567.6</v>
      </c>
      <c r="J13" s="58">
        <v>0</v>
      </c>
      <c r="K13" s="58">
        <f t="shared" si="4"/>
        <v>123155.45000000001</v>
      </c>
    </row>
    <row r="14" spans="1:11" ht="15" customHeight="1" x14ac:dyDescent="0.3">
      <c r="A14" s="56" t="s">
        <v>2733</v>
      </c>
      <c r="B14" s="56" t="s">
        <v>2734</v>
      </c>
      <c r="C14" s="58">
        <v>60201.3</v>
      </c>
      <c r="D14" s="58">
        <v>2000</v>
      </c>
      <c r="E14" s="58">
        <v>87</v>
      </c>
      <c r="F14" s="58">
        <f t="shared" si="0"/>
        <v>62288.3</v>
      </c>
      <c r="G14" s="58">
        <f t="shared" si="1"/>
        <v>20067.099999999999</v>
      </c>
      <c r="H14" s="58">
        <f t="shared" si="2"/>
        <v>10033.549999999999</v>
      </c>
      <c r="I14" s="58">
        <f t="shared" si="3"/>
        <v>80268.399999999994</v>
      </c>
      <c r="J14" s="58">
        <v>0</v>
      </c>
      <c r="K14" s="58">
        <f t="shared" si="4"/>
        <v>110369.04999999999</v>
      </c>
    </row>
    <row r="15" spans="1:11" ht="15" customHeight="1" x14ac:dyDescent="0.3">
      <c r="A15" s="56" t="s">
        <v>2735</v>
      </c>
      <c r="B15" s="56" t="s">
        <v>1919</v>
      </c>
      <c r="C15" s="58">
        <v>60201.3</v>
      </c>
      <c r="D15" s="58">
        <v>2000</v>
      </c>
      <c r="E15" s="58">
        <v>47</v>
      </c>
      <c r="F15" s="58">
        <f t="shared" si="0"/>
        <v>62248.3</v>
      </c>
      <c r="G15" s="58">
        <f t="shared" si="1"/>
        <v>20067.099999999999</v>
      </c>
      <c r="H15" s="58">
        <f t="shared" si="2"/>
        <v>10033.549999999999</v>
      </c>
      <c r="I15" s="58">
        <f t="shared" si="3"/>
        <v>80268.399999999994</v>
      </c>
      <c r="J15" s="58">
        <v>0</v>
      </c>
      <c r="K15" s="58">
        <f t="shared" si="4"/>
        <v>110369.04999999999</v>
      </c>
    </row>
    <row r="16" spans="1:11" ht="15" customHeight="1" x14ac:dyDescent="0.3">
      <c r="A16" s="56" t="s">
        <v>2736</v>
      </c>
      <c r="B16" s="56" t="s">
        <v>2059</v>
      </c>
      <c r="C16" s="58">
        <v>57375.3</v>
      </c>
      <c r="D16" s="58">
        <v>2000</v>
      </c>
      <c r="E16" s="58">
        <v>176</v>
      </c>
      <c r="F16" s="58">
        <f t="shared" si="0"/>
        <v>59551.3</v>
      </c>
      <c r="G16" s="58">
        <f t="shared" si="1"/>
        <v>19125.099999999999</v>
      </c>
      <c r="H16" s="58">
        <f t="shared" si="2"/>
        <v>9562.5499999999993</v>
      </c>
      <c r="I16" s="58">
        <f t="shared" si="3"/>
        <v>76500.399999999994</v>
      </c>
      <c r="J16" s="58">
        <v>0</v>
      </c>
      <c r="K16" s="58">
        <f t="shared" si="4"/>
        <v>105188.04999999999</v>
      </c>
    </row>
    <row r="17" spans="1:11" ht="15" customHeight="1" x14ac:dyDescent="0.3">
      <c r="A17" s="56" t="s">
        <v>2737</v>
      </c>
      <c r="B17" s="56" t="s">
        <v>2104</v>
      </c>
      <c r="C17" s="58">
        <v>57375.3</v>
      </c>
      <c r="D17" s="58">
        <v>2000</v>
      </c>
      <c r="E17" s="58">
        <v>87</v>
      </c>
      <c r="F17" s="58">
        <f t="shared" si="0"/>
        <v>59462.3</v>
      </c>
      <c r="G17" s="58">
        <f t="shared" si="1"/>
        <v>19125.099999999999</v>
      </c>
      <c r="H17" s="58">
        <f t="shared" si="2"/>
        <v>9562.5499999999993</v>
      </c>
      <c r="I17" s="58">
        <f t="shared" si="3"/>
        <v>76500.399999999994</v>
      </c>
      <c r="J17" s="58">
        <v>0</v>
      </c>
      <c r="K17" s="58">
        <f t="shared" si="4"/>
        <v>105188.04999999999</v>
      </c>
    </row>
    <row r="18" spans="1:11" ht="15" customHeight="1" x14ac:dyDescent="0.3">
      <c r="A18" s="56" t="s">
        <v>2738</v>
      </c>
      <c r="B18" s="56" t="s">
        <v>2208</v>
      </c>
      <c r="C18" s="58">
        <v>48267.6</v>
      </c>
      <c r="D18" s="58">
        <v>2000</v>
      </c>
      <c r="E18" s="58">
        <v>47</v>
      </c>
      <c r="F18" s="58">
        <f t="shared" si="0"/>
        <v>50314.6</v>
      </c>
      <c r="G18" s="58">
        <f t="shared" si="1"/>
        <v>16089.199999999999</v>
      </c>
      <c r="H18" s="58">
        <f t="shared" si="2"/>
        <v>8044.5999999999995</v>
      </c>
      <c r="I18" s="58">
        <f t="shared" si="3"/>
        <v>64356.799999999996</v>
      </c>
      <c r="J18" s="58">
        <v>0</v>
      </c>
      <c r="K18" s="58">
        <f t="shared" si="4"/>
        <v>88490.599999999991</v>
      </c>
    </row>
    <row r="19" spans="1:11" ht="15" customHeight="1" x14ac:dyDescent="0.3">
      <c r="A19" s="53" t="s">
        <v>329</v>
      </c>
      <c r="B19" s="53" t="s">
        <v>329</v>
      </c>
      <c r="C19" s="67" t="s">
        <v>329</v>
      </c>
      <c r="D19" s="67" t="s">
        <v>329</v>
      </c>
      <c r="E19" s="67"/>
      <c r="F19" s="67" t="s">
        <v>329</v>
      </c>
      <c r="G19" s="67" t="s">
        <v>329</v>
      </c>
      <c r="H19" s="67" t="s">
        <v>329</v>
      </c>
      <c r="I19" s="67" t="s">
        <v>329</v>
      </c>
      <c r="J19" s="67" t="s">
        <v>329</v>
      </c>
      <c r="K19" s="67" t="s">
        <v>329</v>
      </c>
    </row>
    <row r="20" spans="1:11" ht="15" customHeight="1" x14ac:dyDescent="0.3">
      <c r="A20" s="411" t="s">
        <v>329</v>
      </c>
      <c r="B20" s="411" t="s">
        <v>329</v>
      </c>
      <c r="C20" s="412" t="s">
        <v>329</v>
      </c>
      <c r="D20" s="412" t="s">
        <v>329</v>
      </c>
      <c r="E20" s="412"/>
      <c r="F20" s="412" t="s">
        <v>329</v>
      </c>
      <c r="G20" s="412" t="s">
        <v>329</v>
      </c>
      <c r="H20" s="412" t="s">
        <v>329</v>
      </c>
      <c r="I20" s="412" t="s">
        <v>329</v>
      </c>
      <c r="J20" s="412" t="s">
        <v>329</v>
      </c>
      <c r="K20" s="412" t="s">
        <v>329</v>
      </c>
    </row>
    <row r="21" spans="1:11" ht="15" customHeight="1" x14ac:dyDescent="0.3">
      <c r="A21" s="498" t="s">
        <v>1869</v>
      </c>
      <c r="B21" s="498"/>
      <c r="C21" s="498"/>
      <c r="D21" s="69" t="s">
        <v>329</v>
      </c>
      <c r="E21" s="69"/>
      <c r="F21" s="69" t="s">
        <v>329</v>
      </c>
      <c r="G21" s="69" t="s">
        <v>329</v>
      </c>
      <c r="H21" s="69" t="s">
        <v>329</v>
      </c>
      <c r="I21" s="69" t="s">
        <v>329</v>
      </c>
      <c r="J21" s="69" t="s">
        <v>329</v>
      </c>
      <c r="K21" s="69" t="s">
        <v>329</v>
      </c>
    </row>
    <row r="22" spans="1:11" ht="15" customHeight="1" x14ac:dyDescent="0.3">
      <c r="A22" s="444" t="s">
        <v>1857</v>
      </c>
      <c r="B22" s="444" t="s">
        <v>1802</v>
      </c>
      <c r="C22" s="473" t="s">
        <v>1858</v>
      </c>
      <c r="D22" s="473" t="s">
        <v>1858</v>
      </c>
      <c r="E22" s="473"/>
      <c r="F22" s="473" t="s">
        <v>1858</v>
      </c>
      <c r="G22" s="473" t="s">
        <v>1859</v>
      </c>
      <c r="H22" s="473" t="s">
        <v>1859</v>
      </c>
      <c r="I22" s="473" t="s">
        <v>1859</v>
      </c>
      <c r="J22" s="473" t="s">
        <v>1859</v>
      </c>
      <c r="K22" s="473" t="s">
        <v>1859</v>
      </c>
    </row>
    <row r="23" spans="1:11" ht="15" customHeight="1" x14ac:dyDescent="0.3">
      <c r="A23" s="444" t="s">
        <v>1857</v>
      </c>
      <c r="B23" s="444" t="s">
        <v>1860</v>
      </c>
      <c r="C23" s="413" t="s">
        <v>1861</v>
      </c>
      <c r="D23" s="413" t="s">
        <v>1862</v>
      </c>
      <c r="E23" s="50" t="s">
        <v>2782</v>
      </c>
      <c r="F23" s="413" t="s">
        <v>1864</v>
      </c>
      <c r="G23" s="413" t="s">
        <v>1865</v>
      </c>
      <c r="H23" s="413" t="s">
        <v>1866</v>
      </c>
      <c r="I23" s="413" t="s">
        <v>1867</v>
      </c>
      <c r="J23" s="413" t="s">
        <v>1868</v>
      </c>
      <c r="K23" s="413" t="s">
        <v>1864</v>
      </c>
    </row>
    <row r="24" spans="1:11" ht="15" customHeight="1" x14ac:dyDescent="0.3">
      <c r="A24" s="56" t="s">
        <v>2739</v>
      </c>
      <c r="B24" s="56" t="s">
        <v>1995</v>
      </c>
      <c r="C24" s="58">
        <v>24599.7</v>
      </c>
      <c r="D24" s="58">
        <v>1000</v>
      </c>
      <c r="E24" s="58">
        <v>133</v>
      </c>
      <c r="F24" s="58">
        <f t="shared" ref="F24:F48" si="5">SUM(C24:E24)</f>
        <v>25732.7</v>
      </c>
      <c r="G24" s="58">
        <f t="shared" ref="G24:G48" si="6">+C24/30*10</f>
        <v>8199.9</v>
      </c>
      <c r="H24" s="58">
        <f t="shared" ref="H24:H48" si="7">+C24/30*5</f>
        <v>4099.95</v>
      </c>
      <c r="I24" s="58">
        <f t="shared" ref="I24:I48" si="8">+C24/30*40</f>
        <v>32799.599999999999</v>
      </c>
      <c r="J24" s="58">
        <v>0</v>
      </c>
      <c r="K24" s="58">
        <f t="shared" ref="K24:K48" si="9">SUM(G24:J24)</f>
        <v>45099.45</v>
      </c>
    </row>
    <row r="25" spans="1:11" ht="15" customHeight="1" x14ac:dyDescent="0.3">
      <c r="A25" s="56" t="s">
        <v>2740</v>
      </c>
      <c r="B25" s="56" t="s">
        <v>2741</v>
      </c>
      <c r="C25" s="58">
        <v>18033.900000000001</v>
      </c>
      <c r="D25" s="58">
        <v>700</v>
      </c>
      <c r="E25" s="58">
        <v>133</v>
      </c>
      <c r="F25" s="58">
        <f t="shared" si="5"/>
        <v>18866.900000000001</v>
      </c>
      <c r="G25" s="58">
        <f t="shared" si="6"/>
        <v>6011.3</v>
      </c>
      <c r="H25" s="58">
        <f t="shared" si="7"/>
        <v>3005.65</v>
      </c>
      <c r="I25" s="58">
        <f t="shared" si="8"/>
        <v>24045.200000000001</v>
      </c>
      <c r="J25" s="58">
        <v>0</v>
      </c>
      <c r="K25" s="58">
        <f t="shared" si="9"/>
        <v>33062.15</v>
      </c>
    </row>
    <row r="26" spans="1:11" ht="15" customHeight="1" x14ac:dyDescent="0.3">
      <c r="A26" s="56" t="s">
        <v>2742</v>
      </c>
      <c r="B26" s="56" t="s">
        <v>2743</v>
      </c>
      <c r="C26" s="58">
        <v>16740.599999999999</v>
      </c>
      <c r="D26" s="58">
        <v>700</v>
      </c>
      <c r="E26" s="58">
        <v>87</v>
      </c>
      <c r="F26" s="58">
        <f t="shared" si="5"/>
        <v>17527.599999999999</v>
      </c>
      <c r="G26" s="58">
        <f t="shared" si="6"/>
        <v>5580.2</v>
      </c>
      <c r="H26" s="58">
        <f t="shared" si="7"/>
        <v>2790.1</v>
      </c>
      <c r="I26" s="58">
        <f t="shared" si="8"/>
        <v>22320.799999999999</v>
      </c>
      <c r="J26" s="58">
        <v>0</v>
      </c>
      <c r="K26" s="58">
        <f t="shared" si="9"/>
        <v>30691.1</v>
      </c>
    </row>
    <row r="27" spans="1:11" ht="15" customHeight="1" x14ac:dyDescent="0.3">
      <c r="A27" s="56" t="s">
        <v>2744</v>
      </c>
      <c r="B27" s="56" t="s">
        <v>2745</v>
      </c>
      <c r="C27" s="58">
        <v>24817.200000000001</v>
      </c>
      <c r="D27" s="58">
        <v>700</v>
      </c>
      <c r="E27" s="58">
        <v>87</v>
      </c>
      <c r="F27" s="58">
        <f t="shared" si="5"/>
        <v>25604.2</v>
      </c>
      <c r="G27" s="58">
        <f t="shared" si="6"/>
        <v>8272.4</v>
      </c>
      <c r="H27" s="58">
        <f t="shared" si="7"/>
        <v>4136.2</v>
      </c>
      <c r="I27" s="58">
        <f t="shared" si="8"/>
        <v>33089.599999999999</v>
      </c>
      <c r="J27" s="58">
        <v>0</v>
      </c>
      <c r="K27" s="58">
        <f t="shared" si="9"/>
        <v>45498.2</v>
      </c>
    </row>
    <row r="28" spans="1:11" ht="15" customHeight="1" x14ac:dyDescent="0.3">
      <c r="A28" s="56" t="s">
        <v>2746</v>
      </c>
      <c r="B28" s="56" t="s">
        <v>2747</v>
      </c>
      <c r="C28" s="58">
        <v>20580</v>
      </c>
      <c r="D28" s="58">
        <v>700</v>
      </c>
      <c r="E28" s="58">
        <v>87</v>
      </c>
      <c r="F28" s="58">
        <f t="shared" si="5"/>
        <v>21367</v>
      </c>
      <c r="G28" s="58">
        <f t="shared" si="6"/>
        <v>6860</v>
      </c>
      <c r="H28" s="58">
        <f t="shared" si="7"/>
        <v>3430</v>
      </c>
      <c r="I28" s="58">
        <f t="shared" si="8"/>
        <v>27440</v>
      </c>
      <c r="J28" s="58">
        <v>0</v>
      </c>
      <c r="K28" s="58">
        <f t="shared" si="9"/>
        <v>37730</v>
      </c>
    </row>
    <row r="29" spans="1:11" ht="15" customHeight="1" x14ac:dyDescent="0.3">
      <c r="A29" s="56" t="s">
        <v>2748</v>
      </c>
      <c r="B29" s="56" t="s">
        <v>2749</v>
      </c>
      <c r="C29" s="58">
        <v>26324.1</v>
      </c>
      <c r="D29" s="58">
        <v>1300</v>
      </c>
      <c r="E29" s="58">
        <v>47</v>
      </c>
      <c r="F29" s="58">
        <f t="shared" si="5"/>
        <v>27671.1</v>
      </c>
      <c r="G29" s="58">
        <f t="shared" si="6"/>
        <v>8774.6999999999989</v>
      </c>
      <c r="H29" s="58">
        <f t="shared" si="7"/>
        <v>4387.3499999999995</v>
      </c>
      <c r="I29" s="58">
        <f t="shared" si="8"/>
        <v>35098.799999999996</v>
      </c>
      <c r="J29" s="58">
        <v>0</v>
      </c>
      <c r="K29" s="58">
        <f t="shared" si="9"/>
        <v>48260.849999999991</v>
      </c>
    </row>
    <row r="30" spans="1:11" ht="15" customHeight="1" x14ac:dyDescent="0.3">
      <c r="A30" s="56" t="s">
        <v>2750</v>
      </c>
      <c r="B30" s="56" t="s">
        <v>2751</v>
      </c>
      <c r="C30" s="58">
        <v>36540.300000000003</v>
      </c>
      <c r="D30" s="58">
        <v>1500</v>
      </c>
      <c r="E30" s="58">
        <v>87</v>
      </c>
      <c r="F30" s="58">
        <f t="shared" si="5"/>
        <v>38127.300000000003</v>
      </c>
      <c r="G30" s="58">
        <f t="shared" si="6"/>
        <v>12180.1</v>
      </c>
      <c r="H30" s="58">
        <f t="shared" si="7"/>
        <v>6090.05</v>
      </c>
      <c r="I30" s="58">
        <f t="shared" si="8"/>
        <v>48720.4</v>
      </c>
      <c r="J30" s="58">
        <v>0</v>
      </c>
      <c r="K30" s="58">
        <f t="shared" si="9"/>
        <v>66990.55</v>
      </c>
    </row>
    <row r="31" spans="1:11" ht="15" customHeight="1" x14ac:dyDescent="0.3">
      <c r="A31" s="56" t="s">
        <v>2752</v>
      </c>
      <c r="B31" s="56" t="s">
        <v>2753</v>
      </c>
      <c r="C31" s="58">
        <v>33576.300000000003</v>
      </c>
      <c r="D31" s="58">
        <v>1000</v>
      </c>
      <c r="E31" s="58">
        <v>0</v>
      </c>
      <c r="F31" s="58">
        <f t="shared" si="5"/>
        <v>34576.300000000003</v>
      </c>
      <c r="G31" s="58">
        <f t="shared" si="6"/>
        <v>11192.1</v>
      </c>
      <c r="H31" s="58">
        <f t="shared" si="7"/>
        <v>5596.05</v>
      </c>
      <c r="I31" s="58">
        <f t="shared" si="8"/>
        <v>44768.4</v>
      </c>
      <c r="J31" s="58">
        <v>0</v>
      </c>
      <c r="K31" s="58">
        <f t="shared" si="9"/>
        <v>61556.55</v>
      </c>
    </row>
    <row r="32" spans="1:11" ht="15" customHeight="1" x14ac:dyDescent="0.3">
      <c r="A32" s="56" t="s">
        <v>2754</v>
      </c>
      <c r="B32" s="56" t="s">
        <v>2755</v>
      </c>
      <c r="C32" s="58">
        <v>33576.300000000003</v>
      </c>
      <c r="D32" s="58">
        <v>1000</v>
      </c>
      <c r="E32" s="58">
        <v>0</v>
      </c>
      <c r="F32" s="58">
        <f t="shared" si="5"/>
        <v>34576.300000000003</v>
      </c>
      <c r="G32" s="58">
        <f t="shared" si="6"/>
        <v>11192.1</v>
      </c>
      <c r="H32" s="58">
        <f t="shared" si="7"/>
        <v>5596.05</v>
      </c>
      <c r="I32" s="58">
        <f t="shared" si="8"/>
        <v>44768.4</v>
      </c>
      <c r="J32" s="58">
        <v>0</v>
      </c>
      <c r="K32" s="58">
        <f t="shared" si="9"/>
        <v>61556.55</v>
      </c>
    </row>
    <row r="33" spans="1:11" ht="15" customHeight="1" x14ac:dyDescent="0.3">
      <c r="A33" s="56" t="s">
        <v>2756</v>
      </c>
      <c r="B33" s="56" t="s">
        <v>2412</v>
      </c>
      <c r="C33" s="58">
        <v>16740.599999999999</v>
      </c>
      <c r="D33" s="58">
        <v>700</v>
      </c>
      <c r="E33" s="58">
        <v>47</v>
      </c>
      <c r="F33" s="58">
        <f t="shared" si="5"/>
        <v>17487.599999999999</v>
      </c>
      <c r="G33" s="58">
        <f t="shared" si="6"/>
        <v>5580.2</v>
      </c>
      <c r="H33" s="58">
        <f t="shared" si="7"/>
        <v>2790.1</v>
      </c>
      <c r="I33" s="58">
        <f t="shared" si="8"/>
        <v>22320.799999999999</v>
      </c>
      <c r="J33" s="58">
        <v>0</v>
      </c>
      <c r="K33" s="58">
        <f t="shared" si="9"/>
        <v>30691.1</v>
      </c>
    </row>
    <row r="34" spans="1:11" ht="15" customHeight="1" x14ac:dyDescent="0.3">
      <c r="A34" s="56" t="s">
        <v>2757</v>
      </c>
      <c r="B34" s="56" t="s">
        <v>2758</v>
      </c>
      <c r="C34" s="58">
        <v>19367.400000000001</v>
      </c>
      <c r="D34" s="58">
        <v>1000</v>
      </c>
      <c r="E34" s="58">
        <v>47</v>
      </c>
      <c r="F34" s="58">
        <f t="shared" si="5"/>
        <v>20414.400000000001</v>
      </c>
      <c r="G34" s="58">
        <f t="shared" si="6"/>
        <v>6455.8</v>
      </c>
      <c r="H34" s="58">
        <f t="shared" si="7"/>
        <v>3227.9</v>
      </c>
      <c r="I34" s="58">
        <f t="shared" si="8"/>
        <v>25823.200000000001</v>
      </c>
      <c r="J34" s="58">
        <v>0</v>
      </c>
      <c r="K34" s="58">
        <f t="shared" si="9"/>
        <v>35506.9</v>
      </c>
    </row>
    <row r="35" spans="1:11" ht="15" customHeight="1" x14ac:dyDescent="0.3">
      <c r="A35" s="56" t="s">
        <v>2759</v>
      </c>
      <c r="B35" s="56" t="s">
        <v>2760</v>
      </c>
      <c r="C35" s="58">
        <v>17951.7</v>
      </c>
      <c r="D35" s="58">
        <v>1000</v>
      </c>
      <c r="E35" s="58">
        <v>87</v>
      </c>
      <c r="F35" s="58">
        <f t="shared" si="5"/>
        <v>19038.7</v>
      </c>
      <c r="G35" s="58">
        <f t="shared" si="6"/>
        <v>5983.9</v>
      </c>
      <c r="H35" s="58">
        <f t="shared" si="7"/>
        <v>2991.95</v>
      </c>
      <c r="I35" s="58">
        <f t="shared" si="8"/>
        <v>23935.599999999999</v>
      </c>
      <c r="J35" s="58">
        <v>0</v>
      </c>
      <c r="K35" s="58">
        <f t="shared" si="9"/>
        <v>32911.449999999997</v>
      </c>
    </row>
    <row r="36" spans="1:11" ht="15" customHeight="1" x14ac:dyDescent="0.3">
      <c r="A36" s="56" t="s">
        <v>2761</v>
      </c>
      <c r="B36" s="56" t="s">
        <v>2762</v>
      </c>
      <c r="C36" s="58">
        <v>16740.599999999999</v>
      </c>
      <c r="D36" s="58">
        <v>700</v>
      </c>
      <c r="E36" s="58">
        <v>47</v>
      </c>
      <c r="F36" s="58">
        <f t="shared" si="5"/>
        <v>17487.599999999999</v>
      </c>
      <c r="G36" s="58">
        <f t="shared" si="6"/>
        <v>5580.2</v>
      </c>
      <c r="H36" s="58">
        <f t="shared" si="7"/>
        <v>2790.1</v>
      </c>
      <c r="I36" s="58">
        <f t="shared" si="8"/>
        <v>22320.799999999999</v>
      </c>
      <c r="J36" s="58">
        <v>0</v>
      </c>
      <c r="K36" s="58">
        <f t="shared" si="9"/>
        <v>30691.1</v>
      </c>
    </row>
    <row r="37" spans="1:11" ht="15" customHeight="1" x14ac:dyDescent="0.3">
      <c r="A37" s="56" t="s">
        <v>2763</v>
      </c>
      <c r="B37" s="56" t="s">
        <v>2606</v>
      </c>
      <c r="C37" s="58">
        <v>20190.900000000001</v>
      </c>
      <c r="D37" s="58">
        <v>1000</v>
      </c>
      <c r="E37" s="58">
        <v>47</v>
      </c>
      <c r="F37" s="58">
        <f t="shared" si="5"/>
        <v>21237.9</v>
      </c>
      <c r="G37" s="58">
        <f t="shared" si="6"/>
        <v>6730.3000000000011</v>
      </c>
      <c r="H37" s="58">
        <f t="shared" si="7"/>
        <v>3365.1500000000005</v>
      </c>
      <c r="I37" s="58">
        <f t="shared" si="8"/>
        <v>26921.200000000004</v>
      </c>
      <c r="J37" s="58">
        <v>0</v>
      </c>
      <c r="K37" s="58">
        <f t="shared" si="9"/>
        <v>37016.650000000009</v>
      </c>
    </row>
    <row r="38" spans="1:11" ht="15" customHeight="1" x14ac:dyDescent="0.3">
      <c r="A38" s="56" t="s">
        <v>2764</v>
      </c>
      <c r="B38" s="56" t="s">
        <v>2765</v>
      </c>
      <c r="C38" s="58">
        <v>37549.199999999997</v>
      </c>
      <c r="D38" s="58">
        <v>2000</v>
      </c>
      <c r="E38" s="58">
        <v>133</v>
      </c>
      <c r="F38" s="58">
        <f t="shared" si="5"/>
        <v>39682.199999999997</v>
      </c>
      <c r="G38" s="58">
        <f t="shared" si="6"/>
        <v>12516.399999999998</v>
      </c>
      <c r="H38" s="58">
        <f t="shared" si="7"/>
        <v>6258.1999999999989</v>
      </c>
      <c r="I38" s="58">
        <f t="shared" si="8"/>
        <v>50065.599999999991</v>
      </c>
      <c r="J38" s="58">
        <v>0</v>
      </c>
      <c r="K38" s="58">
        <f t="shared" si="9"/>
        <v>68840.199999999983</v>
      </c>
    </row>
    <row r="39" spans="1:11" ht="15" customHeight="1" x14ac:dyDescent="0.3">
      <c r="A39" s="56" t="s">
        <v>2766</v>
      </c>
      <c r="B39" s="56" t="s">
        <v>2767</v>
      </c>
      <c r="C39" s="58">
        <v>31813.5</v>
      </c>
      <c r="D39" s="58">
        <v>1300</v>
      </c>
      <c r="E39" s="58">
        <v>0</v>
      </c>
      <c r="F39" s="58">
        <f t="shared" si="5"/>
        <v>33113.5</v>
      </c>
      <c r="G39" s="58">
        <f t="shared" si="6"/>
        <v>10604.5</v>
      </c>
      <c r="H39" s="58">
        <f t="shared" si="7"/>
        <v>5302.25</v>
      </c>
      <c r="I39" s="58">
        <f t="shared" si="8"/>
        <v>42418</v>
      </c>
      <c r="J39" s="58">
        <v>0</v>
      </c>
      <c r="K39" s="58">
        <f t="shared" si="9"/>
        <v>58324.75</v>
      </c>
    </row>
    <row r="40" spans="1:11" ht="15" customHeight="1" x14ac:dyDescent="0.3">
      <c r="A40" s="56" t="s">
        <v>2768</v>
      </c>
      <c r="B40" s="56" t="s">
        <v>2769</v>
      </c>
      <c r="C40" s="58">
        <v>23824.5</v>
      </c>
      <c r="D40" s="58">
        <v>1000</v>
      </c>
      <c r="E40" s="58">
        <v>87</v>
      </c>
      <c r="F40" s="58">
        <f t="shared" si="5"/>
        <v>24911.5</v>
      </c>
      <c r="G40" s="58">
        <f t="shared" si="6"/>
        <v>7941.5</v>
      </c>
      <c r="H40" s="58">
        <f t="shared" si="7"/>
        <v>3970.75</v>
      </c>
      <c r="I40" s="58">
        <f t="shared" si="8"/>
        <v>31766</v>
      </c>
      <c r="J40" s="58">
        <v>0</v>
      </c>
      <c r="K40" s="58">
        <f t="shared" si="9"/>
        <v>43678.25</v>
      </c>
    </row>
    <row r="41" spans="1:11" ht="15" customHeight="1" x14ac:dyDescent="0.3">
      <c r="A41" s="56" t="s">
        <v>2770</v>
      </c>
      <c r="B41" s="56" t="s">
        <v>2142</v>
      </c>
      <c r="C41" s="58">
        <v>41891.4</v>
      </c>
      <c r="D41" s="58">
        <v>1000</v>
      </c>
      <c r="E41" s="58">
        <v>87</v>
      </c>
      <c r="F41" s="58">
        <f t="shared" si="5"/>
        <v>42978.400000000001</v>
      </c>
      <c r="G41" s="58">
        <f t="shared" si="6"/>
        <v>13963.800000000001</v>
      </c>
      <c r="H41" s="58">
        <f t="shared" si="7"/>
        <v>6981.9000000000005</v>
      </c>
      <c r="I41" s="58">
        <f t="shared" si="8"/>
        <v>55855.200000000004</v>
      </c>
      <c r="J41" s="58">
        <v>0</v>
      </c>
      <c r="K41" s="58">
        <f t="shared" si="9"/>
        <v>76800.900000000009</v>
      </c>
    </row>
    <row r="42" spans="1:11" ht="15" customHeight="1" x14ac:dyDescent="0.3">
      <c r="A42" s="56" t="s">
        <v>2771</v>
      </c>
      <c r="B42" s="56" t="s">
        <v>1812</v>
      </c>
      <c r="C42" s="58">
        <v>52427.4</v>
      </c>
      <c r="D42" s="58">
        <v>1000</v>
      </c>
      <c r="E42" s="58">
        <v>47</v>
      </c>
      <c r="F42" s="58">
        <f t="shared" si="5"/>
        <v>53474.400000000001</v>
      </c>
      <c r="G42" s="58">
        <f t="shared" si="6"/>
        <v>17475.800000000003</v>
      </c>
      <c r="H42" s="58">
        <f t="shared" si="7"/>
        <v>8737.9000000000015</v>
      </c>
      <c r="I42" s="58">
        <f t="shared" si="8"/>
        <v>69903.200000000012</v>
      </c>
      <c r="J42" s="58">
        <v>0</v>
      </c>
      <c r="K42" s="58">
        <f t="shared" si="9"/>
        <v>96116.900000000023</v>
      </c>
    </row>
    <row r="43" spans="1:11" ht="15" customHeight="1" x14ac:dyDescent="0.3">
      <c r="A43" s="56" t="s">
        <v>2772</v>
      </c>
      <c r="B43" s="56" t="s">
        <v>1813</v>
      </c>
      <c r="C43" s="58">
        <v>49066.5</v>
      </c>
      <c r="D43" s="58">
        <v>1000</v>
      </c>
      <c r="E43" s="58">
        <v>87</v>
      </c>
      <c r="F43" s="58">
        <f t="shared" si="5"/>
        <v>50153.5</v>
      </c>
      <c r="G43" s="58">
        <f t="shared" si="6"/>
        <v>16355.5</v>
      </c>
      <c r="H43" s="58">
        <f t="shared" si="7"/>
        <v>8177.75</v>
      </c>
      <c r="I43" s="58">
        <f t="shared" si="8"/>
        <v>65422</v>
      </c>
      <c r="J43" s="58">
        <v>0</v>
      </c>
      <c r="K43" s="58">
        <f t="shared" si="9"/>
        <v>89955.25</v>
      </c>
    </row>
    <row r="44" spans="1:11" ht="15" customHeight="1" x14ac:dyDescent="0.3">
      <c r="A44" s="56" t="s">
        <v>2773</v>
      </c>
      <c r="B44" s="56" t="s">
        <v>2051</v>
      </c>
      <c r="C44" s="58">
        <v>33576.300000000003</v>
      </c>
      <c r="D44" s="58">
        <v>1000</v>
      </c>
      <c r="E44" s="58">
        <v>87</v>
      </c>
      <c r="F44" s="58">
        <f t="shared" si="5"/>
        <v>34663.300000000003</v>
      </c>
      <c r="G44" s="58">
        <f t="shared" si="6"/>
        <v>11192.1</v>
      </c>
      <c r="H44" s="58">
        <f t="shared" si="7"/>
        <v>5596.05</v>
      </c>
      <c r="I44" s="58">
        <f t="shared" si="8"/>
        <v>44768.4</v>
      </c>
      <c r="J44" s="58">
        <v>0</v>
      </c>
      <c r="K44" s="58">
        <f t="shared" si="9"/>
        <v>61556.55</v>
      </c>
    </row>
    <row r="45" spans="1:11" ht="15" customHeight="1" x14ac:dyDescent="0.3">
      <c r="A45" s="56" t="s">
        <v>2774</v>
      </c>
      <c r="B45" s="56" t="s">
        <v>2678</v>
      </c>
      <c r="C45" s="58">
        <v>34003.800000000003</v>
      </c>
      <c r="D45" s="58">
        <v>1000</v>
      </c>
      <c r="E45" s="58">
        <v>133</v>
      </c>
      <c r="F45" s="58">
        <f t="shared" si="5"/>
        <v>35136.800000000003</v>
      </c>
      <c r="G45" s="58">
        <f t="shared" si="6"/>
        <v>11334.6</v>
      </c>
      <c r="H45" s="58">
        <f t="shared" si="7"/>
        <v>5667.3</v>
      </c>
      <c r="I45" s="58">
        <f t="shared" si="8"/>
        <v>45338.400000000001</v>
      </c>
      <c r="J45" s="58">
        <v>0</v>
      </c>
      <c r="K45" s="58">
        <f t="shared" si="9"/>
        <v>62340.3</v>
      </c>
    </row>
    <row r="46" spans="1:11" ht="15" customHeight="1" x14ac:dyDescent="0.3">
      <c r="A46" s="56" t="s">
        <v>2775</v>
      </c>
      <c r="B46" s="56" t="s">
        <v>2776</v>
      </c>
      <c r="C46" s="58">
        <v>42288.3</v>
      </c>
      <c r="D46" s="58">
        <v>1000</v>
      </c>
      <c r="E46" s="58">
        <v>47</v>
      </c>
      <c r="F46" s="58">
        <f t="shared" si="5"/>
        <v>43335.3</v>
      </c>
      <c r="G46" s="58">
        <f t="shared" si="6"/>
        <v>14096.100000000002</v>
      </c>
      <c r="H46" s="58">
        <f t="shared" si="7"/>
        <v>7048.0500000000011</v>
      </c>
      <c r="I46" s="58">
        <f t="shared" si="8"/>
        <v>56384.400000000009</v>
      </c>
      <c r="J46" s="58">
        <v>0</v>
      </c>
      <c r="K46" s="58">
        <f t="shared" si="9"/>
        <v>77528.550000000017</v>
      </c>
    </row>
    <row r="47" spans="1:11" ht="15" customHeight="1" x14ac:dyDescent="0.3">
      <c r="A47" s="56" t="s">
        <v>2777</v>
      </c>
      <c r="B47" s="56" t="s">
        <v>2778</v>
      </c>
      <c r="C47" s="58">
        <v>37549.199999999997</v>
      </c>
      <c r="D47" s="58">
        <v>1000</v>
      </c>
      <c r="E47" s="58">
        <v>87</v>
      </c>
      <c r="F47" s="58">
        <f t="shared" si="5"/>
        <v>38636.199999999997</v>
      </c>
      <c r="G47" s="58">
        <f t="shared" si="6"/>
        <v>12516.399999999998</v>
      </c>
      <c r="H47" s="58">
        <f t="shared" si="7"/>
        <v>6258.1999999999989</v>
      </c>
      <c r="I47" s="58">
        <f t="shared" si="8"/>
        <v>50065.599999999991</v>
      </c>
      <c r="J47" s="58">
        <v>0</v>
      </c>
      <c r="K47" s="58">
        <f t="shared" si="9"/>
        <v>68840.199999999983</v>
      </c>
    </row>
    <row r="48" spans="1:11" ht="15" customHeight="1" x14ac:dyDescent="0.3">
      <c r="A48" s="56" t="s">
        <v>2779</v>
      </c>
      <c r="B48" s="56" t="s">
        <v>2780</v>
      </c>
      <c r="C48" s="58">
        <v>11484.3</v>
      </c>
      <c r="D48" s="58">
        <v>700</v>
      </c>
      <c r="E48" s="58">
        <v>47</v>
      </c>
      <c r="F48" s="58">
        <f t="shared" si="5"/>
        <v>12231.3</v>
      </c>
      <c r="G48" s="58">
        <f t="shared" si="6"/>
        <v>3828.1</v>
      </c>
      <c r="H48" s="58">
        <f t="shared" si="7"/>
        <v>1914.05</v>
      </c>
      <c r="I48" s="58">
        <f t="shared" si="8"/>
        <v>15312.4</v>
      </c>
      <c r="J48" s="58">
        <v>0</v>
      </c>
      <c r="K48" s="58">
        <f t="shared" si="9"/>
        <v>21054.55</v>
      </c>
    </row>
    <row r="50" spans="1:11" ht="14.25" customHeight="1" x14ac:dyDescent="0.3">
      <c r="A50" s="497" t="s">
        <v>2781</v>
      </c>
      <c r="B50" s="497"/>
      <c r="C50" s="497"/>
      <c r="D50" s="497"/>
      <c r="E50" s="497"/>
      <c r="F50" s="497"/>
      <c r="G50" s="497"/>
      <c r="H50" s="497"/>
      <c r="I50" s="497"/>
      <c r="J50" s="497"/>
      <c r="K50" s="497"/>
    </row>
  </sheetData>
  <mergeCells count="16">
    <mergeCell ref="A7:C7"/>
    <mergeCell ref="A2:K2"/>
    <mergeCell ref="A3:K3"/>
    <mergeCell ref="A4:K4"/>
    <mergeCell ref="A5:K5"/>
    <mergeCell ref="A6:K6"/>
    <mergeCell ref="A50:K50"/>
    <mergeCell ref="A8:A9"/>
    <mergeCell ref="B8:B9"/>
    <mergeCell ref="C8:F8"/>
    <mergeCell ref="G8:K8"/>
    <mergeCell ref="A21:C21"/>
    <mergeCell ref="A22:A23"/>
    <mergeCell ref="B22:B23"/>
    <mergeCell ref="C22:F22"/>
    <mergeCell ref="G22:K22"/>
  </mergeCells>
  <printOptions horizontalCentered="1"/>
  <pageMargins left="0.59055118110236227" right="0.59055118110236227" top="1.1811023622047245" bottom="0.78740157480314965" header="0.39370078740157483" footer="0.39370078740157483"/>
  <pageSetup scale="74" fitToHeight="0" orientation="landscape" r:id="rId1"/>
  <rowBreaks count="1" manualBreakCount="1">
    <brk id="42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7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17.6640625" style="302" customWidth="1"/>
    <col min="2" max="2" width="50.6640625" style="302" customWidth="1"/>
    <col min="3" max="3" width="17.6640625" style="345" customWidth="1"/>
    <col min="4" max="5" width="17.6640625" style="302" customWidth="1"/>
    <col min="6" max="6" width="4.33203125" style="302" bestFit="1" customWidth="1"/>
    <col min="7" max="16384" width="11.44140625" style="302"/>
  </cols>
  <sheetData>
    <row r="2" spans="1:5" x14ac:dyDescent="0.3">
      <c r="A2" s="435" t="s">
        <v>783</v>
      </c>
      <c r="B2" s="435" t="s">
        <v>1854</v>
      </c>
      <c r="C2" s="435" t="s">
        <v>1854</v>
      </c>
      <c r="D2" s="435" t="s">
        <v>1854</v>
      </c>
      <c r="E2" s="435" t="s">
        <v>1854</v>
      </c>
    </row>
    <row r="3" spans="1:5" x14ac:dyDescent="0.3">
      <c r="A3" s="435" t="s">
        <v>2783</v>
      </c>
      <c r="B3" s="435" t="s">
        <v>1797</v>
      </c>
      <c r="C3" s="435" t="s">
        <v>1797</v>
      </c>
      <c r="D3" s="435" t="s">
        <v>1797</v>
      </c>
      <c r="E3" s="435" t="s">
        <v>1797</v>
      </c>
    </row>
    <row r="4" spans="1:5" x14ac:dyDescent="0.3">
      <c r="A4" s="435" t="s">
        <v>1746</v>
      </c>
      <c r="B4" s="435" t="s">
        <v>1798</v>
      </c>
      <c r="C4" s="435" t="s">
        <v>1798</v>
      </c>
      <c r="D4" s="435" t="s">
        <v>1798</v>
      </c>
      <c r="E4" s="435" t="s">
        <v>1798</v>
      </c>
    </row>
    <row r="5" spans="1:5" x14ac:dyDescent="0.3">
      <c r="A5" s="435" t="s">
        <v>1799</v>
      </c>
      <c r="B5" s="435" t="s">
        <v>1799</v>
      </c>
      <c r="C5" s="435" t="s">
        <v>1799</v>
      </c>
      <c r="D5" s="435" t="s">
        <v>1799</v>
      </c>
      <c r="E5" s="435" t="s">
        <v>1799</v>
      </c>
    </row>
    <row r="6" spans="1:5" x14ac:dyDescent="0.3">
      <c r="A6" s="470" t="s">
        <v>1800</v>
      </c>
      <c r="B6" s="470" t="s">
        <v>1800</v>
      </c>
      <c r="C6" s="470" t="s">
        <v>1800</v>
      </c>
      <c r="D6" s="470" t="s">
        <v>1800</v>
      </c>
      <c r="E6" s="470" t="s">
        <v>1800</v>
      </c>
    </row>
    <row r="7" spans="1:5" x14ac:dyDescent="0.3">
      <c r="A7" s="178" t="s">
        <v>329</v>
      </c>
      <c r="B7" s="178" t="s">
        <v>329</v>
      </c>
      <c r="C7" s="179" t="s">
        <v>329</v>
      </c>
      <c r="D7" s="178" t="s">
        <v>329</v>
      </c>
      <c r="E7" s="178" t="s">
        <v>329</v>
      </c>
    </row>
    <row r="8" spans="1:5" s="310" customFormat="1" ht="13.8" x14ac:dyDescent="0.3">
      <c r="A8" s="471" t="s">
        <v>1801</v>
      </c>
      <c r="B8" s="471" t="s">
        <v>1802</v>
      </c>
      <c r="C8" s="471" t="s">
        <v>1803</v>
      </c>
      <c r="D8" s="471" t="s">
        <v>1804</v>
      </c>
      <c r="E8" s="471" t="s">
        <v>1804</v>
      </c>
    </row>
    <row r="9" spans="1:5" s="310" customFormat="1" ht="13.8" x14ac:dyDescent="0.3">
      <c r="A9" s="471" t="s">
        <v>1801</v>
      </c>
      <c r="B9" s="471" t="s">
        <v>1802</v>
      </c>
      <c r="C9" s="471" t="s">
        <v>1803</v>
      </c>
      <c r="D9" s="180" t="s">
        <v>1805</v>
      </c>
      <c r="E9" s="180" t="s">
        <v>1806</v>
      </c>
    </row>
    <row r="10" spans="1:5" s="310" customFormat="1" ht="13.8" x14ac:dyDescent="0.3">
      <c r="A10" s="197" t="s">
        <v>329</v>
      </c>
      <c r="B10" s="197" t="s">
        <v>329</v>
      </c>
      <c r="C10" s="198" t="s">
        <v>329</v>
      </c>
      <c r="D10" s="199" t="s">
        <v>329</v>
      </c>
      <c r="E10" s="199" t="s">
        <v>329</v>
      </c>
    </row>
    <row r="11" spans="1:5" s="310" customFormat="1" ht="13.8" x14ac:dyDescent="0.3">
      <c r="A11" s="466" t="s">
        <v>1807</v>
      </c>
      <c r="B11" s="466" t="s">
        <v>1831</v>
      </c>
      <c r="C11" s="200" t="s">
        <v>329</v>
      </c>
      <c r="D11" s="201" t="s">
        <v>329</v>
      </c>
      <c r="E11" s="201" t="s">
        <v>329</v>
      </c>
    </row>
    <row r="12" spans="1:5" s="310" customFormat="1" ht="13.8" x14ac:dyDescent="0.3">
      <c r="A12" s="202" t="s">
        <v>1841</v>
      </c>
      <c r="B12" s="202" t="s">
        <v>1841</v>
      </c>
      <c r="C12" s="203">
        <v>0</v>
      </c>
      <c r="D12" s="204">
        <v>0</v>
      </c>
      <c r="E12" s="204">
        <v>0</v>
      </c>
    </row>
    <row r="13" spans="1:5" s="310" customFormat="1" ht="13.8" x14ac:dyDescent="0.3">
      <c r="A13" s="188" t="s">
        <v>329</v>
      </c>
      <c r="B13" s="189" t="s">
        <v>1830</v>
      </c>
      <c r="C13" s="190">
        <f>SUM(C12:C12)</f>
        <v>0</v>
      </c>
      <c r="D13" s="191" t="s">
        <v>329</v>
      </c>
      <c r="E13" s="192" t="s">
        <v>329</v>
      </c>
    </row>
    <row r="14" spans="1:5" s="310" customFormat="1" ht="13.8" x14ac:dyDescent="0.3">
      <c r="A14" s="197"/>
      <c r="B14" s="197"/>
      <c r="C14" s="198"/>
      <c r="D14" s="199"/>
      <c r="E14" s="199"/>
    </row>
    <row r="15" spans="1:5" s="310" customFormat="1" ht="13.8" x14ac:dyDescent="0.3">
      <c r="A15" s="494" t="s">
        <v>1831</v>
      </c>
      <c r="B15" s="494" t="s">
        <v>1831</v>
      </c>
      <c r="C15" s="329"/>
      <c r="D15" s="308" t="s">
        <v>329</v>
      </c>
      <c r="E15" s="308" t="s">
        <v>329</v>
      </c>
    </row>
    <row r="16" spans="1:5" s="310" customFormat="1" ht="13.8" x14ac:dyDescent="0.3">
      <c r="A16" s="337">
        <v>1200</v>
      </c>
      <c r="B16" s="337" t="s">
        <v>2784</v>
      </c>
      <c r="C16" s="213">
        <v>14</v>
      </c>
      <c r="D16" s="214">
        <v>20276.8</v>
      </c>
      <c r="E16" s="214">
        <v>20276.8</v>
      </c>
    </row>
    <row r="17" spans="1:5" s="310" customFormat="1" ht="13.8" x14ac:dyDescent="0.3">
      <c r="A17" s="337">
        <v>1201</v>
      </c>
      <c r="B17" s="337" t="s">
        <v>2785</v>
      </c>
      <c r="C17" s="213">
        <v>5</v>
      </c>
      <c r="D17" s="214">
        <v>17931.2</v>
      </c>
      <c r="E17" s="214">
        <v>17931.2</v>
      </c>
    </row>
    <row r="18" spans="1:5" s="310" customFormat="1" ht="13.8" x14ac:dyDescent="0.3">
      <c r="A18" s="337">
        <v>1203</v>
      </c>
      <c r="B18" s="337" t="s">
        <v>2786</v>
      </c>
      <c r="C18" s="213">
        <v>28</v>
      </c>
      <c r="D18" s="214">
        <v>22640</v>
      </c>
      <c r="E18" s="214">
        <v>22640</v>
      </c>
    </row>
    <row r="19" spans="1:5" s="310" customFormat="1" ht="13.8" x14ac:dyDescent="0.3">
      <c r="A19" s="337">
        <v>1204</v>
      </c>
      <c r="B19" s="337" t="s">
        <v>2787</v>
      </c>
      <c r="C19" s="213">
        <v>31</v>
      </c>
      <c r="D19" s="214">
        <v>24460.799999999999</v>
      </c>
      <c r="E19" s="214">
        <v>24460.799999999999</v>
      </c>
    </row>
    <row r="20" spans="1:5" s="310" customFormat="1" ht="13.8" x14ac:dyDescent="0.3">
      <c r="A20" s="337">
        <v>1210</v>
      </c>
      <c r="B20" s="337" t="s">
        <v>2788</v>
      </c>
      <c r="C20" s="213">
        <v>42</v>
      </c>
      <c r="D20" s="214">
        <v>27070.400000000001</v>
      </c>
      <c r="E20" s="214">
        <v>27070.400000000001</v>
      </c>
    </row>
    <row r="21" spans="1:5" s="310" customFormat="1" ht="13.8" x14ac:dyDescent="0.3">
      <c r="A21" s="337">
        <v>1211</v>
      </c>
      <c r="B21" s="337" t="s">
        <v>2789</v>
      </c>
      <c r="C21" s="213">
        <v>54</v>
      </c>
      <c r="D21" s="214">
        <v>30953.599999999999</v>
      </c>
      <c r="E21" s="214">
        <v>30953.599999999999</v>
      </c>
    </row>
    <row r="22" spans="1:5" s="310" customFormat="1" ht="13.8" x14ac:dyDescent="0.3">
      <c r="A22" s="337">
        <v>1212</v>
      </c>
      <c r="B22" s="337" t="s">
        <v>2790</v>
      </c>
      <c r="C22" s="213">
        <v>186</v>
      </c>
      <c r="D22" s="214">
        <v>35731.199999999997</v>
      </c>
      <c r="E22" s="214">
        <v>35731.199999999997</v>
      </c>
    </row>
    <row r="23" spans="1:5" s="310" customFormat="1" ht="13.8" x14ac:dyDescent="0.3">
      <c r="A23" s="337">
        <v>1224</v>
      </c>
      <c r="B23" s="337" t="s">
        <v>2791</v>
      </c>
      <c r="C23" s="213">
        <v>1</v>
      </c>
      <c r="D23" s="214">
        <v>22640</v>
      </c>
      <c r="E23" s="214">
        <v>22640</v>
      </c>
    </row>
    <row r="24" spans="1:5" s="310" customFormat="1" ht="13.8" x14ac:dyDescent="0.3">
      <c r="A24" s="337">
        <v>1300</v>
      </c>
      <c r="B24" s="337" t="s">
        <v>2792</v>
      </c>
      <c r="C24" s="213">
        <v>2</v>
      </c>
      <c r="D24" s="214">
        <v>10138.4</v>
      </c>
      <c r="E24" s="214">
        <v>10138.4</v>
      </c>
    </row>
    <row r="25" spans="1:5" s="310" customFormat="1" ht="13.8" x14ac:dyDescent="0.3">
      <c r="A25" s="337">
        <v>1303</v>
      </c>
      <c r="B25" s="337" t="s">
        <v>2793</v>
      </c>
      <c r="C25" s="213">
        <v>10</v>
      </c>
      <c r="D25" s="214">
        <v>11320</v>
      </c>
      <c r="E25" s="214">
        <v>11320</v>
      </c>
    </row>
    <row r="26" spans="1:5" s="310" customFormat="1" ht="13.8" x14ac:dyDescent="0.3">
      <c r="A26" s="337">
        <v>1304</v>
      </c>
      <c r="B26" s="337" t="s">
        <v>2794</v>
      </c>
      <c r="C26" s="213">
        <v>3</v>
      </c>
      <c r="D26" s="214">
        <v>12230.4</v>
      </c>
      <c r="E26" s="214">
        <v>12230.4</v>
      </c>
    </row>
    <row r="27" spans="1:5" s="310" customFormat="1" ht="13.8" x14ac:dyDescent="0.3">
      <c r="A27" s="337">
        <v>1310</v>
      </c>
      <c r="B27" s="337" t="s">
        <v>2795</v>
      </c>
      <c r="C27" s="213">
        <v>9</v>
      </c>
      <c r="D27" s="214">
        <v>13535.2</v>
      </c>
      <c r="E27" s="214">
        <v>13535.2</v>
      </c>
    </row>
    <row r="28" spans="1:5" s="310" customFormat="1" ht="13.8" x14ac:dyDescent="0.3">
      <c r="A28" s="337">
        <v>1311</v>
      </c>
      <c r="B28" s="337" t="s">
        <v>2796</v>
      </c>
      <c r="C28" s="213">
        <v>2</v>
      </c>
      <c r="D28" s="214">
        <v>15476.8</v>
      </c>
      <c r="E28" s="214">
        <v>15476.8</v>
      </c>
    </row>
    <row r="29" spans="1:5" s="310" customFormat="1" ht="13.8" x14ac:dyDescent="0.3">
      <c r="A29" s="337">
        <v>1312</v>
      </c>
      <c r="B29" s="337" t="s">
        <v>2797</v>
      </c>
      <c r="C29" s="213">
        <v>7</v>
      </c>
      <c r="D29" s="214">
        <v>17865.599999999999</v>
      </c>
      <c r="E29" s="214">
        <v>17865.599999999999</v>
      </c>
    </row>
    <row r="30" spans="1:5" s="310" customFormat="1" ht="13.8" x14ac:dyDescent="0.3">
      <c r="A30" s="337">
        <v>1404</v>
      </c>
      <c r="B30" s="337" t="s">
        <v>2798</v>
      </c>
      <c r="C30" s="213">
        <v>6</v>
      </c>
      <c r="D30" s="214">
        <v>14937.6</v>
      </c>
      <c r="E30" s="214">
        <v>14937.6</v>
      </c>
    </row>
    <row r="31" spans="1:5" s="310" customFormat="1" ht="13.8" x14ac:dyDescent="0.3">
      <c r="A31" s="337">
        <v>1408</v>
      </c>
      <c r="B31" s="337" t="s">
        <v>2799</v>
      </c>
      <c r="C31" s="213">
        <v>15</v>
      </c>
      <c r="D31" s="214">
        <v>16376</v>
      </c>
      <c r="E31" s="214">
        <v>16376</v>
      </c>
    </row>
    <row r="32" spans="1:5" s="310" customFormat="1" ht="13.8" x14ac:dyDescent="0.3">
      <c r="A32" s="337">
        <v>1412</v>
      </c>
      <c r="B32" s="337" t="s">
        <v>2800</v>
      </c>
      <c r="C32" s="213">
        <v>92</v>
      </c>
      <c r="D32" s="214">
        <v>19388.8</v>
      </c>
      <c r="E32" s="214">
        <v>19388.8</v>
      </c>
    </row>
    <row r="33" spans="1:5" s="310" customFormat="1" ht="13.8" x14ac:dyDescent="0.3">
      <c r="A33" s="337">
        <v>1428</v>
      </c>
      <c r="B33" s="337" t="s">
        <v>2801</v>
      </c>
      <c r="C33" s="213">
        <v>15</v>
      </c>
      <c r="D33" s="214">
        <v>18443.2</v>
      </c>
      <c r="E33" s="214">
        <v>18443.2</v>
      </c>
    </row>
    <row r="34" spans="1:5" s="310" customFormat="1" ht="13.8" x14ac:dyDescent="0.3">
      <c r="A34" s="337">
        <v>1432</v>
      </c>
      <c r="B34" s="337" t="s">
        <v>2802</v>
      </c>
      <c r="C34" s="213">
        <v>28</v>
      </c>
      <c r="D34" s="214">
        <v>19819.2</v>
      </c>
      <c r="E34" s="214">
        <v>19819.2</v>
      </c>
    </row>
    <row r="35" spans="1:5" s="310" customFormat="1" ht="13.8" x14ac:dyDescent="0.3">
      <c r="A35" s="337">
        <v>1521</v>
      </c>
      <c r="B35" s="337" t="s">
        <v>2803</v>
      </c>
      <c r="C35" s="213">
        <v>5</v>
      </c>
      <c r="D35" s="214">
        <v>14353.6</v>
      </c>
      <c r="E35" s="214">
        <v>14353.6</v>
      </c>
    </row>
    <row r="36" spans="1:5" s="310" customFormat="1" ht="13.8" x14ac:dyDescent="0.3">
      <c r="A36" s="337">
        <v>1522</v>
      </c>
      <c r="B36" s="337" t="s">
        <v>2804</v>
      </c>
      <c r="C36" s="213">
        <v>11</v>
      </c>
      <c r="D36" s="214">
        <v>17296</v>
      </c>
      <c r="E36" s="214">
        <v>17296</v>
      </c>
    </row>
    <row r="37" spans="1:5" s="310" customFormat="1" ht="13.8" x14ac:dyDescent="0.3">
      <c r="A37" s="337">
        <v>1523</v>
      </c>
      <c r="B37" s="337" t="s">
        <v>2805</v>
      </c>
      <c r="C37" s="213">
        <v>12</v>
      </c>
      <c r="D37" s="214">
        <v>18494.400000000001</v>
      </c>
      <c r="E37" s="214">
        <v>18494.400000000001</v>
      </c>
    </row>
    <row r="38" spans="1:5" s="310" customFormat="1" ht="13.8" x14ac:dyDescent="0.3">
      <c r="A38" s="337">
        <v>1531</v>
      </c>
      <c r="B38" s="337" t="s">
        <v>2806</v>
      </c>
      <c r="C38" s="213">
        <v>5</v>
      </c>
      <c r="D38" s="214">
        <v>20006.400000000001</v>
      </c>
      <c r="E38" s="214">
        <v>20006.400000000001</v>
      </c>
    </row>
    <row r="39" spans="1:5" s="310" customFormat="1" ht="13.8" x14ac:dyDescent="0.3">
      <c r="A39" s="337">
        <v>1532</v>
      </c>
      <c r="B39" s="337" t="s">
        <v>2807</v>
      </c>
      <c r="C39" s="213">
        <v>33</v>
      </c>
      <c r="D39" s="214">
        <v>21552</v>
      </c>
      <c r="E39" s="214">
        <v>21552</v>
      </c>
    </row>
    <row r="40" spans="1:5" s="310" customFormat="1" ht="13.8" x14ac:dyDescent="0.3">
      <c r="A40" s="337">
        <v>2200</v>
      </c>
      <c r="B40" s="337" t="s">
        <v>2808</v>
      </c>
      <c r="C40" s="213">
        <v>3</v>
      </c>
      <c r="D40" s="214">
        <v>20276.8</v>
      </c>
      <c r="E40" s="214">
        <v>20276.8</v>
      </c>
    </row>
    <row r="41" spans="1:5" s="310" customFormat="1" ht="13.8" x14ac:dyDescent="0.3">
      <c r="A41" s="337">
        <v>2201</v>
      </c>
      <c r="B41" s="337" t="s">
        <v>2809</v>
      </c>
      <c r="C41" s="213">
        <v>1</v>
      </c>
      <c r="D41" s="214">
        <v>17931.2</v>
      </c>
      <c r="E41" s="214">
        <v>17931.2</v>
      </c>
    </row>
    <row r="42" spans="1:5" s="310" customFormat="1" ht="13.8" x14ac:dyDescent="0.3">
      <c r="A42" s="337">
        <v>2203</v>
      </c>
      <c r="B42" s="337" t="s">
        <v>2810</v>
      </c>
      <c r="C42" s="213">
        <v>6</v>
      </c>
      <c r="D42" s="214">
        <v>22640</v>
      </c>
      <c r="E42" s="214">
        <v>22640</v>
      </c>
    </row>
    <row r="43" spans="1:5" s="310" customFormat="1" ht="13.8" x14ac:dyDescent="0.3">
      <c r="A43" s="337">
        <v>2204</v>
      </c>
      <c r="B43" s="337" t="s">
        <v>2811</v>
      </c>
      <c r="C43" s="213">
        <v>4</v>
      </c>
      <c r="D43" s="214">
        <v>24460.799999999999</v>
      </c>
      <c r="E43" s="214">
        <v>24460.799999999999</v>
      </c>
    </row>
    <row r="44" spans="1:5" s="310" customFormat="1" ht="13.8" x14ac:dyDescent="0.3">
      <c r="A44" s="337">
        <v>2210</v>
      </c>
      <c r="B44" s="337" t="s">
        <v>2812</v>
      </c>
      <c r="C44" s="213">
        <v>14</v>
      </c>
      <c r="D44" s="214">
        <v>27070.400000000001</v>
      </c>
      <c r="E44" s="214">
        <v>27070.400000000001</v>
      </c>
    </row>
    <row r="45" spans="1:5" s="310" customFormat="1" ht="13.8" x14ac:dyDescent="0.3">
      <c r="A45" s="337">
        <v>2211</v>
      </c>
      <c r="B45" s="337" t="s">
        <v>2813</v>
      </c>
      <c r="C45" s="213">
        <v>32</v>
      </c>
      <c r="D45" s="214">
        <v>30953.599999999999</v>
      </c>
      <c r="E45" s="214">
        <v>30953.599999999999</v>
      </c>
    </row>
    <row r="46" spans="1:5" s="310" customFormat="1" ht="13.8" x14ac:dyDescent="0.3">
      <c r="A46" s="337">
        <v>2213</v>
      </c>
      <c r="B46" s="337" t="s">
        <v>2814</v>
      </c>
      <c r="C46" s="213">
        <v>158</v>
      </c>
      <c r="D46" s="214">
        <v>35731.199999999997</v>
      </c>
      <c r="E46" s="214">
        <v>35731.199999999997</v>
      </c>
    </row>
    <row r="47" spans="1:5" s="310" customFormat="1" ht="13.8" x14ac:dyDescent="0.3">
      <c r="A47" s="337">
        <v>3105</v>
      </c>
      <c r="B47" s="337" t="s">
        <v>2815</v>
      </c>
      <c r="C47" s="213">
        <v>1</v>
      </c>
      <c r="D47" s="214">
        <v>5555.2</v>
      </c>
      <c r="E47" s="214">
        <v>5555.2</v>
      </c>
    </row>
    <row r="48" spans="1:5" s="310" customFormat="1" ht="13.8" x14ac:dyDescent="0.3">
      <c r="A48" s="337">
        <v>3108</v>
      </c>
      <c r="B48" s="337" t="s">
        <v>2816</v>
      </c>
      <c r="C48" s="213">
        <v>7</v>
      </c>
      <c r="D48" s="214">
        <v>5276.8</v>
      </c>
      <c r="E48" s="214">
        <v>5276.8</v>
      </c>
    </row>
    <row r="49" spans="1:5" s="310" customFormat="1" ht="13.8" x14ac:dyDescent="0.3">
      <c r="A49" s="337">
        <v>3109</v>
      </c>
      <c r="B49" s="337" t="s">
        <v>1978</v>
      </c>
      <c r="C49" s="213">
        <v>9</v>
      </c>
      <c r="D49" s="214">
        <v>5256</v>
      </c>
      <c r="E49" s="214">
        <v>5256</v>
      </c>
    </row>
    <row r="50" spans="1:5" s="310" customFormat="1" ht="13.8" x14ac:dyDescent="0.3">
      <c r="A50" s="337">
        <v>3112</v>
      </c>
      <c r="B50" s="337" t="s">
        <v>2817</v>
      </c>
      <c r="C50" s="213">
        <v>1</v>
      </c>
      <c r="D50" s="214">
        <v>7270.4</v>
      </c>
      <c r="E50" s="214">
        <v>7270.4</v>
      </c>
    </row>
    <row r="51" spans="1:5" s="310" customFormat="1" ht="13.8" x14ac:dyDescent="0.3">
      <c r="A51" s="337">
        <v>3113</v>
      </c>
      <c r="B51" s="337" t="s">
        <v>2818</v>
      </c>
      <c r="C51" s="213">
        <v>5</v>
      </c>
      <c r="D51" s="214">
        <v>6904</v>
      </c>
      <c r="E51" s="214">
        <v>6904</v>
      </c>
    </row>
    <row r="52" spans="1:5" s="310" customFormat="1" ht="13.8" x14ac:dyDescent="0.3">
      <c r="A52" s="337">
        <v>3114</v>
      </c>
      <c r="B52" s="337" t="s">
        <v>2819</v>
      </c>
      <c r="C52" s="213">
        <v>5</v>
      </c>
      <c r="D52" s="214">
        <v>5555.2</v>
      </c>
      <c r="E52" s="214">
        <v>5555.2</v>
      </c>
    </row>
    <row r="53" spans="1:5" s="310" customFormat="1" ht="13.8" x14ac:dyDescent="0.3">
      <c r="A53" s="337">
        <v>3116</v>
      </c>
      <c r="B53" s="337" t="s">
        <v>2820</v>
      </c>
      <c r="C53" s="213">
        <v>1</v>
      </c>
      <c r="D53" s="214">
        <v>5256</v>
      </c>
      <c r="E53" s="214">
        <v>5256</v>
      </c>
    </row>
    <row r="54" spans="1:5" s="310" customFormat="1" ht="13.8" x14ac:dyDescent="0.3">
      <c r="A54" s="337">
        <v>3117</v>
      </c>
      <c r="B54" s="337" t="s">
        <v>2821</v>
      </c>
      <c r="C54" s="213">
        <v>1</v>
      </c>
      <c r="D54" s="214">
        <v>5596.8</v>
      </c>
      <c r="E54" s="214">
        <v>5596.8</v>
      </c>
    </row>
    <row r="55" spans="1:5" s="310" customFormat="1" ht="13.8" x14ac:dyDescent="0.3">
      <c r="A55" s="337">
        <v>3118</v>
      </c>
      <c r="B55" s="337" t="s">
        <v>2822</v>
      </c>
      <c r="C55" s="213">
        <v>3</v>
      </c>
      <c r="D55" s="214">
        <v>8171.2</v>
      </c>
      <c r="E55" s="214">
        <v>8171.2</v>
      </c>
    </row>
    <row r="56" spans="1:5" s="310" customFormat="1" ht="13.8" x14ac:dyDescent="0.3">
      <c r="A56" s="337">
        <v>3119</v>
      </c>
      <c r="B56" s="337" t="s">
        <v>2823</v>
      </c>
      <c r="C56" s="213">
        <v>2</v>
      </c>
      <c r="D56" s="214">
        <v>8395.2000000000007</v>
      </c>
      <c r="E56" s="214">
        <v>8395.2000000000007</v>
      </c>
    </row>
    <row r="57" spans="1:5" s="310" customFormat="1" ht="13.8" x14ac:dyDescent="0.3">
      <c r="A57" s="337">
        <v>3120</v>
      </c>
      <c r="B57" s="337" t="s">
        <v>2824</v>
      </c>
      <c r="C57" s="213">
        <v>2</v>
      </c>
      <c r="D57" s="214">
        <v>5952</v>
      </c>
      <c r="E57" s="214">
        <v>5952</v>
      </c>
    </row>
    <row r="58" spans="1:5" s="310" customFormat="1" ht="13.8" x14ac:dyDescent="0.3">
      <c r="A58" s="337">
        <v>3122</v>
      </c>
      <c r="B58" s="337" t="s">
        <v>2825</v>
      </c>
      <c r="C58" s="213">
        <v>4</v>
      </c>
      <c r="D58" s="214">
        <v>6116.8</v>
      </c>
      <c r="E58" s="214">
        <v>6116.8</v>
      </c>
    </row>
    <row r="59" spans="1:5" s="310" customFormat="1" ht="13.8" x14ac:dyDescent="0.3">
      <c r="A59" s="337">
        <v>3123</v>
      </c>
      <c r="B59" s="337" t="s">
        <v>2826</v>
      </c>
      <c r="C59" s="213">
        <v>9</v>
      </c>
      <c r="D59" s="214">
        <v>7134.4</v>
      </c>
      <c r="E59" s="214">
        <v>7134.4</v>
      </c>
    </row>
    <row r="60" spans="1:5" s="310" customFormat="1" ht="13.8" x14ac:dyDescent="0.3">
      <c r="A60" s="337">
        <v>3124</v>
      </c>
      <c r="B60" s="337" t="s">
        <v>2827</v>
      </c>
      <c r="C60" s="213">
        <v>23</v>
      </c>
      <c r="D60" s="214">
        <v>6996.8</v>
      </c>
      <c r="E60" s="214">
        <v>6996.8</v>
      </c>
    </row>
    <row r="61" spans="1:5" s="310" customFormat="1" ht="13.8" x14ac:dyDescent="0.3">
      <c r="A61" s="337">
        <v>3126</v>
      </c>
      <c r="B61" s="337" t="s">
        <v>1980</v>
      </c>
      <c r="C61" s="213">
        <v>8</v>
      </c>
      <c r="D61" s="214">
        <v>5555.2</v>
      </c>
      <c r="E61" s="214">
        <v>5555.2</v>
      </c>
    </row>
    <row r="62" spans="1:5" s="310" customFormat="1" ht="13.8" x14ac:dyDescent="0.3">
      <c r="A62" s="337">
        <v>3127</v>
      </c>
      <c r="B62" s="337" t="s">
        <v>2828</v>
      </c>
      <c r="C62" s="213">
        <v>4</v>
      </c>
      <c r="D62" s="214">
        <v>6904</v>
      </c>
      <c r="E62" s="214">
        <v>6904</v>
      </c>
    </row>
    <row r="63" spans="1:5" s="310" customFormat="1" ht="13.8" x14ac:dyDescent="0.3">
      <c r="A63" s="337">
        <v>3128</v>
      </c>
      <c r="B63" s="337" t="s">
        <v>2829</v>
      </c>
      <c r="C63" s="213">
        <v>2</v>
      </c>
      <c r="D63" s="214">
        <v>8774.4</v>
      </c>
      <c r="E63" s="214">
        <v>8774.4</v>
      </c>
    </row>
    <row r="64" spans="1:5" s="310" customFormat="1" ht="13.8" x14ac:dyDescent="0.3">
      <c r="A64" s="337">
        <v>3129</v>
      </c>
      <c r="B64" s="337" t="s">
        <v>2830</v>
      </c>
      <c r="C64" s="213">
        <v>1</v>
      </c>
      <c r="D64" s="214">
        <v>6116.8</v>
      </c>
      <c r="E64" s="214">
        <v>6116.8</v>
      </c>
    </row>
    <row r="65" spans="1:5" s="310" customFormat="1" ht="13.8" x14ac:dyDescent="0.3">
      <c r="A65" s="337">
        <v>3131</v>
      </c>
      <c r="B65" s="337" t="s">
        <v>2831</v>
      </c>
      <c r="C65" s="213">
        <v>4</v>
      </c>
      <c r="D65" s="214">
        <v>5555.2</v>
      </c>
      <c r="E65" s="214">
        <v>5555.2</v>
      </c>
    </row>
    <row r="66" spans="1:5" s="310" customFormat="1" ht="13.8" x14ac:dyDescent="0.3">
      <c r="A66" s="337">
        <v>3133</v>
      </c>
      <c r="B66" s="337" t="s">
        <v>2832</v>
      </c>
      <c r="C66" s="213">
        <v>6</v>
      </c>
      <c r="D66" s="214">
        <v>5256</v>
      </c>
      <c r="E66" s="214">
        <v>5256</v>
      </c>
    </row>
    <row r="67" spans="1:5" s="310" customFormat="1" ht="13.8" x14ac:dyDescent="0.3">
      <c r="A67" s="337">
        <v>3134</v>
      </c>
      <c r="B67" s="337" t="s">
        <v>2833</v>
      </c>
      <c r="C67" s="213">
        <v>6</v>
      </c>
      <c r="D67" s="214">
        <v>5256</v>
      </c>
      <c r="E67" s="214">
        <v>5256</v>
      </c>
    </row>
    <row r="68" spans="1:5" s="310" customFormat="1" ht="13.8" x14ac:dyDescent="0.3">
      <c r="A68" s="337">
        <v>3137</v>
      </c>
      <c r="B68" s="337" t="s">
        <v>2834</v>
      </c>
      <c r="C68" s="213">
        <v>6</v>
      </c>
      <c r="D68" s="214">
        <v>5969.6</v>
      </c>
      <c r="E68" s="214">
        <v>5969.6</v>
      </c>
    </row>
    <row r="69" spans="1:5" s="310" customFormat="1" ht="13.8" x14ac:dyDescent="0.3">
      <c r="A69" s="337">
        <v>3138</v>
      </c>
      <c r="B69" s="337" t="s">
        <v>2835</v>
      </c>
      <c r="C69" s="213">
        <v>2</v>
      </c>
      <c r="D69" s="214">
        <v>5256</v>
      </c>
      <c r="E69" s="214">
        <v>5256</v>
      </c>
    </row>
    <row r="70" spans="1:5" s="310" customFormat="1" ht="13.8" x14ac:dyDescent="0.3">
      <c r="A70" s="337">
        <v>3139</v>
      </c>
      <c r="B70" s="337" t="s">
        <v>2836</v>
      </c>
      <c r="C70" s="213">
        <v>3</v>
      </c>
      <c r="D70" s="214">
        <v>5868.8</v>
      </c>
      <c r="E70" s="214">
        <v>5868.8</v>
      </c>
    </row>
    <row r="71" spans="1:5" s="310" customFormat="1" ht="13.8" x14ac:dyDescent="0.3">
      <c r="A71" s="337">
        <v>3140</v>
      </c>
      <c r="B71" s="337" t="s">
        <v>2837</v>
      </c>
      <c r="C71" s="213">
        <v>1</v>
      </c>
      <c r="D71" s="214">
        <v>7270.4</v>
      </c>
      <c r="E71" s="214">
        <v>7270.4</v>
      </c>
    </row>
    <row r="72" spans="1:5" s="310" customFormat="1" ht="13.8" x14ac:dyDescent="0.3">
      <c r="A72" s="337">
        <v>3142</v>
      </c>
      <c r="B72" s="337" t="s">
        <v>2838</v>
      </c>
      <c r="C72" s="213">
        <v>1</v>
      </c>
      <c r="D72" s="214">
        <v>5555.2</v>
      </c>
      <c r="E72" s="214">
        <v>5555.2</v>
      </c>
    </row>
    <row r="73" spans="1:5" s="310" customFormat="1" ht="13.8" x14ac:dyDescent="0.3">
      <c r="A73" s="337">
        <v>3143</v>
      </c>
      <c r="B73" s="337" t="s">
        <v>2839</v>
      </c>
      <c r="C73" s="213">
        <v>9</v>
      </c>
      <c r="D73" s="214">
        <v>5868.8</v>
      </c>
      <c r="E73" s="214">
        <v>5868.8</v>
      </c>
    </row>
    <row r="74" spans="1:5" s="310" customFormat="1" ht="13.8" x14ac:dyDescent="0.3">
      <c r="A74" s="337">
        <v>3144</v>
      </c>
      <c r="B74" s="337" t="s">
        <v>2840</v>
      </c>
      <c r="C74" s="213">
        <v>8</v>
      </c>
      <c r="D74" s="214">
        <v>5555.2</v>
      </c>
      <c r="E74" s="214">
        <v>5555.2</v>
      </c>
    </row>
    <row r="75" spans="1:5" s="310" customFormat="1" ht="13.8" x14ac:dyDescent="0.3">
      <c r="A75" s="337">
        <v>3148</v>
      </c>
      <c r="B75" s="337" t="s">
        <v>2841</v>
      </c>
      <c r="C75" s="213">
        <v>3</v>
      </c>
      <c r="D75" s="214">
        <v>5555.2</v>
      </c>
      <c r="E75" s="214">
        <v>5555.2</v>
      </c>
    </row>
    <row r="76" spans="1:5" s="310" customFormat="1" ht="13.8" x14ac:dyDescent="0.3">
      <c r="A76" s="337">
        <v>3149</v>
      </c>
      <c r="B76" s="337" t="s">
        <v>2842</v>
      </c>
      <c r="C76" s="213">
        <v>10</v>
      </c>
      <c r="D76" s="214">
        <v>7417.6</v>
      </c>
      <c r="E76" s="214">
        <v>7417.6</v>
      </c>
    </row>
    <row r="77" spans="1:5" s="310" customFormat="1" ht="13.8" x14ac:dyDescent="0.3">
      <c r="A77" s="337">
        <v>3150</v>
      </c>
      <c r="B77" s="337" t="s">
        <v>2843</v>
      </c>
      <c r="C77" s="213">
        <v>4</v>
      </c>
      <c r="D77" s="214">
        <v>9128</v>
      </c>
      <c r="E77" s="214">
        <v>9128</v>
      </c>
    </row>
    <row r="78" spans="1:5" s="310" customFormat="1" ht="13.8" x14ac:dyDescent="0.3">
      <c r="A78" s="337">
        <v>3151</v>
      </c>
      <c r="B78" s="337" t="s">
        <v>2844</v>
      </c>
      <c r="C78" s="213">
        <v>19</v>
      </c>
      <c r="D78" s="214">
        <v>10297.6</v>
      </c>
      <c r="E78" s="214">
        <v>10297.6</v>
      </c>
    </row>
    <row r="79" spans="1:5" s="310" customFormat="1" ht="13.8" x14ac:dyDescent="0.3">
      <c r="A79" s="337">
        <v>3152</v>
      </c>
      <c r="B79" s="337" t="s">
        <v>2845</v>
      </c>
      <c r="C79" s="213">
        <v>20</v>
      </c>
      <c r="D79" s="214">
        <v>11728</v>
      </c>
      <c r="E79" s="214">
        <v>11728</v>
      </c>
    </row>
    <row r="80" spans="1:5" s="310" customFormat="1" ht="13.8" x14ac:dyDescent="0.3">
      <c r="A80" s="337">
        <v>3153</v>
      </c>
      <c r="B80" s="337" t="s">
        <v>2846</v>
      </c>
      <c r="C80" s="213">
        <v>8</v>
      </c>
      <c r="D80" s="214">
        <v>13300.8</v>
      </c>
      <c r="E80" s="214">
        <v>13300.8</v>
      </c>
    </row>
    <row r="81" spans="1:5" s="310" customFormat="1" ht="13.8" x14ac:dyDescent="0.3">
      <c r="A81" s="337">
        <v>3155</v>
      </c>
      <c r="B81" s="337" t="s">
        <v>2847</v>
      </c>
      <c r="C81" s="213">
        <v>1</v>
      </c>
      <c r="D81" s="214">
        <v>8998.4</v>
      </c>
      <c r="E81" s="214">
        <v>8998.4</v>
      </c>
    </row>
    <row r="82" spans="1:5" s="310" customFormat="1" ht="13.8" x14ac:dyDescent="0.3">
      <c r="A82" s="337">
        <v>3156</v>
      </c>
      <c r="B82" s="337" t="s">
        <v>2848</v>
      </c>
      <c r="C82" s="213">
        <v>1</v>
      </c>
      <c r="D82" s="214">
        <v>10316.799999999999</v>
      </c>
      <c r="E82" s="214">
        <v>10316.799999999999</v>
      </c>
    </row>
    <row r="83" spans="1:5" s="310" customFormat="1" ht="13.8" x14ac:dyDescent="0.3">
      <c r="A83" s="337">
        <v>3165</v>
      </c>
      <c r="B83" s="337" t="s">
        <v>2849</v>
      </c>
      <c r="C83" s="213">
        <v>7</v>
      </c>
      <c r="D83" s="214">
        <v>5868.8</v>
      </c>
      <c r="E83" s="214">
        <v>5868.8</v>
      </c>
    </row>
    <row r="84" spans="1:5" s="310" customFormat="1" ht="13.8" x14ac:dyDescent="0.3">
      <c r="A84" s="337">
        <v>3166</v>
      </c>
      <c r="B84" s="337" t="s">
        <v>2850</v>
      </c>
      <c r="C84" s="213">
        <v>9</v>
      </c>
      <c r="D84" s="214">
        <v>8395.2000000000007</v>
      </c>
      <c r="E84" s="214">
        <v>8395.2000000000007</v>
      </c>
    </row>
    <row r="85" spans="1:5" s="310" customFormat="1" ht="13.8" x14ac:dyDescent="0.3">
      <c r="A85" s="337">
        <v>3167</v>
      </c>
      <c r="B85" s="337" t="s">
        <v>2851</v>
      </c>
      <c r="C85" s="213">
        <v>2</v>
      </c>
      <c r="D85" s="214">
        <v>8998.4</v>
      </c>
      <c r="E85" s="214">
        <v>8998.4</v>
      </c>
    </row>
    <row r="86" spans="1:5" s="310" customFormat="1" ht="13.8" x14ac:dyDescent="0.3">
      <c r="A86" s="337">
        <v>3168</v>
      </c>
      <c r="B86" s="337" t="s">
        <v>2852</v>
      </c>
      <c r="C86" s="213">
        <v>3</v>
      </c>
      <c r="D86" s="214">
        <v>10316.799999999999</v>
      </c>
      <c r="E86" s="214">
        <v>10316.799999999999</v>
      </c>
    </row>
    <row r="87" spans="1:5" s="310" customFormat="1" ht="13.8" x14ac:dyDescent="0.3">
      <c r="A87" s="337">
        <v>3169</v>
      </c>
      <c r="B87" s="337" t="s">
        <v>2853</v>
      </c>
      <c r="C87" s="213">
        <v>3</v>
      </c>
      <c r="D87" s="214">
        <v>11624</v>
      </c>
      <c r="E87" s="214">
        <v>11624</v>
      </c>
    </row>
    <row r="88" spans="1:5" s="310" customFormat="1" ht="13.8" x14ac:dyDescent="0.3">
      <c r="A88" s="337">
        <v>3170</v>
      </c>
      <c r="B88" s="337" t="s">
        <v>2835</v>
      </c>
      <c r="C88" s="213">
        <v>2</v>
      </c>
      <c r="D88" s="214">
        <v>8395.2000000000007</v>
      </c>
      <c r="E88" s="214">
        <v>8395.2000000000007</v>
      </c>
    </row>
    <row r="89" spans="1:5" s="310" customFormat="1" ht="13.8" x14ac:dyDescent="0.3">
      <c r="A89" s="337">
        <v>3171</v>
      </c>
      <c r="B89" s="337" t="s">
        <v>2836</v>
      </c>
      <c r="C89" s="213">
        <v>1</v>
      </c>
      <c r="D89" s="214">
        <v>9478.4</v>
      </c>
      <c r="E89" s="214">
        <v>9478.4</v>
      </c>
    </row>
    <row r="90" spans="1:5" s="310" customFormat="1" ht="13.8" x14ac:dyDescent="0.3">
      <c r="A90" s="337">
        <v>3183</v>
      </c>
      <c r="B90" s="337" t="s">
        <v>2854</v>
      </c>
      <c r="C90" s="213">
        <v>5</v>
      </c>
      <c r="D90" s="214">
        <v>6116.8</v>
      </c>
      <c r="E90" s="214">
        <v>6116.8</v>
      </c>
    </row>
    <row r="91" spans="1:5" s="310" customFormat="1" ht="13.8" x14ac:dyDescent="0.3">
      <c r="A91" s="337">
        <v>3184</v>
      </c>
      <c r="B91" s="337" t="s">
        <v>2855</v>
      </c>
      <c r="C91" s="213">
        <v>6</v>
      </c>
      <c r="D91" s="214">
        <v>6576</v>
      </c>
      <c r="E91" s="214">
        <v>6576</v>
      </c>
    </row>
    <row r="92" spans="1:5" s="310" customFormat="1" ht="13.8" x14ac:dyDescent="0.3">
      <c r="A92" s="337">
        <v>3185</v>
      </c>
      <c r="B92" s="337" t="s">
        <v>2856</v>
      </c>
      <c r="C92" s="213">
        <v>4</v>
      </c>
      <c r="D92" s="214">
        <v>7536</v>
      </c>
      <c r="E92" s="214">
        <v>7536</v>
      </c>
    </row>
    <row r="93" spans="1:5" s="310" customFormat="1" ht="13.8" x14ac:dyDescent="0.3">
      <c r="A93" s="337">
        <v>3187</v>
      </c>
      <c r="B93" s="337" t="s">
        <v>2857</v>
      </c>
      <c r="C93" s="213">
        <v>9</v>
      </c>
      <c r="D93" s="214">
        <v>6116.8</v>
      </c>
      <c r="E93" s="214">
        <v>6116.8</v>
      </c>
    </row>
    <row r="94" spans="1:5" s="310" customFormat="1" ht="13.8" x14ac:dyDescent="0.3">
      <c r="A94" s="337">
        <v>3188</v>
      </c>
      <c r="B94" s="337" t="s">
        <v>2858</v>
      </c>
      <c r="C94" s="213">
        <v>7</v>
      </c>
      <c r="D94" s="214">
        <v>6904</v>
      </c>
      <c r="E94" s="214">
        <v>6904</v>
      </c>
    </row>
    <row r="95" spans="1:5" s="310" customFormat="1" ht="13.8" x14ac:dyDescent="0.3">
      <c r="A95" s="337">
        <v>5101</v>
      </c>
      <c r="B95" s="337" t="s">
        <v>1998</v>
      </c>
      <c r="C95" s="213">
        <v>4</v>
      </c>
      <c r="D95" s="214">
        <v>5288</v>
      </c>
      <c r="E95" s="214">
        <v>5288</v>
      </c>
    </row>
    <row r="96" spans="1:5" s="310" customFormat="1" ht="13.8" x14ac:dyDescent="0.3">
      <c r="A96" s="337">
        <v>5103</v>
      </c>
      <c r="B96" s="337" t="s">
        <v>2000</v>
      </c>
      <c r="C96" s="213">
        <v>2</v>
      </c>
      <c r="D96" s="214">
        <v>5555.2</v>
      </c>
      <c r="E96" s="214">
        <v>5555.2</v>
      </c>
    </row>
    <row r="97" spans="1:5" s="310" customFormat="1" ht="13.8" x14ac:dyDescent="0.3">
      <c r="A97" s="337">
        <v>5104</v>
      </c>
      <c r="B97" s="337" t="s">
        <v>1826</v>
      </c>
      <c r="C97" s="213">
        <v>63</v>
      </c>
      <c r="D97" s="214">
        <v>7134.4</v>
      </c>
      <c r="E97" s="214">
        <v>7134.4</v>
      </c>
    </row>
    <row r="98" spans="1:5" s="310" customFormat="1" ht="13.8" x14ac:dyDescent="0.3">
      <c r="A98" s="337">
        <v>5105</v>
      </c>
      <c r="B98" s="337" t="s">
        <v>1819</v>
      </c>
      <c r="C98" s="213">
        <v>61</v>
      </c>
      <c r="D98" s="214">
        <v>5555.2</v>
      </c>
      <c r="E98" s="214">
        <v>5555.2</v>
      </c>
    </row>
    <row r="99" spans="1:5" s="310" customFormat="1" ht="13.8" x14ac:dyDescent="0.3">
      <c r="A99" s="337">
        <v>5106</v>
      </c>
      <c r="B99" s="337" t="s">
        <v>1820</v>
      </c>
      <c r="C99" s="213">
        <v>44</v>
      </c>
      <c r="D99" s="214">
        <v>5868.8</v>
      </c>
      <c r="E99" s="214">
        <v>5868.8</v>
      </c>
    </row>
    <row r="100" spans="1:5" s="310" customFormat="1" ht="13.8" x14ac:dyDescent="0.3">
      <c r="A100" s="337">
        <v>5107</v>
      </c>
      <c r="B100" s="337" t="s">
        <v>1824</v>
      </c>
      <c r="C100" s="213">
        <v>32</v>
      </c>
      <c r="D100" s="214">
        <v>6116.8</v>
      </c>
      <c r="E100" s="214">
        <v>6116.8</v>
      </c>
    </row>
    <row r="101" spans="1:5" s="310" customFormat="1" ht="13.8" x14ac:dyDescent="0.3">
      <c r="A101" s="337">
        <v>5109</v>
      </c>
      <c r="B101" s="337" t="s">
        <v>1832</v>
      </c>
      <c r="C101" s="213">
        <v>32</v>
      </c>
      <c r="D101" s="214">
        <v>6904</v>
      </c>
      <c r="E101" s="214">
        <v>6904</v>
      </c>
    </row>
    <row r="102" spans="1:5" s="310" customFormat="1" ht="13.8" x14ac:dyDescent="0.3">
      <c r="A102" s="337">
        <v>5110</v>
      </c>
      <c r="B102" s="337" t="s">
        <v>2859</v>
      </c>
      <c r="C102" s="213">
        <v>3</v>
      </c>
      <c r="D102" s="214">
        <v>5868.8</v>
      </c>
      <c r="E102" s="214">
        <v>5868.8</v>
      </c>
    </row>
    <row r="103" spans="1:5" s="310" customFormat="1" ht="13.8" x14ac:dyDescent="0.3">
      <c r="A103" s="337">
        <v>5113</v>
      </c>
      <c r="B103" s="337" t="s">
        <v>2860</v>
      </c>
      <c r="C103" s="213">
        <v>1</v>
      </c>
      <c r="D103" s="214">
        <v>6116.8</v>
      </c>
      <c r="E103" s="214">
        <v>6116.8</v>
      </c>
    </row>
    <row r="104" spans="1:5" s="310" customFormat="1" ht="13.8" x14ac:dyDescent="0.3">
      <c r="A104" s="337">
        <v>5115</v>
      </c>
      <c r="B104" s="337" t="s">
        <v>2861</v>
      </c>
      <c r="C104" s="213">
        <v>2</v>
      </c>
      <c r="D104" s="214">
        <v>7134.4</v>
      </c>
      <c r="E104" s="214">
        <v>7134.4</v>
      </c>
    </row>
    <row r="105" spans="1:5" s="310" customFormat="1" ht="13.8" x14ac:dyDescent="0.3">
      <c r="A105" s="337">
        <v>5131</v>
      </c>
      <c r="B105" s="337" t="s">
        <v>2862</v>
      </c>
      <c r="C105" s="213">
        <v>12</v>
      </c>
      <c r="D105" s="214">
        <v>5275.2</v>
      </c>
      <c r="E105" s="214">
        <v>5275.2</v>
      </c>
    </row>
    <row r="106" spans="1:5" s="310" customFormat="1" ht="13.8" x14ac:dyDescent="0.3">
      <c r="A106" s="337">
        <v>5133</v>
      </c>
      <c r="B106" s="337" t="s">
        <v>2863</v>
      </c>
      <c r="C106" s="213">
        <v>3</v>
      </c>
      <c r="D106" s="214">
        <v>5604.8</v>
      </c>
      <c r="E106" s="214">
        <v>5604.8</v>
      </c>
    </row>
    <row r="107" spans="1:5" s="310" customFormat="1" ht="13.8" x14ac:dyDescent="0.3">
      <c r="A107" s="337">
        <v>5135</v>
      </c>
      <c r="B107" s="337" t="s">
        <v>1968</v>
      </c>
      <c r="C107" s="213">
        <v>5</v>
      </c>
      <c r="D107" s="214">
        <v>5966.4</v>
      </c>
      <c r="E107" s="214">
        <v>5966.4</v>
      </c>
    </row>
    <row r="108" spans="1:5" s="310" customFormat="1" ht="13.8" x14ac:dyDescent="0.3">
      <c r="A108" s="337">
        <v>5137</v>
      </c>
      <c r="B108" s="337" t="s">
        <v>2864</v>
      </c>
      <c r="C108" s="213">
        <v>3</v>
      </c>
      <c r="D108" s="214">
        <v>6630.4</v>
      </c>
      <c r="E108" s="214">
        <v>6630.4</v>
      </c>
    </row>
    <row r="109" spans="1:5" s="310" customFormat="1" ht="13.8" x14ac:dyDescent="0.3">
      <c r="A109" s="337">
        <v>5150</v>
      </c>
      <c r="B109" s="337" t="s">
        <v>2865</v>
      </c>
      <c r="C109" s="213">
        <v>5</v>
      </c>
      <c r="D109" s="214">
        <v>5649.6</v>
      </c>
      <c r="E109" s="214">
        <v>5649.6</v>
      </c>
    </row>
    <row r="110" spans="1:5" s="310" customFormat="1" ht="13.8" x14ac:dyDescent="0.3">
      <c r="A110" s="337">
        <v>5151</v>
      </c>
      <c r="B110" s="337" t="s">
        <v>2866</v>
      </c>
      <c r="C110" s="213">
        <v>7</v>
      </c>
      <c r="D110" s="214">
        <v>6630.4</v>
      </c>
      <c r="E110" s="214">
        <v>6630.4</v>
      </c>
    </row>
    <row r="111" spans="1:5" s="310" customFormat="1" ht="13.8" x14ac:dyDescent="0.3">
      <c r="A111" s="337">
        <v>5152</v>
      </c>
      <c r="B111" s="337" t="s">
        <v>2867</v>
      </c>
      <c r="C111" s="213">
        <v>4</v>
      </c>
      <c r="D111" s="214">
        <v>7134.4</v>
      </c>
      <c r="E111" s="214">
        <v>7134.4</v>
      </c>
    </row>
    <row r="112" spans="1:5" s="310" customFormat="1" ht="13.8" x14ac:dyDescent="0.3">
      <c r="A112" s="337">
        <v>5153</v>
      </c>
      <c r="B112" s="337" t="s">
        <v>2868</v>
      </c>
      <c r="C112" s="213">
        <v>2</v>
      </c>
      <c r="D112" s="214">
        <v>7785.6</v>
      </c>
      <c r="E112" s="214">
        <v>7785.6</v>
      </c>
    </row>
    <row r="113" spans="1:5" s="310" customFormat="1" ht="13.8" x14ac:dyDescent="0.3">
      <c r="A113" s="337">
        <v>5166</v>
      </c>
      <c r="B113" s="337" t="s">
        <v>2869</v>
      </c>
      <c r="C113" s="213">
        <v>29</v>
      </c>
      <c r="D113" s="214">
        <v>8395.2000000000007</v>
      </c>
      <c r="E113" s="214">
        <v>8395.2000000000007</v>
      </c>
    </row>
    <row r="114" spans="1:5" s="310" customFormat="1" ht="13.8" x14ac:dyDescent="0.3">
      <c r="A114" s="337">
        <v>5167</v>
      </c>
      <c r="B114" s="337" t="s">
        <v>2870</v>
      </c>
      <c r="C114" s="213">
        <v>39</v>
      </c>
      <c r="D114" s="214">
        <v>8998.4</v>
      </c>
      <c r="E114" s="214">
        <v>8998.4</v>
      </c>
    </row>
    <row r="115" spans="1:5" s="310" customFormat="1" ht="13.8" x14ac:dyDescent="0.3">
      <c r="A115" s="337">
        <v>5168</v>
      </c>
      <c r="B115" s="337" t="s">
        <v>2871</v>
      </c>
      <c r="C115" s="213">
        <v>12</v>
      </c>
      <c r="D115" s="214">
        <v>10316.799999999999</v>
      </c>
      <c r="E115" s="214">
        <v>10316.799999999999</v>
      </c>
    </row>
    <row r="116" spans="1:5" s="310" customFormat="1" ht="13.8" x14ac:dyDescent="0.3">
      <c r="A116" s="337">
        <v>5169</v>
      </c>
      <c r="B116" s="337" t="s">
        <v>2872</v>
      </c>
      <c r="C116" s="213">
        <v>9</v>
      </c>
      <c r="D116" s="214">
        <v>11624</v>
      </c>
      <c r="E116" s="214">
        <v>11624</v>
      </c>
    </row>
    <row r="117" spans="1:5" s="310" customFormat="1" ht="13.8" x14ac:dyDescent="0.3">
      <c r="A117" s="337">
        <v>5180</v>
      </c>
      <c r="B117" s="337" t="s">
        <v>2873</v>
      </c>
      <c r="C117" s="213">
        <v>1</v>
      </c>
      <c r="D117" s="214">
        <v>8395.2000000000007</v>
      </c>
      <c r="E117" s="214">
        <v>8395.2000000000007</v>
      </c>
    </row>
    <row r="118" spans="1:5" s="310" customFormat="1" ht="13.8" x14ac:dyDescent="0.3">
      <c r="A118" s="337">
        <v>5184</v>
      </c>
      <c r="B118" s="337" t="s">
        <v>2056</v>
      </c>
      <c r="C118" s="213">
        <v>10</v>
      </c>
      <c r="D118" s="214">
        <v>5276.8</v>
      </c>
      <c r="E118" s="214">
        <v>5276.8</v>
      </c>
    </row>
    <row r="119" spans="1:5" s="310" customFormat="1" ht="13.8" x14ac:dyDescent="0.3">
      <c r="A119" s="337">
        <v>5192</v>
      </c>
      <c r="B119" s="337" t="s">
        <v>1818</v>
      </c>
      <c r="C119" s="213">
        <v>3</v>
      </c>
      <c r="D119" s="214">
        <v>14284.8</v>
      </c>
      <c r="E119" s="214">
        <v>14284.8</v>
      </c>
    </row>
    <row r="120" spans="1:5" s="310" customFormat="1" ht="13.8" x14ac:dyDescent="0.3">
      <c r="A120" s="337">
        <v>5195</v>
      </c>
      <c r="B120" s="337" t="s">
        <v>2874</v>
      </c>
      <c r="C120" s="213">
        <v>4</v>
      </c>
      <c r="D120" s="214">
        <v>19280</v>
      </c>
      <c r="E120" s="214">
        <v>19280</v>
      </c>
    </row>
    <row r="121" spans="1:5" s="310" customFormat="1" ht="13.8" x14ac:dyDescent="0.3">
      <c r="A121" s="337">
        <v>5199</v>
      </c>
      <c r="B121" s="337" t="s">
        <v>2875</v>
      </c>
      <c r="C121" s="213">
        <v>2</v>
      </c>
      <c r="D121" s="214">
        <v>16905.599999999999</v>
      </c>
      <c r="E121" s="214">
        <v>16905.599999999999</v>
      </c>
    </row>
    <row r="122" spans="1:5" s="310" customFormat="1" ht="13.8" x14ac:dyDescent="0.3">
      <c r="A122" s="337">
        <v>5204</v>
      </c>
      <c r="B122" s="337" t="s">
        <v>2876</v>
      </c>
      <c r="C122" s="213">
        <v>7</v>
      </c>
      <c r="D122" s="214">
        <v>12084.8</v>
      </c>
      <c r="E122" s="214">
        <v>12084.8</v>
      </c>
    </row>
    <row r="123" spans="1:5" s="310" customFormat="1" ht="13.8" x14ac:dyDescent="0.3">
      <c r="A123" s="337">
        <v>5205</v>
      </c>
      <c r="B123" s="337" t="s">
        <v>2877</v>
      </c>
      <c r="C123" s="213">
        <v>10</v>
      </c>
      <c r="D123" s="214">
        <v>13451.2</v>
      </c>
      <c r="E123" s="214">
        <v>13451.2</v>
      </c>
    </row>
    <row r="124" spans="1:5" s="310" customFormat="1" ht="13.8" x14ac:dyDescent="0.3">
      <c r="A124" s="337">
        <v>5206</v>
      </c>
      <c r="B124" s="337" t="s">
        <v>2878</v>
      </c>
      <c r="C124" s="213">
        <v>2</v>
      </c>
      <c r="D124" s="214">
        <v>14825.6</v>
      </c>
      <c r="E124" s="214">
        <v>14825.6</v>
      </c>
    </row>
    <row r="125" spans="1:5" s="310" customFormat="1" ht="13.8" x14ac:dyDescent="0.3">
      <c r="A125" s="337">
        <v>5207</v>
      </c>
      <c r="B125" s="337" t="s">
        <v>2879</v>
      </c>
      <c r="C125" s="213">
        <v>5</v>
      </c>
      <c r="D125" s="214">
        <v>16320</v>
      </c>
      <c r="E125" s="214">
        <v>16320</v>
      </c>
    </row>
    <row r="126" spans="1:5" s="310" customFormat="1" ht="13.8" x14ac:dyDescent="0.3">
      <c r="A126" s="337">
        <v>5210</v>
      </c>
      <c r="B126" s="337" t="s">
        <v>2880</v>
      </c>
      <c r="C126" s="213">
        <v>2</v>
      </c>
      <c r="D126" s="214">
        <v>12084.8</v>
      </c>
      <c r="E126" s="214">
        <v>12084.8</v>
      </c>
    </row>
    <row r="127" spans="1:5" s="310" customFormat="1" ht="13.8" x14ac:dyDescent="0.3">
      <c r="A127" s="337">
        <v>5211</v>
      </c>
      <c r="B127" s="337" t="s">
        <v>2881</v>
      </c>
      <c r="C127" s="213">
        <v>2</v>
      </c>
      <c r="D127" s="214">
        <v>13451.2</v>
      </c>
      <c r="E127" s="214">
        <v>13451.2</v>
      </c>
    </row>
    <row r="128" spans="1:5" s="310" customFormat="1" ht="13.8" x14ac:dyDescent="0.3">
      <c r="A128" s="337">
        <v>5215</v>
      </c>
      <c r="B128" s="337" t="s">
        <v>2882</v>
      </c>
      <c r="C128" s="213">
        <v>2</v>
      </c>
      <c r="D128" s="214">
        <v>8395.2000000000007</v>
      </c>
      <c r="E128" s="214">
        <v>8395.2000000000007</v>
      </c>
    </row>
    <row r="129" spans="1:5" s="310" customFormat="1" ht="13.8" x14ac:dyDescent="0.3">
      <c r="A129" s="337">
        <v>5216</v>
      </c>
      <c r="B129" s="337" t="s">
        <v>2883</v>
      </c>
      <c r="C129" s="213">
        <v>1</v>
      </c>
      <c r="D129" s="214">
        <v>8998.4</v>
      </c>
      <c r="E129" s="214">
        <v>8998.4</v>
      </c>
    </row>
    <row r="130" spans="1:5" s="310" customFormat="1" ht="13.8" x14ac:dyDescent="0.3">
      <c r="A130" s="337">
        <v>5217</v>
      </c>
      <c r="B130" s="337" t="s">
        <v>2884</v>
      </c>
      <c r="C130" s="213">
        <v>1</v>
      </c>
      <c r="D130" s="214">
        <v>10316.799999999999</v>
      </c>
      <c r="E130" s="214">
        <v>10316.799999999999</v>
      </c>
    </row>
    <row r="131" spans="1:5" s="310" customFormat="1" ht="13.8" x14ac:dyDescent="0.3">
      <c r="A131" s="337">
        <v>7102</v>
      </c>
      <c r="B131" s="337" t="s">
        <v>2885</v>
      </c>
      <c r="C131" s="213">
        <v>5</v>
      </c>
      <c r="D131" s="214">
        <v>5256</v>
      </c>
      <c r="E131" s="214">
        <v>5256</v>
      </c>
    </row>
    <row r="132" spans="1:5" s="310" customFormat="1" ht="13.8" x14ac:dyDescent="0.3">
      <c r="A132" s="337">
        <v>7104</v>
      </c>
      <c r="B132" s="337" t="s">
        <v>2886</v>
      </c>
      <c r="C132" s="213">
        <v>49</v>
      </c>
      <c r="D132" s="214">
        <v>5256</v>
      </c>
      <c r="E132" s="214">
        <v>5256</v>
      </c>
    </row>
    <row r="133" spans="1:5" s="310" customFormat="1" ht="13.8" x14ac:dyDescent="0.3">
      <c r="A133" s="337">
        <v>7105</v>
      </c>
      <c r="B133" s="337" t="s">
        <v>2887</v>
      </c>
      <c r="C133" s="213">
        <v>111</v>
      </c>
      <c r="D133" s="214">
        <v>5256</v>
      </c>
      <c r="E133" s="214">
        <v>5256</v>
      </c>
    </row>
    <row r="134" spans="1:5" s="310" customFormat="1" ht="13.8" x14ac:dyDescent="0.3">
      <c r="A134" s="337">
        <v>7106</v>
      </c>
      <c r="B134" s="337" t="s">
        <v>2888</v>
      </c>
      <c r="C134" s="213">
        <v>44</v>
      </c>
      <c r="D134" s="214">
        <v>5256</v>
      </c>
      <c r="E134" s="214">
        <v>5256</v>
      </c>
    </row>
    <row r="135" spans="1:5" s="310" customFormat="1" ht="13.8" x14ac:dyDescent="0.3">
      <c r="A135" s="337">
        <v>7107</v>
      </c>
      <c r="B135" s="337" t="s">
        <v>2889</v>
      </c>
      <c r="C135" s="213">
        <v>53</v>
      </c>
      <c r="D135" s="214">
        <v>5256</v>
      </c>
      <c r="E135" s="214">
        <v>5256</v>
      </c>
    </row>
    <row r="136" spans="1:5" s="310" customFormat="1" ht="13.8" x14ac:dyDescent="0.3">
      <c r="A136" s="337">
        <v>7108</v>
      </c>
      <c r="B136" s="337" t="s">
        <v>2890</v>
      </c>
      <c r="C136" s="213">
        <v>20</v>
      </c>
      <c r="D136" s="214">
        <v>5355.2</v>
      </c>
      <c r="E136" s="214">
        <v>5355.2</v>
      </c>
    </row>
    <row r="137" spans="1:5" s="310" customFormat="1" ht="13.8" x14ac:dyDescent="0.3">
      <c r="A137" s="337">
        <v>7111</v>
      </c>
      <c r="B137" s="337" t="s">
        <v>2891</v>
      </c>
      <c r="C137" s="213">
        <v>9</v>
      </c>
      <c r="D137" s="214">
        <v>5256</v>
      </c>
      <c r="E137" s="214">
        <v>5256</v>
      </c>
    </row>
    <row r="138" spans="1:5" s="310" customFormat="1" ht="13.8" x14ac:dyDescent="0.3">
      <c r="A138" s="337">
        <v>7112</v>
      </c>
      <c r="B138" s="337" t="s">
        <v>2892</v>
      </c>
      <c r="C138" s="213">
        <v>19</v>
      </c>
      <c r="D138" s="214">
        <v>5649.6</v>
      </c>
      <c r="E138" s="214">
        <v>5649.6</v>
      </c>
    </row>
    <row r="139" spans="1:5" s="310" customFormat="1" ht="13.8" x14ac:dyDescent="0.3">
      <c r="A139" s="337">
        <v>7141</v>
      </c>
      <c r="B139" s="337" t="s">
        <v>2712</v>
      </c>
      <c r="C139" s="213">
        <v>12</v>
      </c>
      <c r="D139" s="214">
        <v>5256</v>
      </c>
      <c r="E139" s="214">
        <v>5256</v>
      </c>
    </row>
    <row r="140" spans="1:5" s="310" customFormat="1" ht="13.8" x14ac:dyDescent="0.3">
      <c r="A140" s="337">
        <v>7143</v>
      </c>
      <c r="B140" s="337" t="s">
        <v>2893</v>
      </c>
      <c r="C140" s="213">
        <v>6</v>
      </c>
      <c r="D140" s="214">
        <v>5256</v>
      </c>
      <c r="E140" s="214">
        <v>5256</v>
      </c>
    </row>
    <row r="141" spans="1:5" s="310" customFormat="1" ht="13.8" x14ac:dyDescent="0.3">
      <c r="A141" s="337">
        <v>7151</v>
      </c>
      <c r="B141" s="337" t="s">
        <v>2894</v>
      </c>
      <c r="C141" s="213">
        <v>1</v>
      </c>
      <c r="D141" s="214">
        <v>5256</v>
      </c>
      <c r="E141" s="214">
        <v>5256</v>
      </c>
    </row>
    <row r="142" spans="1:5" s="310" customFormat="1" ht="13.8" x14ac:dyDescent="0.3">
      <c r="A142" s="337">
        <v>7152</v>
      </c>
      <c r="B142" s="337" t="s">
        <v>2895</v>
      </c>
      <c r="C142" s="213">
        <v>3</v>
      </c>
      <c r="D142" s="214">
        <v>15582.4</v>
      </c>
      <c r="E142" s="214">
        <v>15582.4</v>
      </c>
    </row>
    <row r="143" spans="1:5" s="310" customFormat="1" ht="13.8" x14ac:dyDescent="0.3">
      <c r="A143" s="337">
        <v>7153</v>
      </c>
      <c r="B143" s="337" t="s">
        <v>2896</v>
      </c>
      <c r="C143" s="213">
        <v>8</v>
      </c>
      <c r="D143" s="214">
        <v>17232</v>
      </c>
      <c r="E143" s="214">
        <v>17232</v>
      </c>
    </row>
    <row r="144" spans="1:5" s="310" customFormat="1" ht="13.8" x14ac:dyDescent="0.3">
      <c r="A144" s="337">
        <v>7154</v>
      </c>
      <c r="B144" s="337" t="s">
        <v>2897</v>
      </c>
      <c r="C144" s="213">
        <v>6</v>
      </c>
      <c r="D144" s="214">
        <v>18963.2</v>
      </c>
      <c r="E144" s="214">
        <v>18963.2</v>
      </c>
    </row>
    <row r="145" spans="1:5" s="310" customFormat="1" ht="13.8" x14ac:dyDescent="0.3">
      <c r="A145" s="337">
        <v>7155</v>
      </c>
      <c r="B145" s="337" t="s">
        <v>2898</v>
      </c>
      <c r="C145" s="213">
        <v>6</v>
      </c>
      <c r="D145" s="214">
        <v>20864</v>
      </c>
      <c r="E145" s="214">
        <v>20864</v>
      </c>
    </row>
    <row r="146" spans="1:5" s="310" customFormat="1" ht="13.8" x14ac:dyDescent="0.3">
      <c r="A146" s="337">
        <v>7160</v>
      </c>
      <c r="B146" s="337" t="s">
        <v>2899</v>
      </c>
      <c r="C146" s="213">
        <v>1</v>
      </c>
      <c r="D146" s="214">
        <v>18963.2</v>
      </c>
      <c r="E146" s="214">
        <v>18963.2</v>
      </c>
    </row>
    <row r="147" spans="1:5" s="310" customFormat="1" ht="13.8" x14ac:dyDescent="0.3">
      <c r="A147" s="337">
        <v>7161</v>
      </c>
      <c r="B147" s="337" t="s">
        <v>2900</v>
      </c>
      <c r="C147" s="213">
        <v>1</v>
      </c>
      <c r="D147" s="214">
        <v>20864</v>
      </c>
      <c r="E147" s="214">
        <v>20864</v>
      </c>
    </row>
    <row r="148" spans="1:5" s="310" customFormat="1" ht="13.8" x14ac:dyDescent="0.3">
      <c r="A148" s="337">
        <v>7165</v>
      </c>
      <c r="B148" s="337" t="s">
        <v>2901</v>
      </c>
      <c r="C148" s="213">
        <v>1</v>
      </c>
      <c r="D148" s="214">
        <v>25248</v>
      </c>
      <c r="E148" s="214">
        <v>25248</v>
      </c>
    </row>
    <row r="149" spans="1:5" s="310" customFormat="1" ht="13.8" x14ac:dyDescent="0.3">
      <c r="A149" s="337">
        <v>7171</v>
      </c>
      <c r="B149" s="337" t="s">
        <v>2902</v>
      </c>
      <c r="C149" s="213">
        <v>1</v>
      </c>
      <c r="D149" s="214">
        <v>10241.6</v>
      </c>
      <c r="E149" s="214">
        <v>10241.6</v>
      </c>
    </row>
    <row r="150" spans="1:5" s="310" customFormat="1" ht="13.8" x14ac:dyDescent="0.3">
      <c r="A150" s="337">
        <v>5142</v>
      </c>
      <c r="B150" s="337" t="s">
        <v>2903</v>
      </c>
      <c r="C150" s="213">
        <v>1</v>
      </c>
      <c r="D150" s="214">
        <v>15582.4</v>
      </c>
      <c r="E150" s="214">
        <v>15582.4</v>
      </c>
    </row>
    <row r="151" spans="1:5" s="310" customFormat="1" ht="13.8" x14ac:dyDescent="0.3">
      <c r="A151" s="337">
        <v>5155</v>
      </c>
      <c r="B151" s="337" t="s">
        <v>2904</v>
      </c>
      <c r="C151" s="213">
        <v>1</v>
      </c>
      <c r="D151" s="214">
        <v>14539.2</v>
      </c>
      <c r="E151" s="214">
        <v>14539.2</v>
      </c>
    </row>
    <row r="152" spans="1:5" s="310" customFormat="1" ht="13.8" x14ac:dyDescent="0.3">
      <c r="A152" s="337">
        <v>5156</v>
      </c>
      <c r="B152" s="337" t="s">
        <v>2905</v>
      </c>
      <c r="C152" s="213">
        <v>11</v>
      </c>
      <c r="D152" s="214">
        <v>18513.599999999999</v>
      </c>
      <c r="E152" s="214">
        <v>18513.599999999999</v>
      </c>
    </row>
    <row r="153" spans="1:5" s="310" customFormat="1" ht="13.8" x14ac:dyDescent="0.3">
      <c r="A153" s="337">
        <v>5157</v>
      </c>
      <c r="B153" s="337" t="s">
        <v>2906</v>
      </c>
      <c r="C153" s="213">
        <v>18</v>
      </c>
      <c r="D153" s="214">
        <v>21987.200000000001</v>
      </c>
      <c r="E153" s="214">
        <v>21987.200000000001</v>
      </c>
    </row>
    <row r="154" spans="1:5" s="310" customFormat="1" ht="13.8" x14ac:dyDescent="0.3">
      <c r="A154" s="337">
        <v>5158</v>
      </c>
      <c r="B154" s="337" t="s">
        <v>2907</v>
      </c>
      <c r="C154" s="213">
        <v>17</v>
      </c>
      <c r="D154" s="214">
        <v>30582.400000000001</v>
      </c>
      <c r="E154" s="214">
        <v>30582.400000000001</v>
      </c>
    </row>
    <row r="155" spans="1:5" s="310" customFormat="1" ht="13.8" x14ac:dyDescent="0.3">
      <c r="A155" s="337">
        <v>5161</v>
      </c>
      <c r="B155" s="337" t="s">
        <v>2908</v>
      </c>
      <c r="C155" s="213">
        <v>14</v>
      </c>
      <c r="D155" s="214">
        <v>8771.2000000000007</v>
      </c>
      <c r="E155" s="214">
        <v>8771.2000000000007</v>
      </c>
    </row>
    <row r="156" spans="1:5" s="310" customFormat="1" ht="13.8" x14ac:dyDescent="0.3">
      <c r="A156" s="337">
        <v>5162</v>
      </c>
      <c r="B156" s="337" t="s">
        <v>2909</v>
      </c>
      <c r="C156" s="213">
        <v>24</v>
      </c>
      <c r="D156" s="214">
        <v>10241.6</v>
      </c>
      <c r="E156" s="214">
        <v>10241.6</v>
      </c>
    </row>
    <row r="157" spans="1:5" s="310" customFormat="1" ht="13.8" x14ac:dyDescent="0.3">
      <c r="A157" s="337">
        <v>5163</v>
      </c>
      <c r="B157" s="337" t="s">
        <v>2910</v>
      </c>
      <c r="C157" s="213">
        <v>18</v>
      </c>
      <c r="D157" s="214">
        <v>12476.8</v>
      </c>
      <c r="E157" s="214">
        <v>12476.8</v>
      </c>
    </row>
    <row r="158" spans="1:5" s="310" customFormat="1" ht="13.8" x14ac:dyDescent="0.3">
      <c r="A158" s="337">
        <v>5164</v>
      </c>
      <c r="B158" s="337" t="s">
        <v>2911</v>
      </c>
      <c r="C158" s="213">
        <v>9</v>
      </c>
      <c r="D158" s="214">
        <v>13995.2</v>
      </c>
      <c r="E158" s="214">
        <v>13995.2</v>
      </c>
    </row>
    <row r="159" spans="1:5" s="310" customFormat="1" ht="13.8" x14ac:dyDescent="0.3">
      <c r="A159" s="337">
        <v>5170</v>
      </c>
      <c r="B159" s="337" t="s">
        <v>2912</v>
      </c>
      <c r="C159" s="213">
        <v>1</v>
      </c>
      <c r="D159" s="214">
        <v>32403.200000000001</v>
      </c>
      <c r="E159" s="214">
        <v>32403.200000000001</v>
      </c>
    </row>
    <row r="160" spans="1:5" s="310" customFormat="1" ht="13.8" x14ac:dyDescent="0.3">
      <c r="A160" s="337">
        <v>5172</v>
      </c>
      <c r="B160" s="337" t="s">
        <v>2913</v>
      </c>
      <c r="C160" s="213">
        <v>4</v>
      </c>
      <c r="D160" s="214">
        <v>34081.599999999999</v>
      </c>
      <c r="E160" s="214">
        <v>34081.599999999999</v>
      </c>
    </row>
    <row r="161" spans="1:5" s="310" customFormat="1" ht="13.8" x14ac:dyDescent="0.3">
      <c r="A161" s="337">
        <v>5173</v>
      </c>
      <c r="B161" s="337" t="s">
        <v>2914</v>
      </c>
      <c r="C161" s="213">
        <v>4</v>
      </c>
      <c r="D161" s="214">
        <v>35731.199999999997</v>
      </c>
      <c r="E161" s="214">
        <v>35731.199999999997</v>
      </c>
    </row>
    <row r="162" spans="1:5" s="310" customFormat="1" ht="13.8" x14ac:dyDescent="0.3">
      <c r="A162" s="337">
        <v>5176</v>
      </c>
      <c r="B162" s="337" t="s">
        <v>2915</v>
      </c>
      <c r="C162" s="213">
        <v>11</v>
      </c>
      <c r="D162" s="214">
        <v>14284.8</v>
      </c>
      <c r="E162" s="214">
        <v>14284.8</v>
      </c>
    </row>
    <row r="163" spans="1:5" s="310" customFormat="1" ht="13.8" x14ac:dyDescent="0.3">
      <c r="A163" s="337">
        <v>5177</v>
      </c>
      <c r="B163" s="337" t="s">
        <v>2916</v>
      </c>
      <c r="C163" s="213">
        <v>6</v>
      </c>
      <c r="D163" s="214">
        <v>15582.4</v>
      </c>
      <c r="E163" s="214">
        <v>15582.4</v>
      </c>
    </row>
    <row r="164" spans="1:5" s="310" customFormat="1" ht="13.8" x14ac:dyDescent="0.3">
      <c r="A164" s="337">
        <v>5178</v>
      </c>
      <c r="B164" s="337" t="s">
        <v>2917</v>
      </c>
      <c r="C164" s="213">
        <v>2</v>
      </c>
      <c r="D164" s="214">
        <v>16905.599999999999</v>
      </c>
      <c r="E164" s="214">
        <v>16905.599999999999</v>
      </c>
    </row>
    <row r="165" spans="1:5" s="310" customFormat="1" ht="13.8" x14ac:dyDescent="0.3">
      <c r="A165" s="337">
        <v>5185</v>
      </c>
      <c r="B165" s="337" t="s">
        <v>2918</v>
      </c>
      <c r="C165" s="213">
        <v>3</v>
      </c>
      <c r="D165" s="214">
        <v>14284.8</v>
      </c>
      <c r="E165" s="214">
        <v>14284.8</v>
      </c>
    </row>
    <row r="166" spans="1:5" s="310" customFormat="1" ht="13.8" x14ac:dyDescent="0.3">
      <c r="A166" s="337">
        <v>5186</v>
      </c>
      <c r="B166" s="337" t="s">
        <v>2919</v>
      </c>
      <c r="C166" s="213">
        <v>1</v>
      </c>
      <c r="D166" s="214">
        <v>15582.4</v>
      </c>
      <c r="E166" s="214">
        <v>15582.4</v>
      </c>
    </row>
    <row r="167" spans="1:5" s="310" customFormat="1" ht="13.8" x14ac:dyDescent="0.3">
      <c r="A167" s="337">
        <v>5223</v>
      </c>
      <c r="B167" s="337" t="s">
        <v>2920</v>
      </c>
      <c r="C167" s="213">
        <v>1</v>
      </c>
      <c r="D167" s="214">
        <v>8771.2000000000007</v>
      </c>
      <c r="E167" s="214">
        <v>8771.2000000000007</v>
      </c>
    </row>
    <row r="168" spans="1:5" s="310" customFormat="1" ht="13.8" x14ac:dyDescent="0.3">
      <c r="A168" s="337">
        <v>5224</v>
      </c>
      <c r="B168" s="337" t="s">
        <v>2921</v>
      </c>
      <c r="C168" s="213">
        <v>2</v>
      </c>
      <c r="D168" s="214">
        <v>10241.6</v>
      </c>
      <c r="E168" s="214">
        <v>10241.6</v>
      </c>
    </row>
    <row r="169" spans="1:5" s="310" customFormat="1" ht="13.8" x14ac:dyDescent="0.3">
      <c r="A169" s="337">
        <v>5229</v>
      </c>
      <c r="B169" s="337" t="s">
        <v>2922</v>
      </c>
      <c r="C169" s="213">
        <v>7</v>
      </c>
      <c r="D169" s="214">
        <v>14284.8</v>
      </c>
      <c r="E169" s="214">
        <v>14284.8</v>
      </c>
    </row>
    <row r="170" spans="1:5" s="310" customFormat="1" ht="13.8" x14ac:dyDescent="0.3">
      <c r="A170" s="337">
        <v>7120</v>
      </c>
      <c r="B170" s="337" t="s">
        <v>2923</v>
      </c>
      <c r="C170" s="213">
        <v>61</v>
      </c>
      <c r="D170" s="214">
        <v>14284.8</v>
      </c>
      <c r="E170" s="214">
        <v>14284.8</v>
      </c>
    </row>
    <row r="171" spans="1:5" s="310" customFormat="1" ht="13.8" x14ac:dyDescent="0.3">
      <c r="A171" s="337">
        <v>7121</v>
      </c>
      <c r="B171" s="337" t="s">
        <v>2924</v>
      </c>
      <c r="C171" s="213">
        <v>78</v>
      </c>
      <c r="D171" s="214">
        <v>15582.4</v>
      </c>
      <c r="E171" s="214">
        <v>15582.4</v>
      </c>
    </row>
    <row r="172" spans="1:5" s="310" customFormat="1" ht="13.8" x14ac:dyDescent="0.3">
      <c r="A172" s="337">
        <v>7122</v>
      </c>
      <c r="B172" s="337" t="s">
        <v>2925</v>
      </c>
      <c r="C172" s="213">
        <v>70</v>
      </c>
      <c r="D172" s="214">
        <v>16905.599999999999</v>
      </c>
      <c r="E172" s="214">
        <v>16905.599999999999</v>
      </c>
    </row>
    <row r="173" spans="1:5" s="310" customFormat="1" ht="13.8" x14ac:dyDescent="0.3">
      <c r="A173" s="337">
        <v>7123</v>
      </c>
      <c r="B173" s="337" t="s">
        <v>2926</v>
      </c>
      <c r="C173" s="213">
        <v>42</v>
      </c>
      <c r="D173" s="214">
        <v>18606.400000000001</v>
      </c>
      <c r="E173" s="214">
        <v>18606.400000000001</v>
      </c>
    </row>
    <row r="174" spans="1:5" s="310" customFormat="1" ht="13.8" x14ac:dyDescent="0.3">
      <c r="A174" s="337">
        <v>7125</v>
      </c>
      <c r="B174" s="337" t="s">
        <v>2927</v>
      </c>
      <c r="C174" s="213">
        <v>5</v>
      </c>
      <c r="D174" s="214">
        <v>14284.8</v>
      </c>
      <c r="E174" s="214">
        <v>14284.8</v>
      </c>
    </row>
    <row r="175" spans="1:5" s="310" customFormat="1" ht="13.8" x14ac:dyDescent="0.3">
      <c r="A175" s="337">
        <v>7126</v>
      </c>
      <c r="B175" s="337" t="s">
        <v>2928</v>
      </c>
      <c r="C175" s="213">
        <v>4</v>
      </c>
      <c r="D175" s="214">
        <v>15582.4</v>
      </c>
      <c r="E175" s="214">
        <v>15582.4</v>
      </c>
    </row>
    <row r="176" spans="1:5" s="310" customFormat="1" ht="13.8" x14ac:dyDescent="0.3">
      <c r="A176" s="337">
        <v>7127</v>
      </c>
      <c r="B176" s="337" t="s">
        <v>2929</v>
      </c>
      <c r="C176" s="213">
        <v>4</v>
      </c>
      <c r="D176" s="214">
        <v>16905.599999999999</v>
      </c>
      <c r="E176" s="214">
        <v>16905.599999999999</v>
      </c>
    </row>
    <row r="177" spans="1:5" s="310" customFormat="1" ht="13.8" x14ac:dyDescent="0.3">
      <c r="A177" s="337">
        <v>7128</v>
      </c>
      <c r="B177" s="337" t="s">
        <v>2930</v>
      </c>
      <c r="C177" s="213">
        <v>3</v>
      </c>
      <c r="D177" s="214">
        <v>18606.400000000001</v>
      </c>
      <c r="E177" s="214">
        <v>18606.400000000001</v>
      </c>
    </row>
    <row r="178" spans="1:5" s="310" customFormat="1" ht="13.8" x14ac:dyDescent="0.3">
      <c r="A178" s="337">
        <v>7135</v>
      </c>
      <c r="B178" s="337" t="s">
        <v>2931</v>
      </c>
      <c r="C178" s="213">
        <v>1</v>
      </c>
      <c r="D178" s="214">
        <v>14284.8</v>
      </c>
      <c r="E178" s="214">
        <v>14284.8</v>
      </c>
    </row>
    <row r="179" spans="1:5" s="310" customFormat="1" ht="13.8" x14ac:dyDescent="0.3">
      <c r="A179" s="414" t="s">
        <v>329</v>
      </c>
      <c r="B179" s="415" t="s">
        <v>1839</v>
      </c>
      <c r="C179" s="416">
        <f>SUM(C16:C178)</f>
        <v>2297</v>
      </c>
      <c r="D179" s="342" t="s">
        <v>329</v>
      </c>
      <c r="E179" s="343" t="s">
        <v>329</v>
      </c>
    </row>
    <row r="180" spans="1:5" s="310" customFormat="1" ht="13.8" x14ac:dyDescent="0.3">
      <c r="A180" s="205" t="s">
        <v>329</v>
      </c>
      <c r="D180" s="207" t="s">
        <v>329</v>
      </c>
      <c r="E180" s="207" t="s">
        <v>329</v>
      </c>
    </row>
    <row r="181" spans="1:5" s="310" customFormat="1" ht="13.8" x14ac:dyDescent="0.3">
      <c r="A181" s="181" t="s">
        <v>329</v>
      </c>
      <c r="B181" s="181" t="s">
        <v>329</v>
      </c>
      <c r="C181" s="198" t="s">
        <v>329</v>
      </c>
      <c r="D181" s="199" t="s">
        <v>329</v>
      </c>
      <c r="E181" s="199" t="s">
        <v>329</v>
      </c>
    </row>
    <row r="182" spans="1:5" s="310" customFormat="1" ht="13.8" x14ac:dyDescent="0.3">
      <c r="A182" s="494" t="s">
        <v>1840</v>
      </c>
      <c r="B182" s="494" t="s">
        <v>1831</v>
      </c>
      <c r="C182" s="329" t="s">
        <v>329</v>
      </c>
      <c r="D182" s="308" t="s">
        <v>329</v>
      </c>
      <c r="E182" s="308" t="s">
        <v>329</v>
      </c>
    </row>
    <row r="183" spans="1:5" s="310" customFormat="1" ht="13.8" x14ac:dyDescent="0.3">
      <c r="A183" s="337">
        <v>1200</v>
      </c>
      <c r="B183" s="337" t="s">
        <v>2784</v>
      </c>
      <c r="C183" s="213">
        <v>28</v>
      </c>
      <c r="D183" s="214">
        <v>20276.8</v>
      </c>
      <c r="E183" s="214">
        <v>20276.8</v>
      </c>
    </row>
    <row r="184" spans="1:5" s="310" customFormat="1" ht="13.8" x14ac:dyDescent="0.3">
      <c r="A184" s="337">
        <v>1201</v>
      </c>
      <c r="B184" s="337" t="s">
        <v>2785</v>
      </c>
      <c r="C184" s="213">
        <v>79</v>
      </c>
      <c r="D184" s="214">
        <v>17931.2</v>
      </c>
      <c r="E184" s="214">
        <v>17931.2</v>
      </c>
    </row>
    <row r="185" spans="1:5" s="310" customFormat="1" ht="13.8" x14ac:dyDescent="0.3">
      <c r="A185" s="337">
        <v>1203</v>
      </c>
      <c r="B185" s="337" t="s">
        <v>2786</v>
      </c>
      <c r="C185" s="213">
        <v>14</v>
      </c>
      <c r="D185" s="214">
        <v>22640</v>
      </c>
      <c r="E185" s="214">
        <v>22640</v>
      </c>
    </row>
    <row r="186" spans="1:5" s="310" customFormat="1" ht="13.8" x14ac:dyDescent="0.3">
      <c r="A186" s="337">
        <v>1204</v>
      </c>
      <c r="B186" s="337" t="s">
        <v>2787</v>
      </c>
      <c r="C186" s="213">
        <v>12</v>
      </c>
      <c r="D186" s="214">
        <v>24460.799999999999</v>
      </c>
      <c r="E186" s="214">
        <v>24460.799999999999</v>
      </c>
    </row>
    <row r="187" spans="1:5" s="310" customFormat="1" ht="13.8" x14ac:dyDescent="0.3">
      <c r="A187" s="337">
        <v>1210</v>
      </c>
      <c r="B187" s="337" t="s">
        <v>2788</v>
      </c>
      <c r="C187" s="213">
        <v>4</v>
      </c>
      <c r="D187" s="214">
        <v>27070.400000000001</v>
      </c>
      <c r="E187" s="214">
        <v>27070.400000000001</v>
      </c>
    </row>
    <row r="188" spans="1:5" s="310" customFormat="1" ht="13.8" x14ac:dyDescent="0.3">
      <c r="A188" s="337">
        <v>1211</v>
      </c>
      <c r="B188" s="337" t="s">
        <v>2789</v>
      </c>
      <c r="C188" s="213">
        <v>1</v>
      </c>
      <c r="D188" s="214">
        <v>30953.599999999999</v>
      </c>
      <c r="E188" s="214">
        <v>30953.599999999999</v>
      </c>
    </row>
    <row r="189" spans="1:5" s="310" customFormat="1" ht="13.8" x14ac:dyDescent="0.3">
      <c r="A189" s="337">
        <v>1212</v>
      </c>
      <c r="B189" s="337" t="s">
        <v>2790</v>
      </c>
      <c r="C189" s="213">
        <v>1</v>
      </c>
      <c r="D189" s="214">
        <v>35731.199999999997</v>
      </c>
      <c r="E189" s="214">
        <v>35731.199999999997</v>
      </c>
    </row>
    <row r="190" spans="1:5" s="310" customFormat="1" ht="13.8" x14ac:dyDescent="0.3">
      <c r="A190" s="337">
        <v>1230</v>
      </c>
      <c r="B190" s="337" t="s">
        <v>2932</v>
      </c>
      <c r="C190" s="213">
        <v>1</v>
      </c>
      <c r="D190" s="214">
        <v>17931.2</v>
      </c>
      <c r="E190" s="214">
        <v>17931.2</v>
      </c>
    </row>
    <row r="191" spans="1:5" s="310" customFormat="1" ht="13.8" x14ac:dyDescent="0.3">
      <c r="A191" s="337">
        <v>1232</v>
      </c>
      <c r="B191" s="337" t="s">
        <v>2933</v>
      </c>
      <c r="C191" s="213">
        <v>1</v>
      </c>
      <c r="D191" s="214">
        <v>20276.8</v>
      </c>
      <c r="E191" s="214">
        <v>20276.8</v>
      </c>
    </row>
    <row r="192" spans="1:5" s="310" customFormat="1" ht="13.8" x14ac:dyDescent="0.3">
      <c r="A192" s="337">
        <v>1300</v>
      </c>
      <c r="B192" s="337" t="s">
        <v>2792</v>
      </c>
      <c r="C192" s="213">
        <v>19</v>
      </c>
      <c r="D192" s="214">
        <v>10138.4</v>
      </c>
      <c r="E192" s="214">
        <v>10138.4</v>
      </c>
    </row>
    <row r="193" spans="1:5" s="310" customFormat="1" ht="13.8" x14ac:dyDescent="0.3">
      <c r="A193" s="337">
        <v>1301</v>
      </c>
      <c r="B193" s="337" t="s">
        <v>2934</v>
      </c>
      <c r="C193" s="213">
        <v>31</v>
      </c>
      <c r="D193" s="214">
        <v>8965.6</v>
      </c>
      <c r="E193" s="214">
        <v>8965.6</v>
      </c>
    </row>
    <row r="194" spans="1:5" s="310" customFormat="1" ht="13.8" x14ac:dyDescent="0.3">
      <c r="A194" s="337">
        <v>1303</v>
      </c>
      <c r="B194" s="337" t="s">
        <v>2793</v>
      </c>
      <c r="C194" s="213">
        <v>7</v>
      </c>
      <c r="D194" s="214">
        <v>11320</v>
      </c>
      <c r="E194" s="214">
        <v>11320</v>
      </c>
    </row>
    <row r="195" spans="1:5" s="310" customFormat="1" ht="13.8" x14ac:dyDescent="0.3">
      <c r="A195" s="337">
        <v>1304</v>
      </c>
      <c r="B195" s="337" t="s">
        <v>2794</v>
      </c>
      <c r="C195" s="213">
        <v>8</v>
      </c>
      <c r="D195" s="214">
        <v>12230.4</v>
      </c>
      <c r="E195" s="214">
        <v>12230.4</v>
      </c>
    </row>
    <row r="196" spans="1:5" s="310" customFormat="1" ht="13.8" x14ac:dyDescent="0.3">
      <c r="A196" s="337">
        <v>1310</v>
      </c>
      <c r="B196" s="337" t="s">
        <v>2795</v>
      </c>
      <c r="C196" s="213">
        <v>2</v>
      </c>
      <c r="D196" s="214">
        <v>13535.2</v>
      </c>
      <c r="E196" s="214">
        <v>13535.2</v>
      </c>
    </row>
    <row r="197" spans="1:5" s="310" customFormat="1" ht="13.8" x14ac:dyDescent="0.3">
      <c r="A197" s="337">
        <v>1311</v>
      </c>
      <c r="B197" s="337" t="s">
        <v>2796</v>
      </c>
      <c r="C197" s="213">
        <v>2</v>
      </c>
      <c r="D197" s="214">
        <v>15476.8</v>
      </c>
      <c r="E197" s="214">
        <v>15476.8</v>
      </c>
    </row>
    <row r="198" spans="1:5" s="310" customFormat="1" ht="13.8" x14ac:dyDescent="0.3">
      <c r="A198" s="337">
        <v>1312</v>
      </c>
      <c r="B198" s="337" t="s">
        <v>2797</v>
      </c>
      <c r="C198" s="213">
        <v>1</v>
      </c>
      <c r="D198" s="214">
        <v>17865.599999999999</v>
      </c>
      <c r="E198" s="214">
        <v>17865.599999999999</v>
      </c>
    </row>
    <row r="199" spans="1:5" s="310" customFormat="1" ht="13.8" x14ac:dyDescent="0.3">
      <c r="A199" s="337">
        <v>1404</v>
      </c>
      <c r="B199" s="337" t="s">
        <v>2798</v>
      </c>
      <c r="C199" s="213">
        <v>194</v>
      </c>
      <c r="D199" s="214">
        <v>14937.6</v>
      </c>
      <c r="E199" s="214">
        <v>14937.6</v>
      </c>
    </row>
    <row r="200" spans="1:5" s="310" customFormat="1" ht="13.8" x14ac:dyDescent="0.3">
      <c r="A200" s="337">
        <v>1408</v>
      </c>
      <c r="B200" s="337" t="s">
        <v>2799</v>
      </c>
      <c r="C200" s="213">
        <v>97</v>
      </c>
      <c r="D200" s="214">
        <v>16376</v>
      </c>
      <c r="E200" s="214">
        <v>16376</v>
      </c>
    </row>
    <row r="201" spans="1:5" s="310" customFormat="1" ht="13.8" x14ac:dyDescent="0.3">
      <c r="A201" s="337">
        <v>1412</v>
      </c>
      <c r="B201" s="337" t="s">
        <v>2800</v>
      </c>
      <c r="C201" s="213">
        <v>100</v>
      </c>
      <c r="D201" s="214">
        <v>19388.8</v>
      </c>
      <c r="E201" s="214">
        <v>19388.8</v>
      </c>
    </row>
    <row r="202" spans="1:5" s="310" customFormat="1" ht="13.8" x14ac:dyDescent="0.3">
      <c r="A202" s="337">
        <v>1428</v>
      </c>
      <c r="B202" s="337" t="s">
        <v>2801</v>
      </c>
      <c r="C202" s="213">
        <v>497</v>
      </c>
      <c r="D202" s="214">
        <v>18443.2</v>
      </c>
      <c r="E202" s="214">
        <v>18443.2</v>
      </c>
    </row>
    <row r="203" spans="1:5" s="310" customFormat="1" ht="13.8" x14ac:dyDescent="0.3">
      <c r="A203" s="337">
        <v>1432</v>
      </c>
      <c r="B203" s="337" t="s">
        <v>2802</v>
      </c>
      <c r="C203" s="213">
        <v>89</v>
      </c>
      <c r="D203" s="214">
        <v>19819.2</v>
      </c>
      <c r="E203" s="214">
        <v>19819.2</v>
      </c>
    </row>
    <row r="204" spans="1:5" s="310" customFormat="1" ht="13.8" x14ac:dyDescent="0.3">
      <c r="A204" s="337">
        <v>1521</v>
      </c>
      <c r="B204" s="337" t="s">
        <v>2803</v>
      </c>
      <c r="C204" s="213">
        <v>62</v>
      </c>
      <c r="D204" s="214">
        <v>14353.6</v>
      </c>
      <c r="E204" s="214">
        <v>14353.6</v>
      </c>
    </row>
    <row r="205" spans="1:5" s="310" customFormat="1" ht="13.8" x14ac:dyDescent="0.3">
      <c r="A205" s="337">
        <v>1522</v>
      </c>
      <c r="B205" s="337" t="s">
        <v>2804</v>
      </c>
      <c r="C205" s="213">
        <v>21</v>
      </c>
      <c r="D205" s="214">
        <v>17296</v>
      </c>
      <c r="E205" s="214">
        <v>17296</v>
      </c>
    </row>
    <row r="206" spans="1:5" s="310" customFormat="1" ht="13.8" x14ac:dyDescent="0.3">
      <c r="A206" s="337">
        <v>1523</v>
      </c>
      <c r="B206" s="337" t="s">
        <v>2805</v>
      </c>
      <c r="C206" s="213">
        <v>23</v>
      </c>
      <c r="D206" s="214">
        <v>18494.400000000001</v>
      </c>
      <c r="E206" s="214">
        <v>18494.400000000001</v>
      </c>
    </row>
    <row r="207" spans="1:5" s="310" customFormat="1" ht="13.8" x14ac:dyDescent="0.3">
      <c r="A207" s="337">
        <v>1531</v>
      </c>
      <c r="B207" s="337" t="s">
        <v>2806</v>
      </c>
      <c r="C207" s="213">
        <v>6</v>
      </c>
      <c r="D207" s="214">
        <v>20006.400000000001</v>
      </c>
      <c r="E207" s="214">
        <v>20006.400000000001</v>
      </c>
    </row>
    <row r="208" spans="1:5" s="310" customFormat="1" ht="13.8" x14ac:dyDescent="0.3">
      <c r="A208" s="337">
        <v>1532</v>
      </c>
      <c r="B208" s="337" t="s">
        <v>2807</v>
      </c>
      <c r="C208" s="213">
        <v>1</v>
      </c>
      <c r="D208" s="214">
        <v>21552</v>
      </c>
      <c r="E208" s="214">
        <v>21552</v>
      </c>
    </row>
    <row r="209" spans="1:5" s="310" customFormat="1" ht="13.8" x14ac:dyDescent="0.3">
      <c r="A209" s="337">
        <v>2200</v>
      </c>
      <c r="B209" s="337" t="s">
        <v>2808</v>
      </c>
      <c r="C209" s="213">
        <v>7</v>
      </c>
      <c r="D209" s="214">
        <v>20276.8</v>
      </c>
      <c r="E209" s="214">
        <v>20276.8</v>
      </c>
    </row>
    <row r="210" spans="1:5" s="310" customFormat="1" ht="13.8" x14ac:dyDescent="0.3">
      <c r="A210" s="337">
        <v>2201</v>
      </c>
      <c r="B210" s="337" t="s">
        <v>2809</v>
      </c>
      <c r="C210" s="213">
        <v>8</v>
      </c>
      <c r="D210" s="214">
        <v>17931.2</v>
      </c>
      <c r="E210" s="214">
        <v>17931.2</v>
      </c>
    </row>
    <row r="211" spans="1:5" s="310" customFormat="1" ht="13.8" x14ac:dyDescent="0.3">
      <c r="A211" s="337">
        <v>2203</v>
      </c>
      <c r="B211" s="337" t="s">
        <v>2810</v>
      </c>
      <c r="C211" s="213">
        <v>1</v>
      </c>
      <c r="D211" s="214">
        <v>22640</v>
      </c>
      <c r="E211" s="214">
        <v>22640</v>
      </c>
    </row>
    <row r="212" spans="1:5" s="310" customFormat="1" ht="13.8" x14ac:dyDescent="0.3">
      <c r="A212" s="337">
        <v>2204</v>
      </c>
      <c r="B212" s="337" t="s">
        <v>2811</v>
      </c>
      <c r="C212" s="213">
        <v>11</v>
      </c>
      <c r="D212" s="214">
        <v>24460.799999999999</v>
      </c>
      <c r="E212" s="214">
        <v>24460.799999999999</v>
      </c>
    </row>
    <row r="213" spans="1:5" s="310" customFormat="1" ht="13.8" x14ac:dyDescent="0.3">
      <c r="A213" s="337">
        <v>2210</v>
      </c>
      <c r="B213" s="337" t="s">
        <v>2812</v>
      </c>
      <c r="C213" s="213">
        <v>13</v>
      </c>
      <c r="D213" s="214">
        <v>27070.400000000001</v>
      </c>
      <c r="E213" s="214">
        <v>27070.400000000001</v>
      </c>
    </row>
    <row r="214" spans="1:5" s="310" customFormat="1" ht="13.8" x14ac:dyDescent="0.3">
      <c r="A214" s="337">
        <v>2211</v>
      </c>
      <c r="B214" s="337" t="s">
        <v>2813</v>
      </c>
      <c r="C214" s="213">
        <v>2</v>
      </c>
      <c r="D214" s="214">
        <v>30953.599999999999</v>
      </c>
      <c r="E214" s="214">
        <v>30953.599999999999</v>
      </c>
    </row>
    <row r="215" spans="1:5" s="310" customFormat="1" ht="13.8" x14ac:dyDescent="0.3">
      <c r="A215" s="337">
        <v>3109</v>
      </c>
      <c r="B215" s="337" t="s">
        <v>1978</v>
      </c>
      <c r="C215" s="213">
        <v>18</v>
      </c>
      <c r="D215" s="214">
        <v>5256</v>
      </c>
      <c r="E215" s="214">
        <v>5256</v>
      </c>
    </row>
    <row r="216" spans="1:5" s="310" customFormat="1" ht="13.8" x14ac:dyDescent="0.3">
      <c r="A216" s="337">
        <v>3112</v>
      </c>
      <c r="B216" s="337" t="s">
        <v>2817</v>
      </c>
      <c r="C216" s="213">
        <v>1</v>
      </c>
      <c r="D216" s="214">
        <v>7270.4</v>
      </c>
      <c r="E216" s="214">
        <v>7270.4</v>
      </c>
    </row>
    <row r="217" spans="1:5" s="310" customFormat="1" ht="13.8" x14ac:dyDescent="0.3">
      <c r="A217" s="337">
        <v>3113</v>
      </c>
      <c r="B217" s="337" t="s">
        <v>2818</v>
      </c>
      <c r="C217" s="213">
        <v>1</v>
      </c>
      <c r="D217" s="214">
        <v>6904</v>
      </c>
      <c r="E217" s="214">
        <v>6904</v>
      </c>
    </row>
    <row r="218" spans="1:5" s="310" customFormat="1" ht="13.8" x14ac:dyDescent="0.3">
      <c r="A218" s="337">
        <v>3114</v>
      </c>
      <c r="B218" s="337" t="s">
        <v>2819</v>
      </c>
      <c r="C218" s="213">
        <v>15</v>
      </c>
      <c r="D218" s="214">
        <v>5555.2</v>
      </c>
      <c r="E218" s="214">
        <v>5555.2</v>
      </c>
    </row>
    <row r="219" spans="1:5" s="310" customFormat="1" ht="13.8" x14ac:dyDescent="0.3">
      <c r="A219" s="337">
        <v>3116</v>
      </c>
      <c r="B219" s="337" t="s">
        <v>2820</v>
      </c>
      <c r="C219" s="213">
        <v>2</v>
      </c>
      <c r="D219" s="214">
        <v>5256</v>
      </c>
      <c r="E219" s="214">
        <v>5256</v>
      </c>
    </row>
    <row r="220" spans="1:5" s="310" customFormat="1" ht="13.8" x14ac:dyDescent="0.3">
      <c r="A220" s="337">
        <v>3120</v>
      </c>
      <c r="B220" s="337" t="s">
        <v>2824</v>
      </c>
      <c r="C220" s="213">
        <v>1</v>
      </c>
      <c r="D220" s="214">
        <v>5952</v>
      </c>
      <c r="E220" s="214">
        <v>5952</v>
      </c>
    </row>
    <row r="221" spans="1:5" s="310" customFormat="1" ht="13.8" x14ac:dyDescent="0.3">
      <c r="A221" s="337">
        <v>3131</v>
      </c>
      <c r="B221" s="337" t="s">
        <v>2831</v>
      </c>
      <c r="C221" s="213">
        <v>1</v>
      </c>
      <c r="D221" s="214">
        <v>5555.2</v>
      </c>
      <c r="E221" s="214">
        <v>5555.2</v>
      </c>
    </row>
    <row r="222" spans="1:5" s="310" customFormat="1" ht="13.8" x14ac:dyDescent="0.3">
      <c r="A222" s="337">
        <v>3133</v>
      </c>
      <c r="B222" s="337" t="s">
        <v>2832</v>
      </c>
      <c r="C222" s="213">
        <v>5</v>
      </c>
      <c r="D222" s="214">
        <v>5256</v>
      </c>
      <c r="E222" s="214">
        <v>5256</v>
      </c>
    </row>
    <row r="223" spans="1:5" s="310" customFormat="1" ht="13.8" x14ac:dyDescent="0.3">
      <c r="A223" s="337">
        <v>3137</v>
      </c>
      <c r="B223" s="337" t="s">
        <v>2834</v>
      </c>
      <c r="C223" s="213">
        <v>3</v>
      </c>
      <c r="D223" s="214">
        <v>5969.6</v>
      </c>
      <c r="E223" s="214">
        <v>5969.6</v>
      </c>
    </row>
    <row r="224" spans="1:5" s="310" customFormat="1" ht="13.8" x14ac:dyDescent="0.3">
      <c r="A224" s="337">
        <v>3150</v>
      </c>
      <c r="B224" s="337" t="s">
        <v>2843</v>
      </c>
      <c r="C224" s="213">
        <v>8</v>
      </c>
      <c r="D224" s="214">
        <v>9128</v>
      </c>
      <c r="E224" s="214">
        <v>9128</v>
      </c>
    </row>
    <row r="225" spans="1:5" s="310" customFormat="1" ht="13.8" x14ac:dyDescent="0.3">
      <c r="A225" s="337">
        <v>3155</v>
      </c>
      <c r="B225" s="337" t="s">
        <v>2847</v>
      </c>
      <c r="C225" s="213">
        <v>1</v>
      </c>
      <c r="D225" s="214">
        <v>8998.4</v>
      </c>
      <c r="E225" s="214">
        <v>8998.4</v>
      </c>
    </row>
    <row r="226" spans="1:5" s="310" customFormat="1" ht="13.8" x14ac:dyDescent="0.3">
      <c r="A226" s="337">
        <v>3170</v>
      </c>
      <c r="B226" s="337" t="s">
        <v>2835</v>
      </c>
      <c r="C226" s="213">
        <v>2</v>
      </c>
      <c r="D226" s="214">
        <v>8395.2000000000007</v>
      </c>
      <c r="E226" s="214">
        <v>8395.2000000000007</v>
      </c>
    </row>
    <row r="227" spans="1:5" s="310" customFormat="1" ht="13.8" x14ac:dyDescent="0.3">
      <c r="A227" s="337">
        <v>3183</v>
      </c>
      <c r="B227" s="337" t="s">
        <v>2854</v>
      </c>
      <c r="C227" s="213">
        <v>2</v>
      </c>
      <c r="D227" s="214">
        <v>6116.8</v>
      </c>
      <c r="E227" s="214">
        <v>6116.8</v>
      </c>
    </row>
    <row r="228" spans="1:5" s="310" customFormat="1" ht="13.8" x14ac:dyDescent="0.3">
      <c r="A228" s="337">
        <v>5101</v>
      </c>
      <c r="B228" s="337" t="s">
        <v>1998</v>
      </c>
      <c r="C228" s="213">
        <v>6</v>
      </c>
      <c r="D228" s="214">
        <v>5288</v>
      </c>
      <c r="E228" s="214">
        <v>5288</v>
      </c>
    </row>
    <row r="229" spans="1:5" s="310" customFormat="1" ht="13.8" x14ac:dyDescent="0.3">
      <c r="A229" s="337">
        <v>5103</v>
      </c>
      <c r="B229" s="337" t="s">
        <v>2000</v>
      </c>
      <c r="C229" s="213">
        <v>4</v>
      </c>
      <c r="D229" s="214">
        <v>5555.2</v>
      </c>
      <c r="E229" s="214">
        <v>5555.2</v>
      </c>
    </row>
    <row r="230" spans="1:5" s="310" customFormat="1" ht="13.8" x14ac:dyDescent="0.3">
      <c r="A230" s="337">
        <v>5105</v>
      </c>
      <c r="B230" s="337" t="s">
        <v>1819</v>
      </c>
      <c r="C230" s="213">
        <v>41</v>
      </c>
      <c r="D230" s="214">
        <v>5555.2</v>
      </c>
      <c r="E230" s="214">
        <v>5555.2</v>
      </c>
    </row>
    <row r="231" spans="1:5" s="310" customFormat="1" ht="13.8" x14ac:dyDescent="0.3">
      <c r="A231" s="337">
        <v>5110</v>
      </c>
      <c r="B231" s="337" t="s">
        <v>2859</v>
      </c>
      <c r="C231" s="213">
        <v>15</v>
      </c>
      <c r="D231" s="214">
        <v>5868.8</v>
      </c>
      <c r="E231" s="214">
        <v>5868.8</v>
      </c>
    </row>
    <row r="232" spans="1:5" s="310" customFormat="1" ht="13.8" x14ac:dyDescent="0.3">
      <c r="A232" s="337">
        <v>5131</v>
      </c>
      <c r="B232" s="337" t="s">
        <v>2862</v>
      </c>
      <c r="C232" s="213">
        <v>16</v>
      </c>
      <c r="D232" s="214">
        <v>5275.2</v>
      </c>
      <c r="E232" s="214">
        <v>5275.2</v>
      </c>
    </row>
    <row r="233" spans="1:5" s="310" customFormat="1" ht="13.8" x14ac:dyDescent="0.3">
      <c r="A233" s="337">
        <v>5150</v>
      </c>
      <c r="B233" s="337" t="s">
        <v>2865</v>
      </c>
      <c r="C233" s="213">
        <v>4</v>
      </c>
      <c r="D233" s="214">
        <v>5649.6</v>
      </c>
      <c r="E233" s="214">
        <v>5649.6</v>
      </c>
    </row>
    <row r="234" spans="1:5" s="310" customFormat="1" ht="13.8" x14ac:dyDescent="0.3">
      <c r="A234" s="337">
        <v>5166</v>
      </c>
      <c r="B234" s="337" t="s">
        <v>2869</v>
      </c>
      <c r="C234" s="213">
        <v>15</v>
      </c>
      <c r="D234" s="214">
        <v>8395.2000000000007</v>
      </c>
      <c r="E234" s="214">
        <v>8395.2000000000007</v>
      </c>
    </row>
    <row r="235" spans="1:5" s="310" customFormat="1" ht="13.8" x14ac:dyDescent="0.3">
      <c r="A235" s="337">
        <v>5184</v>
      </c>
      <c r="B235" s="337" t="s">
        <v>2056</v>
      </c>
      <c r="C235" s="213">
        <v>5</v>
      </c>
      <c r="D235" s="214">
        <v>5276.8</v>
      </c>
      <c r="E235" s="214">
        <v>5276.8</v>
      </c>
    </row>
    <row r="236" spans="1:5" s="310" customFormat="1" ht="13.8" x14ac:dyDescent="0.3">
      <c r="A236" s="337">
        <v>5192</v>
      </c>
      <c r="B236" s="337" t="s">
        <v>1818</v>
      </c>
      <c r="C236" s="213">
        <v>1</v>
      </c>
      <c r="D236" s="214">
        <v>14284.8</v>
      </c>
      <c r="E236" s="214">
        <v>14284.8</v>
      </c>
    </row>
    <row r="237" spans="1:5" s="310" customFormat="1" ht="13.8" x14ac:dyDescent="0.3">
      <c r="A237" s="337">
        <v>5204</v>
      </c>
      <c r="B237" s="337" t="s">
        <v>2876</v>
      </c>
      <c r="C237" s="213">
        <v>28</v>
      </c>
      <c r="D237" s="214">
        <v>12084.8</v>
      </c>
      <c r="E237" s="214">
        <v>12084.8</v>
      </c>
    </row>
    <row r="238" spans="1:5" s="310" customFormat="1" ht="13.8" x14ac:dyDescent="0.3">
      <c r="A238" s="337">
        <v>5205</v>
      </c>
      <c r="B238" s="337" t="s">
        <v>2877</v>
      </c>
      <c r="C238" s="213">
        <v>2</v>
      </c>
      <c r="D238" s="214">
        <v>13451.2</v>
      </c>
      <c r="E238" s="214">
        <v>13451.2</v>
      </c>
    </row>
    <row r="239" spans="1:5" s="310" customFormat="1" ht="13.8" x14ac:dyDescent="0.3">
      <c r="A239" s="337">
        <v>5215</v>
      </c>
      <c r="B239" s="337" t="s">
        <v>2882</v>
      </c>
      <c r="C239" s="213">
        <v>1</v>
      </c>
      <c r="D239" s="214">
        <v>8395.2000000000007</v>
      </c>
      <c r="E239" s="214">
        <v>8395.2000000000007</v>
      </c>
    </row>
    <row r="240" spans="1:5" s="310" customFormat="1" ht="13.8" x14ac:dyDescent="0.3">
      <c r="A240" s="337">
        <v>7102</v>
      </c>
      <c r="B240" s="337" t="s">
        <v>2885</v>
      </c>
      <c r="C240" s="213">
        <v>10</v>
      </c>
      <c r="D240" s="214">
        <v>5256</v>
      </c>
      <c r="E240" s="214">
        <v>5256</v>
      </c>
    </row>
    <row r="241" spans="1:5" s="310" customFormat="1" ht="13.8" x14ac:dyDescent="0.3">
      <c r="A241" s="337">
        <v>7106</v>
      </c>
      <c r="B241" s="337" t="s">
        <v>2888</v>
      </c>
      <c r="C241" s="213">
        <v>99</v>
      </c>
      <c r="D241" s="214">
        <v>5256</v>
      </c>
      <c r="E241" s="214">
        <v>5256</v>
      </c>
    </row>
    <row r="242" spans="1:5" s="310" customFormat="1" ht="13.8" x14ac:dyDescent="0.3">
      <c r="A242" s="337">
        <v>7108</v>
      </c>
      <c r="B242" s="337" t="s">
        <v>2890</v>
      </c>
      <c r="C242" s="213">
        <v>8</v>
      </c>
      <c r="D242" s="214">
        <v>5355.2</v>
      </c>
      <c r="E242" s="214">
        <v>5355.2</v>
      </c>
    </row>
    <row r="243" spans="1:5" s="310" customFormat="1" ht="13.8" x14ac:dyDescent="0.3">
      <c r="A243" s="337">
        <v>7143</v>
      </c>
      <c r="B243" s="337" t="s">
        <v>2893</v>
      </c>
      <c r="C243" s="213">
        <v>4</v>
      </c>
      <c r="D243" s="214">
        <v>5256</v>
      </c>
      <c r="E243" s="214">
        <v>5256</v>
      </c>
    </row>
    <row r="244" spans="1:5" s="310" customFormat="1" ht="13.8" x14ac:dyDescent="0.3">
      <c r="A244" s="337">
        <v>7150</v>
      </c>
      <c r="B244" s="337" t="s">
        <v>2935</v>
      </c>
      <c r="C244" s="213">
        <v>19</v>
      </c>
      <c r="D244" s="214">
        <v>5256</v>
      </c>
      <c r="E244" s="214">
        <v>5256</v>
      </c>
    </row>
    <row r="245" spans="1:5" s="310" customFormat="1" ht="13.8" x14ac:dyDescent="0.3">
      <c r="A245" s="337">
        <v>7152</v>
      </c>
      <c r="B245" s="337" t="s">
        <v>2895</v>
      </c>
      <c r="C245" s="213">
        <v>6</v>
      </c>
      <c r="D245" s="214">
        <v>15582.4</v>
      </c>
      <c r="E245" s="214">
        <v>15582.4</v>
      </c>
    </row>
    <row r="246" spans="1:5" s="310" customFormat="1" ht="13.8" x14ac:dyDescent="0.3">
      <c r="A246" s="337">
        <v>7165</v>
      </c>
      <c r="B246" s="337" t="s">
        <v>2901</v>
      </c>
      <c r="C246" s="213">
        <v>1</v>
      </c>
      <c r="D246" s="214">
        <v>25248</v>
      </c>
      <c r="E246" s="214">
        <v>25248</v>
      </c>
    </row>
    <row r="247" spans="1:5" s="310" customFormat="1" ht="13.8" x14ac:dyDescent="0.3">
      <c r="A247" s="337">
        <v>5155</v>
      </c>
      <c r="B247" s="337" t="s">
        <v>2904</v>
      </c>
      <c r="C247" s="213">
        <v>1</v>
      </c>
      <c r="D247" s="214">
        <v>14539.2</v>
      </c>
      <c r="E247" s="214">
        <v>14539.2</v>
      </c>
    </row>
    <row r="248" spans="1:5" s="310" customFormat="1" ht="13.8" x14ac:dyDescent="0.3">
      <c r="A248" s="337">
        <v>5161</v>
      </c>
      <c r="B248" s="337" t="s">
        <v>2908</v>
      </c>
      <c r="C248" s="213">
        <v>12</v>
      </c>
      <c r="D248" s="214">
        <v>8771.2000000000007</v>
      </c>
      <c r="E248" s="214">
        <v>8771.2000000000007</v>
      </c>
    </row>
    <row r="249" spans="1:5" s="310" customFormat="1" ht="13.8" x14ac:dyDescent="0.3">
      <c r="A249" s="337">
        <v>5162</v>
      </c>
      <c r="B249" s="337" t="s">
        <v>2909</v>
      </c>
      <c r="C249" s="213">
        <v>4</v>
      </c>
      <c r="D249" s="214">
        <v>10241.6</v>
      </c>
      <c r="E249" s="214">
        <v>10241.6</v>
      </c>
    </row>
    <row r="250" spans="1:5" s="310" customFormat="1" ht="13.8" x14ac:dyDescent="0.3">
      <c r="A250" s="337">
        <v>5229</v>
      </c>
      <c r="B250" s="337" t="s">
        <v>2922</v>
      </c>
      <c r="C250" s="213">
        <v>3</v>
      </c>
      <c r="D250" s="214">
        <v>14284.8</v>
      </c>
      <c r="E250" s="214">
        <v>14284.8</v>
      </c>
    </row>
    <row r="251" spans="1:5" s="310" customFormat="1" ht="13.8" x14ac:dyDescent="0.3">
      <c r="A251" s="337">
        <v>7120</v>
      </c>
      <c r="B251" s="337" t="s">
        <v>2923</v>
      </c>
      <c r="C251" s="213">
        <v>28</v>
      </c>
      <c r="D251" s="214">
        <v>14284.8</v>
      </c>
      <c r="E251" s="214">
        <v>14284.8</v>
      </c>
    </row>
    <row r="252" spans="1:5" s="310" customFormat="1" ht="13.8" x14ac:dyDescent="0.3">
      <c r="A252" s="337">
        <v>7125</v>
      </c>
      <c r="B252" s="337" t="s">
        <v>2927</v>
      </c>
      <c r="C252" s="213">
        <v>1</v>
      </c>
      <c r="D252" s="214">
        <v>14284.8</v>
      </c>
      <c r="E252" s="214">
        <v>14284.8</v>
      </c>
    </row>
    <row r="253" spans="1:5" s="310" customFormat="1" ht="13.8" x14ac:dyDescent="0.3">
      <c r="A253" s="337">
        <v>7135</v>
      </c>
      <c r="B253" s="337" t="s">
        <v>2931</v>
      </c>
      <c r="C253" s="213">
        <v>1</v>
      </c>
      <c r="D253" s="214">
        <v>14284.8</v>
      </c>
      <c r="E253" s="214">
        <v>14284.8</v>
      </c>
    </row>
    <row r="254" spans="1:5" s="310" customFormat="1" ht="13.8" x14ac:dyDescent="0.3">
      <c r="A254" s="414" t="s">
        <v>329</v>
      </c>
      <c r="B254" s="415" t="s">
        <v>1842</v>
      </c>
      <c r="C254" s="416">
        <f>SUM(C183:C253)</f>
        <v>1738</v>
      </c>
      <c r="D254" s="342" t="s">
        <v>329</v>
      </c>
      <c r="E254" s="343" t="s">
        <v>329</v>
      </c>
    </row>
    <row r="255" spans="1:5" s="310" customFormat="1" ht="13.8" x14ac:dyDescent="0.3">
      <c r="A255" s="197"/>
      <c r="B255" s="181"/>
      <c r="C255" s="198"/>
      <c r="D255" s="199"/>
      <c r="E255" s="199"/>
    </row>
    <row r="256" spans="1:5" s="310" customFormat="1" ht="13.8" x14ac:dyDescent="0.3">
      <c r="A256" s="197"/>
      <c r="B256" s="208" t="s">
        <v>1754</v>
      </c>
      <c r="C256" s="209">
        <f>SUM(C13,C179,C254)</f>
        <v>4035</v>
      </c>
      <c r="D256" s="199"/>
      <c r="E256" s="199"/>
    </row>
    <row r="257" spans="1:5" s="310" customFormat="1" ht="13.8" x14ac:dyDescent="0.3">
      <c r="A257" s="197"/>
      <c r="B257" s="197"/>
      <c r="C257" s="198"/>
      <c r="D257" s="199"/>
      <c r="E257" s="199"/>
    </row>
    <row r="258" spans="1:5" s="310" customFormat="1" ht="13.8" x14ac:dyDescent="0.3">
      <c r="A258" s="197"/>
      <c r="B258" s="197"/>
      <c r="C258" s="198"/>
      <c r="D258" s="199"/>
      <c r="E258" s="199"/>
    </row>
    <row r="259" spans="1:5" s="310" customFormat="1" ht="13.8" x14ac:dyDescent="0.3">
      <c r="A259" s="501" t="s">
        <v>1750</v>
      </c>
      <c r="B259" s="502"/>
      <c r="C259" s="210" t="s">
        <v>329</v>
      </c>
      <c r="D259" s="211" t="s">
        <v>329</v>
      </c>
      <c r="E259" s="211" t="s">
        <v>329</v>
      </c>
    </row>
    <row r="260" spans="1:5" s="310" customFormat="1" ht="13.8" x14ac:dyDescent="0.3">
      <c r="A260" s="464" t="s">
        <v>1843</v>
      </c>
      <c r="B260" s="465"/>
    </row>
    <row r="261" spans="1:5" s="310" customFormat="1" ht="13.8" x14ac:dyDescent="0.3">
      <c r="A261" s="212" t="s">
        <v>1841</v>
      </c>
      <c r="B261" s="212" t="s">
        <v>1841</v>
      </c>
      <c r="C261" s="213">
        <v>0</v>
      </c>
      <c r="D261" s="214">
        <v>0</v>
      </c>
      <c r="E261" s="214">
        <v>0</v>
      </c>
    </row>
    <row r="262" spans="1:5" s="310" customFormat="1" ht="13.8" x14ac:dyDescent="0.3">
      <c r="A262" s="188" t="s">
        <v>329</v>
      </c>
      <c r="B262" s="189" t="s">
        <v>1847</v>
      </c>
      <c r="C262" s="190">
        <f>SUM(C261:C261)</f>
        <v>0</v>
      </c>
      <c r="D262" s="191" t="s">
        <v>329</v>
      </c>
      <c r="E262" s="192" t="s">
        <v>329</v>
      </c>
    </row>
    <row r="263" spans="1:5" s="310" customFormat="1" ht="13.8" x14ac:dyDescent="0.3">
      <c r="A263" s="197" t="s">
        <v>329</v>
      </c>
      <c r="B263" s="215" t="s">
        <v>329</v>
      </c>
      <c r="C263" s="333"/>
    </row>
    <row r="264" spans="1:5" s="310" customFormat="1" ht="13.8" x14ac:dyDescent="0.3">
      <c r="A264" s="468" t="s">
        <v>1848</v>
      </c>
      <c r="B264" s="469"/>
      <c r="C264" s="333"/>
    </row>
    <row r="265" spans="1:5" s="310" customFormat="1" ht="13.8" x14ac:dyDescent="0.3">
      <c r="A265" s="326" t="s">
        <v>1841</v>
      </c>
      <c r="B265" s="326" t="s">
        <v>1841</v>
      </c>
      <c r="C265" s="203">
        <v>0</v>
      </c>
      <c r="D265" s="204">
        <v>0</v>
      </c>
      <c r="E265" s="204">
        <v>0</v>
      </c>
    </row>
    <row r="266" spans="1:5" s="310" customFormat="1" ht="13.8" x14ac:dyDescent="0.3">
      <c r="A266" s="194" t="s">
        <v>329</v>
      </c>
      <c r="B266" s="217" t="s">
        <v>1853</v>
      </c>
      <c r="C266" s="218">
        <f>SUM(C265:C265)</f>
        <v>0</v>
      </c>
      <c r="D266" s="191" t="s">
        <v>329</v>
      </c>
      <c r="E266" s="192" t="s">
        <v>329</v>
      </c>
    </row>
    <row r="267" spans="1:5" s="310" customFormat="1" ht="13.8" x14ac:dyDescent="0.3">
      <c r="C267" s="333"/>
    </row>
  </sheetData>
  <mergeCells count="15">
    <mergeCell ref="A264:B264"/>
    <mergeCell ref="A2:E2"/>
    <mergeCell ref="A3:E3"/>
    <mergeCell ref="A4:E4"/>
    <mergeCell ref="A5:E5"/>
    <mergeCell ref="A6:E6"/>
    <mergeCell ref="A8:A9"/>
    <mergeCell ref="B8:B9"/>
    <mergeCell ref="C8:C9"/>
    <mergeCell ref="D8:E8"/>
    <mergeCell ref="A11:B11"/>
    <mergeCell ref="A15:B15"/>
    <mergeCell ref="A182:B182"/>
    <mergeCell ref="A259:B259"/>
    <mergeCell ref="A260:B260"/>
  </mergeCells>
  <printOptions horizontalCentered="1"/>
  <pageMargins left="0.59055118110236227" right="0.59055118110236227" top="1.1811023622047245" bottom="0.78740157480314965" header="0.39370078740157483" footer="0.39370078740157483"/>
  <pageSetup scale="84" fitToHeight="0" orientation="landscape" r:id="rId1"/>
  <rowBreaks count="7" manualBreakCount="7">
    <brk id="35" max="16383" man="1"/>
    <brk id="69" max="16383" man="1"/>
    <brk id="103" max="16383" man="1"/>
    <brk id="137" max="16383" man="1"/>
    <brk id="171" max="16383" man="1"/>
    <brk id="205" max="16383" man="1"/>
    <brk id="239" max="16383" man="1"/>
  </rowBreaks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1"/>
  <sheetViews>
    <sheetView showGridLines="0" zoomScaleNormal="100" zoomScaleSheetLayoutView="100" workbookViewId="0"/>
  </sheetViews>
  <sheetFormatPr baseColWidth="10" defaultColWidth="11.44140625" defaultRowHeight="14.4" x14ac:dyDescent="0.3"/>
  <cols>
    <col min="1" max="1" width="7.44140625" style="26" customWidth="1"/>
    <col min="2" max="2" width="31.6640625" style="26" bestFit="1" customWidth="1"/>
    <col min="3" max="3" width="11.33203125" style="26" bestFit="1" customWidth="1"/>
    <col min="4" max="6" width="11.109375" style="26" customWidth="1"/>
    <col min="7" max="7" width="9.5546875" style="26" bestFit="1" customWidth="1"/>
    <col min="8" max="8" width="20.33203125" style="26" customWidth="1"/>
    <col min="9" max="9" width="15.5546875" style="26" bestFit="1" customWidth="1"/>
    <col min="10" max="10" width="15.6640625" style="26" bestFit="1" customWidth="1"/>
    <col min="11" max="11" width="9.33203125" style="26" bestFit="1" customWidth="1"/>
    <col min="12" max="12" width="12.33203125" style="26" customWidth="1"/>
    <col min="13" max="13" width="9.5546875" style="26" bestFit="1" customWidth="1"/>
    <col min="14" max="16384" width="11.44140625" style="26"/>
  </cols>
  <sheetData>
    <row r="2" spans="1:13" ht="15" customHeight="1" x14ac:dyDescent="0.3">
      <c r="A2" s="499" t="s">
        <v>783</v>
      </c>
      <c r="B2" s="499" t="s">
        <v>1854</v>
      </c>
      <c r="C2" s="499" t="s">
        <v>1854</v>
      </c>
      <c r="D2" s="499"/>
      <c r="E2" s="499"/>
      <c r="F2" s="499"/>
      <c r="G2" s="499" t="s">
        <v>1854</v>
      </c>
      <c r="H2" s="499" t="s">
        <v>1854</v>
      </c>
      <c r="I2" s="499" t="s">
        <v>1854</v>
      </c>
      <c r="J2" s="499" t="s">
        <v>1854</v>
      </c>
      <c r="K2" s="499" t="s">
        <v>1854</v>
      </c>
      <c r="L2" s="499" t="s">
        <v>1854</v>
      </c>
      <c r="M2" s="499" t="s">
        <v>1854</v>
      </c>
    </row>
    <row r="3" spans="1:13" ht="15" customHeight="1" x14ac:dyDescent="0.3">
      <c r="A3" s="499" t="s">
        <v>2936</v>
      </c>
      <c r="B3" s="499" t="s">
        <v>1854</v>
      </c>
      <c r="C3" s="499" t="s">
        <v>1854</v>
      </c>
      <c r="D3" s="499"/>
      <c r="E3" s="499"/>
      <c r="F3" s="499"/>
      <c r="G3" s="499" t="s">
        <v>1854</v>
      </c>
      <c r="H3" s="499" t="s">
        <v>1854</v>
      </c>
      <c r="I3" s="499" t="s">
        <v>1854</v>
      </c>
      <c r="J3" s="499" t="s">
        <v>1854</v>
      </c>
      <c r="K3" s="499" t="s">
        <v>1854</v>
      </c>
      <c r="L3" s="499" t="s">
        <v>1854</v>
      </c>
      <c r="M3" s="499" t="s">
        <v>1854</v>
      </c>
    </row>
    <row r="4" spans="1:13" ht="15" customHeight="1" x14ac:dyDescent="0.3">
      <c r="A4" s="499" t="s">
        <v>1746</v>
      </c>
      <c r="B4" s="499" t="s">
        <v>1798</v>
      </c>
      <c r="C4" s="499" t="s">
        <v>1798</v>
      </c>
      <c r="D4" s="499"/>
      <c r="E4" s="499"/>
      <c r="F4" s="499"/>
      <c r="G4" s="499" t="s">
        <v>1798</v>
      </c>
      <c r="H4" s="499" t="s">
        <v>1798</v>
      </c>
      <c r="I4" s="499" t="s">
        <v>1798</v>
      </c>
      <c r="J4" s="499" t="s">
        <v>1798</v>
      </c>
      <c r="K4" s="499" t="s">
        <v>1798</v>
      </c>
      <c r="L4" s="499" t="s">
        <v>1798</v>
      </c>
      <c r="M4" s="499" t="s">
        <v>1798</v>
      </c>
    </row>
    <row r="5" spans="1:13" ht="15" customHeight="1" x14ac:dyDescent="0.3">
      <c r="A5" s="499" t="s">
        <v>1855</v>
      </c>
      <c r="B5" s="499" t="s">
        <v>1855</v>
      </c>
      <c r="C5" s="499" t="s">
        <v>1855</v>
      </c>
      <c r="D5" s="499"/>
      <c r="E5" s="499"/>
      <c r="F5" s="499"/>
      <c r="G5" s="499" t="s">
        <v>1855</v>
      </c>
      <c r="H5" s="499" t="s">
        <v>1855</v>
      </c>
      <c r="I5" s="499" t="s">
        <v>1855</v>
      </c>
      <c r="J5" s="499" t="s">
        <v>1855</v>
      </c>
      <c r="K5" s="499" t="s">
        <v>1855</v>
      </c>
      <c r="L5" s="499" t="s">
        <v>1855</v>
      </c>
      <c r="M5" s="499" t="s">
        <v>1855</v>
      </c>
    </row>
    <row r="6" spans="1:13" ht="15" customHeight="1" x14ac:dyDescent="0.3">
      <c r="A6" s="503" t="s">
        <v>1800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</row>
    <row r="7" spans="1:13" ht="15" customHeight="1" x14ac:dyDescent="0.3">
      <c r="A7" s="498" t="s">
        <v>1856</v>
      </c>
      <c r="B7" s="498"/>
      <c r="C7" s="498"/>
      <c r="D7" s="417"/>
      <c r="E7" s="417"/>
      <c r="F7" s="417"/>
      <c r="G7" s="55" t="s">
        <v>329</v>
      </c>
      <c r="H7" s="55" t="s">
        <v>329</v>
      </c>
      <c r="I7" s="55" t="s">
        <v>329</v>
      </c>
      <c r="J7" s="55" t="s">
        <v>329</v>
      </c>
      <c r="K7" s="55" t="s">
        <v>329</v>
      </c>
      <c r="L7" s="55" t="s">
        <v>329</v>
      </c>
      <c r="M7" s="55" t="s">
        <v>329</v>
      </c>
    </row>
    <row r="8" spans="1:13" ht="15" customHeight="1" x14ac:dyDescent="0.3">
      <c r="A8" s="444" t="s">
        <v>1857</v>
      </c>
      <c r="B8" s="444" t="s">
        <v>1802</v>
      </c>
      <c r="C8" s="444" t="s">
        <v>1858</v>
      </c>
      <c r="D8" s="444"/>
      <c r="E8" s="444"/>
      <c r="F8" s="444"/>
      <c r="G8" s="444" t="s">
        <v>1858</v>
      </c>
      <c r="H8" s="444" t="s">
        <v>1858</v>
      </c>
      <c r="I8" s="444" t="s">
        <v>1859</v>
      </c>
      <c r="J8" s="444" t="s">
        <v>1859</v>
      </c>
      <c r="K8" s="444" t="s">
        <v>1859</v>
      </c>
      <c r="L8" s="444" t="s">
        <v>1859</v>
      </c>
      <c r="M8" s="444" t="s">
        <v>1859</v>
      </c>
    </row>
    <row r="9" spans="1:13" ht="28.5" customHeight="1" x14ac:dyDescent="0.3">
      <c r="A9" s="444" t="s">
        <v>1857</v>
      </c>
      <c r="B9" s="444" t="s">
        <v>1860</v>
      </c>
      <c r="C9" s="88" t="s">
        <v>1861</v>
      </c>
      <c r="D9" s="88" t="s">
        <v>2937</v>
      </c>
      <c r="E9" s="88" t="s">
        <v>2938</v>
      </c>
      <c r="F9" s="88" t="s">
        <v>2939</v>
      </c>
      <c r="G9" s="88" t="s">
        <v>1862</v>
      </c>
      <c r="H9" s="88" t="s">
        <v>1864</v>
      </c>
      <c r="I9" s="88" t="s">
        <v>1865</v>
      </c>
      <c r="J9" s="88" t="s">
        <v>1866</v>
      </c>
      <c r="K9" s="88" t="s">
        <v>1867</v>
      </c>
      <c r="L9" s="88" t="s">
        <v>2940</v>
      </c>
      <c r="M9" s="88" t="s">
        <v>1864</v>
      </c>
    </row>
    <row r="10" spans="1:13" ht="15" customHeight="1" x14ac:dyDescent="0.3">
      <c r="A10" s="418">
        <v>5142</v>
      </c>
      <c r="B10" s="419" t="s">
        <v>2903</v>
      </c>
      <c r="C10" s="286">
        <v>15582.4</v>
      </c>
      <c r="D10" s="286">
        <v>0</v>
      </c>
      <c r="E10" s="286">
        <v>500</v>
      </c>
      <c r="F10" s="286">
        <v>1050</v>
      </c>
      <c r="G10" s="286">
        <v>3848.89</v>
      </c>
      <c r="H10" s="286">
        <v>20981.29</v>
      </c>
      <c r="I10" s="286">
        <v>21295.95</v>
      </c>
      <c r="J10" s="286">
        <v>2597.0700000000002</v>
      </c>
      <c r="K10" s="286">
        <v>31164.799999999999</v>
      </c>
      <c r="L10" s="286">
        <v>7308.66</v>
      </c>
      <c r="M10" s="286">
        <v>62366.479999999996</v>
      </c>
    </row>
    <row r="11" spans="1:13" ht="15" customHeight="1" x14ac:dyDescent="0.3">
      <c r="A11" s="78">
        <v>5155</v>
      </c>
      <c r="B11" s="420" t="s">
        <v>2904</v>
      </c>
      <c r="C11" s="291">
        <v>14539.2</v>
      </c>
      <c r="D11" s="291">
        <v>0</v>
      </c>
      <c r="E11" s="291">
        <v>500</v>
      </c>
      <c r="F11" s="291">
        <v>1050</v>
      </c>
      <c r="G11" s="291">
        <v>4183.59</v>
      </c>
      <c r="H11" s="291">
        <v>20272.79</v>
      </c>
      <c r="I11" s="291">
        <v>19870.240000000002</v>
      </c>
      <c r="J11" s="291">
        <v>2423.1999999999998</v>
      </c>
      <c r="K11" s="291">
        <v>29078.400000000001</v>
      </c>
      <c r="L11" s="291">
        <v>7308.88</v>
      </c>
      <c r="M11" s="291">
        <v>58680.72</v>
      </c>
    </row>
    <row r="12" spans="1:13" ht="15" customHeight="1" x14ac:dyDescent="0.3">
      <c r="A12" s="78">
        <v>5156</v>
      </c>
      <c r="B12" s="420" t="s">
        <v>2905</v>
      </c>
      <c r="C12" s="291">
        <v>18513.599999999999</v>
      </c>
      <c r="D12" s="291">
        <v>0</v>
      </c>
      <c r="E12" s="291">
        <v>500</v>
      </c>
      <c r="F12" s="291">
        <v>1050</v>
      </c>
      <c r="G12" s="291">
        <v>5187.6000000000004</v>
      </c>
      <c r="H12" s="291">
        <v>25251.199999999997</v>
      </c>
      <c r="I12" s="291">
        <v>25301.919999999998</v>
      </c>
      <c r="J12" s="291">
        <v>3085.6</v>
      </c>
      <c r="K12" s="291">
        <v>37027.199999999997</v>
      </c>
      <c r="L12" s="291">
        <v>7308.88</v>
      </c>
      <c r="M12" s="291">
        <v>72723.599999999991</v>
      </c>
    </row>
    <row r="13" spans="1:13" ht="15" customHeight="1" x14ac:dyDescent="0.3">
      <c r="A13" s="78">
        <v>5157</v>
      </c>
      <c r="B13" s="420" t="s">
        <v>2906</v>
      </c>
      <c r="C13" s="291">
        <v>21987.200000000001</v>
      </c>
      <c r="D13" s="291">
        <v>0</v>
      </c>
      <c r="E13" s="291">
        <v>500</v>
      </c>
      <c r="F13" s="291">
        <v>1050</v>
      </c>
      <c r="G13" s="291">
        <v>6526.32</v>
      </c>
      <c r="H13" s="291">
        <v>30063.52</v>
      </c>
      <c r="I13" s="291">
        <v>30049.17</v>
      </c>
      <c r="J13" s="291">
        <v>3664.53</v>
      </c>
      <c r="K13" s="291">
        <v>43974.400000000001</v>
      </c>
      <c r="L13" s="291">
        <v>7308.88</v>
      </c>
      <c r="M13" s="291">
        <v>84996.98000000001</v>
      </c>
    </row>
    <row r="14" spans="1:13" ht="15" customHeight="1" x14ac:dyDescent="0.3">
      <c r="A14" s="78">
        <v>5158</v>
      </c>
      <c r="B14" s="420" t="s">
        <v>2907</v>
      </c>
      <c r="C14" s="291">
        <v>30582.400000000001</v>
      </c>
      <c r="D14" s="291">
        <v>0</v>
      </c>
      <c r="E14" s="291">
        <v>500</v>
      </c>
      <c r="F14" s="291">
        <v>1050</v>
      </c>
      <c r="G14" s="291">
        <v>7028.36</v>
      </c>
      <c r="H14" s="291">
        <v>39160.76</v>
      </c>
      <c r="I14" s="291">
        <v>41795.949999999997</v>
      </c>
      <c r="J14" s="291">
        <v>5097.07</v>
      </c>
      <c r="K14" s="291">
        <v>61164.800000000003</v>
      </c>
      <c r="L14" s="291">
        <v>7308.88</v>
      </c>
      <c r="M14" s="291">
        <v>115366.70000000001</v>
      </c>
    </row>
    <row r="15" spans="1:13" ht="15" customHeight="1" x14ac:dyDescent="0.3">
      <c r="A15" s="78">
        <v>5161</v>
      </c>
      <c r="B15" s="420" t="s">
        <v>2908</v>
      </c>
      <c r="C15" s="291">
        <v>8771.2000000000007</v>
      </c>
      <c r="D15" s="291">
        <v>0</v>
      </c>
      <c r="E15" s="291">
        <v>500</v>
      </c>
      <c r="F15" s="291">
        <v>1050</v>
      </c>
      <c r="G15" s="291">
        <v>3304.44</v>
      </c>
      <c r="H15" s="291">
        <v>13625.640000000001</v>
      </c>
      <c r="I15" s="291">
        <v>11987.31</v>
      </c>
      <c r="J15" s="291">
        <v>1461.87</v>
      </c>
      <c r="K15" s="291">
        <v>17542.400000000001</v>
      </c>
      <c r="L15" s="291">
        <v>7308.88</v>
      </c>
      <c r="M15" s="291">
        <v>38300.46</v>
      </c>
    </row>
    <row r="16" spans="1:13" ht="15" customHeight="1" x14ac:dyDescent="0.3">
      <c r="A16" s="78">
        <v>5162</v>
      </c>
      <c r="B16" s="420" t="s">
        <v>2909</v>
      </c>
      <c r="C16" s="291">
        <v>10241.6</v>
      </c>
      <c r="D16" s="291">
        <v>0</v>
      </c>
      <c r="E16" s="291">
        <v>500</v>
      </c>
      <c r="F16" s="291">
        <v>1050</v>
      </c>
      <c r="G16" s="291">
        <v>3304.44</v>
      </c>
      <c r="H16" s="291">
        <v>15096.04</v>
      </c>
      <c r="I16" s="291">
        <v>13996.85</v>
      </c>
      <c r="J16" s="291">
        <v>1706.93</v>
      </c>
      <c r="K16" s="291">
        <v>20483.2</v>
      </c>
      <c r="L16" s="291">
        <v>7308.88</v>
      </c>
      <c r="M16" s="291">
        <v>43495.86</v>
      </c>
    </row>
    <row r="17" spans="1:13" ht="15" customHeight="1" x14ac:dyDescent="0.3">
      <c r="A17" s="78">
        <v>5163</v>
      </c>
      <c r="B17" s="420" t="s">
        <v>2910</v>
      </c>
      <c r="C17" s="291">
        <v>12476.8</v>
      </c>
      <c r="D17" s="291">
        <v>0</v>
      </c>
      <c r="E17" s="291">
        <v>500</v>
      </c>
      <c r="F17" s="291">
        <v>1050</v>
      </c>
      <c r="G17" s="291">
        <v>3848.89</v>
      </c>
      <c r="H17" s="291">
        <v>17875.689999999999</v>
      </c>
      <c r="I17" s="291">
        <v>17051.63</v>
      </c>
      <c r="J17" s="291">
        <v>2079.4699999999998</v>
      </c>
      <c r="K17" s="291">
        <v>24953.599999999999</v>
      </c>
      <c r="L17" s="291">
        <v>7308.88</v>
      </c>
      <c r="M17" s="291">
        <v>51393.579999999994</v>
      </c>
    </row>
    <row r="18" spans="1:13" ht="15" customHeight="1" x14ac:dyDescent="0.3">
      <c r="A18" s="78">
        <v>5164</v>
      </c>
      <c r="B18" s="420" t="s">
        <v>2911</v>
      </c>
      <c r="C18" s="291">
        <v>13995.2</v>
      </c>
      <c r="D18" s="291">
        <v>0</v>
      </c>
      <c r="E18" s="291">
        <v>500</v>
      </c>
      <c r="F18" s="291">
        <v>1050</v>
      </c>
      <c r="G18" s="291">
        <v>3848.89</v>
      </c>
      <c r="H18" s="291">
        <v>19394.09</v>
      </c>
      <c r="I18" s="291">
        <v>19126.77</v>
      </c>
      <c r="J18" s="291">
        <v>2332.5300000000002</v>
      </c>
      <c r="K18" s="291">
        <v>27990.400000000001</v>
      </c>
      <c r="L18" s="291">
        <v>7308.88</v>
      </c>
      <c r="M18" s="291">
        <v>56758.579999999994</v>
      </c>
    </row>
    <row r="19" spans="1:13" ht="15" customHeight="1" x14ac:dyDescent="0.3">
      <c r="A19" s="78">
        <v>5170</v>
      </c>
      <c r="B19" s="420" t="s">
        <v>2912</v>
      </c>
      <c r="C19" s="291">
        <v>32403.200000000001</v>
      </c>
      <c r="D19" s="291">
        <v>0</v>
      </c>
      <c r="E19" s="291">
        <v>500</v>
      </c>
      <c r="F19" s="291">
        <v>1050</v>
      </c>
      <c r="G19" s="291">
        <v>7028.36</v>
      </c>
      <c r="H19" s="291">
        <v>40981.56</v>
      </c>
      <c r="I19" s="291">
        <v>44284.37</v>
      </c>
      <c r="J19" s="291">
        <v>5400.53</v>
      </c>
      <c r="K19" s="291">
        <v>64806.400000000001</v>
      </c>
      <c r="L19" s="291">
        <v>7308.88</v>
      </c>
      <c r="M19" s="291">
        <v>121800.18000000001</v>
      </c>
    </row>
    <row r="20" spans="1:13" ht="15" customHeight="1" x14ac:dyDescent="0.3">
      <c r="A20" s="78">
        <v>5172</v>
      </c>
      <c r="B20" s="420" t="s">
        <v>2913</v>
      </c>
      <c r="C20" s="291">
        <v>34081.599999999999</v>
      </c>
      <c r="D20" s="291">
        <v>0</v>
      </c>
      <c r="E20" s="291">
        <v>500</v>
      </c>
      <c r="F20" s="291">
        <v>1050</v>
      </c>
      <c r="G20" s="291">
        <v>7028.36</v>
      </c>
      <c r="H20" s="291">
        <v>42659.96</v>
      </c>
      <c r="I20" s="291">
        <v>46578.19</v>
      </c>
      <c r="J20" s="291">
        <v>5680.27</v>
      </c>
      <c r="K20" s="291">
        <v>68163.199999999997</v>
      </c>
      <c r="L20" s="291">
        <v>7308.88</v>
      </c>
      <c r="M20" s="291">
        <v>127730.54000000001</v>
      </c>
    </row>
    <row r="21" spans="1:13" ht="15" customHeight="1" x14ac:dyDescent="0.3">
      <c r="A21" s="78">
        <v>5173</v>
      </c>
      <c r="B21" s="420" t="s">
        <v>2914</v>
      </c>
      <c r="C21" s="291">
        <v>35731.199999999997</v>
      </c>
      <c r="D21" s="291">
        <v>0</v>
      </c>
      <c r="E21" s="291">
        <v>500</v>
      </c>
      <c r="F21" s="291">
        <v>1050</v>
      </c>
      <c r="G21" s="291">
        <v>7028.36</v>
      </c>
      <c r="H21" s="291">
        <v>44309.56</v>
      </c>
      <c r="I21" s="291">
        <v>48832.639999999999</v>
      </c>
      <c r="J21" s="291">
        <v>5955.2</v>
      </c>
      <c r="K21" s="291">
        <v>71462.399999999994</v>
      </c>
      <c r="L21" s="291">
        <v>7308.88</v>
      </c>
      <c r="M21" s="291">
        <v>133559.12</v>
      </c>
    </row>
    <row r="22" spans="1:13" ht="15" customHeight="1" x14ac:dyDescent="0.3">
      <c r="A22" s="78">
        <v>5176</v>
      </c>
      <c r="B22" s="420" t="s">
        <v>2915</v>
      </c>
      <c r="C22" s="291">
        <v>14284.8</v>
      </c>
      <c r="D22" s="291">
        <v>0</v>
      </c>
      <c r="E22" s="291">
        <v>500</v>
      </c>
      <c r="F22" s="291">
        <v>1050</v>
      </c>
      <c r="G22" s="291">
        <v>3848.89</v>
      </c>
      <c r="H22" s="291">
        <v>19683.689999999999</v>
      </c>
      <c r="I22" s="291">
        <v>19522.560000000001</v>
      </c>
      <c r="J22" s="291">
        <v>2380.8000000000002</v>
      </c>
      <c r="K22" s="291">
        <v>28569.599999999999</v>
      </c>
      <c r="L22" s="291">
        <v>7308.88</v>
      </c>
      <c r="M22" s="291">
        <v>57781.84</v>
      </c>
    </row>
    <row r="23" spans="1:13" ht="15" customHeight="1" x14ac:dyDescent="0.3">
      <c r="A23" s="78">
        <v>5177</v>
      </c>
      <c r="B23" s="420" t="s">
        <v>2916</v>
      </c>
      <c r="C23" s="291">
        <v>15582.4</v>
      </c>
      <c r="D23" s="291">
        <v>0</v>
      </c>
      <c r="E23" s="291">
        <v>500</v>
      </c>
      <c r="F23" s="291">
        <v>1050</v>
      </c>
      <c r="G23" s="291">
        <v>4518.26</v>
      </c>
      <c r="H23" s="291">
        <v>21650.660000000003</v>
      </c>
      <c r="I23" s="291">
        <v>21295.95</v>
      </c>
      <c r="J23" s="291">
        <v>2597.0700000000002</v>
      </c>
      <c r="K23" s="291">
        <v>31164.799999999999</v>
      </c>
      <c r="L23" s="291">
        <v>7308.88</v>
      </c>
      <c r="M23" s="291">
        <v>62366.7</v>
      </c>
    </row>
    <row r="24" spans="1:13" ht="15" customHeight="1" x14ac:dyDescent="0.3">
      <c r="A24" s="78">
        <v>5178</v>
      </c>
      <c r="B24" s="420" t="s">
        <v>2917</v>
      </c>
      <c r="C24" s="291">
        <v>16905.599999999999</v>
      </c>
      <c r="D24" s="291">
        <v>0</v>
      </c>
      <c r="E24" s="291">
        <v>500</v>
      </c>
      <c r="F24" s="291">
        <v>1050</v>
      </c>
      <c r="G24" s="291">
        <v>5187.6000000000004</v>
      </c>
      <c r="H24" s="291">
        <v>23643.199999999997</v>
      </c>
      <c r="I24" s="291">
        <v>23104.32</v>
      </c>
      <c r="J24" s="291">
        <v>2817.6</v>
      </c>
      <c r="K24" s="291">
        <v>33811.199999999997</v>
      </c>
      <c r="L24" s="291">
        <v>7308.88</v>
      </c>
      <c r="M24" s="291">
        <v>67042</v>
      </c>
    </row>
    <row r="25" spans="1:13" ht="15" customHeight="1" x14ac:dyDescent="0.3">
      <c r="A25" s="78">
        <v>5185</v>
      </c>
      <c r="B25" s="420" t="s">
        <v>2918</v>
      </c>
      <c r="C25" s="291">
        <v>14284.8</v>
      </c>
      <c r="D25" s="291">
        <v>0</v>
      </c>
      <c r="E25" s="291">
        <v>500</v>
      </c>
      <c r="F25" s="291">
        <v>1050</v>
      </c>
      <c r="G25" s="291">
        <v>3848.89</v>
      </c>
      <c r="H25" s="291">
        <v>19683.689999999999</v>
      </c>
      <c r="I25" s="291">
        <v>19522.560000000001</v>
      </c>
      <c r="J25" s="291">
        <v>2380.8000000000002</v>
      </c>
      <c r="K25" s="291">
        <v>28569.599999999999</v>
      </c>
      <c r="L25" s="291">
        <v>7308.66</v>
      </c>
      <c r="M25" s="291">
        <v>57781.619999999995</v>
      </c>
    </row>
    <row r="26" spans="1:13" ht="15" customHeight="1" x14ac:dyDescent="0.3">
      <c r="A26" s="78">
        <v>5186</v>
      </c>
      <c r="B26" s="420" t="s">
        <v>2919</v>
      </c>
      <c r="C26" s="291">
        <v>15582.4</v>
      </c>
      <c r="D26" s="291">
        <v>0</v>
      </c>
      <c r="E26" s="291">
        <v>500</v>
      </c>
      <c r="F26" s="291">
        <v>1050</v>
      </c>
      <c r="G26" s="291">
        <v>4518.26</v>
      </c>
      <c r="H26" s="291">
        <v>21650.660000000003</v>
      </c>
      <c r="I26" s="291">
        <v>21295.95</v>
      </c>
      <c r="J26" s="291">
        <v>2597.0700000000002</v>
      </c>
      <c r="K26" s="291">
        <v>31164.799999999999</v>
      </c>
      <c r="L26" s="291">
        <v>7308.66</v>
      </c>
      <c r="M26" s="291">
        <v>62366.479999999996</v>
      </c>
    </row>
    <row r="27" spans="1:13" ht="15" customHeight="1" x14ac:dyDescent="0.3">
      <c r="A27" s="78">
        <v>5223</v>
      </c>
      <c r="B27" s="420" t="s">
        <v>2920</v>
      </c>
      <c r="C27" s="291">
        <v>8771.2000000000007</v>
      </c>
      <c r="D27" s="291">
        <v>0</v>
      </c>
      <c r="E27" s="291">
        <v>500</v>
      </c>
      <c r="F27" s="291">
        <v>1050</v>
      </c>
      <c r="G27" s="291">
        <v>3304.44</v>
      </c>
      <c r="H27" s="291">
        <v>13625.640000000001</v>
      </c>
      <c r="I27" s="291">
        <v>11987.31</v>
      </c>
      <c r="J27" s="291">
        <v>1461.87</v>
      </c>
      <c r="K27" s="291">
        <v>17542.400000000001</v>
      </c>
      <c r="L27" s="291">
        <v>7308.88</v>
      </c>
      <c r="M27" s="291">
        <v>38300.46</v>
      </c>
    </row>
    <row r="28" spans="1:13" ht="15" customHeight="1" x14ac:dyDescent="0.3">
      <c r="A28" s="78">
        <v>5224</v>
      </c>
      <c r="B28" s="420" t="s">
        <v>2921</v>
      </c>
      <c r="C28" s="291">
        <v>10241.6</v>
      </c>
      <c r="D28" s="291">
        <v>0</v>
      </c>
      <c r="E28" s="291">
        <v>500</v>
      </c>
      <c r="F28" s="291">
        <v>1050</v>
      </c>
      <c r="G28" s="291">
        <v>3304.44</v>
      </c>
      <c r="H28" s="291">
        <v>15096.04</v>
      </c>
      <c r="I28" s="291">
        <v>13996.85</v>
      </c>
      <c r="J28" s="291">
        <v>1706.93</v>
      </c>
      <c r="K28" s="291">
        <v>20483.2</v>
      </c>
      <c r="L28" s="291">
        <v>7308.88</v>
      </c>
      <c r="M28" s="291">
        <v>43495.86</v>
      </c>
    </row>
    <row r="29" spans="1:13" ht="15" customHeight="1" x14ac:dyDescent="0.3">
      <c r="A29" s="78">
        <v>5229</v>
      </c>
      <c r="B29" s="420" t="s">
        <v>2922</v>
      </c>
      <c r="C29" s="291">
        <v>14284.8</v>
      </c>
      <c r="D29" s="291">
        <v>0</v>
      </c>
      <c r="E29" s="291">
        <v>500</v>
      </c>
      <c r="F29" s="291">
        <v>1050</v>
      </c>
      <c r="G29" s="291">
        <v>3848.89</v>
      </c>
      <c r="H29" s="291">
        <v>19683.689999999999</v>
      </c>
      <c r="I29" s="291">
        <v>19522.560000000001</v>
      </c>
      <c r="J29" s="291">
        <v>2380.8000000000002</v>
      </c>
      <c r="K29" s="291">
        <v>28569.599999999999</v>
      </c>
      <c r="L29" s="291">
        <v>7308.88</v>
      </c>
      <c r="M29" s="291">
        <v>57781.84</v>
      </c>
    </row>
    <row r="30" spans="1:13" ht="15" customHeight="1" x14ac:dyDescent="0.3">
      <c r="A30" s="78">
        <v>7120</v>
      </c>
      <c r="B30" s="420" t="s">
        <v>2923</v>
      </c>
      <c r="C30" s="291">
        <v>14284.8</v>
      </c>
      <c r="D30" s="291">
        <v>0</v>
      </c>
      <c r="E30" s="291">
        <v>500</v>
      </c>
      <c r="F30" s="291">
        <v>1050</v>
      </c>
      <c r="G30" s="291">
        <v>3848.89</v>
      </c>
      <c r="H30" s="291">
        <v>19683.689999999999</v>
      </c>
      <c r="I30" s="291">
        <v>19522.560000000001</v>
      </c>
      <c r="J30" s="291">
        <v>2380.8000000000002</v>
      </c>
      <c r="K30" s="291">
        <v>28569.599999999999</v>
      </c>
      <c r="L30" s="291">
        <v>7308.66</v>
      </c>
      <c r="M30" s="291">
        <v>57781.619999999995</v>
      </c>
    </row>
    <row r="31" spans="1:13" ht="15" customHeight="1" x14ac:dyDescent="0.3">
      <c r="A31" s="78">
        <v>7121</v>
      </c>
      <c r="B31" s="420" t="s">
        <v>2924</v>
      </c>
      <c r="C31" s="291">
        <v>15582.4</v>
      </c>
      <c r="D31" s="291">
        <v>0</v>
      </c>
      <c r="E31" s="291">
        <v>500</v>
      </c>
      <c r="F31" s="291">
        <v>1050</v>
      </c>
      <c r="G31" s="291">
        <v>4518.26</v>
      </c>
      <c r="H31" s="291">
        <v>21650.660000000003</v>
      </c>
      <c r="I31" s="291">
        <v>21295.95</v>
      </c>
      <c r="J31" s="291">
        <v>2597.0700000000002</v>
      </c>
      <c r="K31" s="291">
        <v>31164.799999999999</v>
      </c>
      <c r="L31" s="291">
        <v>7308.66</v>
      </c>
      <c r="M31" s="291">
        <v>62366.479999999996</v>
      </c>
    </row>
    <row r="32" spans="1:13" ht="15" customHeight="1" x14ac:dyDescent="0.3">
      <c r="A32" s="78">
        <v>7122</v>
      </c>
      <c r="B32" s="420" t="s">
        <v>2925</v>
      </c>
      <c r="C32" s="291">
        <v>16905.599999999999</v>
      </c>
      <c r="D32" s="291">
        <v>0</v>
      </c>
      <c r="E32" s="291">
        <v>500</v>
      </c>
      <c r="F32" s="291">
        <v>1050</v>
      </c>
      <c r="G32" s="291">
        <v>5187.6000000000004</v>
      </c>
      <c r="H32" s="291">
        <v>23643.199999999997</v>
      </c>
      <c r="I32" s="291">
        <v>23104.32</v>
      </c>
      <c r="J32" s="291">
        <v>2817.6</v>
      </c>
      <c r="K32" s="291">
        <v>33811.199999999997</v>
      </c>
      <c r="L32" s="291">
        <v>7308.66</v>
      </c>
      <c r="M32" s="291">
        <v>67041.78</v>
      </c>
    </row>
    <row r="33" spans="1:13" ht="15" customHeight="1" x14ac:dyDescent="0.3">
      <c r="A33" s="78">
        <v>7123</v>
      </c>
      <c r="B33" s="420" t="s">
        <v>2926</v>
      </c>
      <c r="C33" s="291">
        <v>18606.400000000001</v>
      </c>
      <c r="D33" s="291">
        <v>0</v>
      </c>
      <c r="E33" s="291">
        <v>500</v>
      </c>
      <c r="F33" s="291">
        <v>1050</v>
      </c>
      <c r="G33" s="291">
        <v>5961.3</v>
      </c>
      <c r="H33" s="291">
        <v>26117.7</v>
      </c>
      <c r="I33" s="291">
        <v>25428.75</v>
      </c>
      <c r="J33" s="291">
        <v>3101.07</v>
      </c>
      <c r="K33" s="291">
        <v>37212.800000000003</v>
      </c>
      <c r="L33" s="291">
        <v>7308.66</v>
      </c>
      <c r="M33" s="291">
        <v>73051.28</v>
      </c>
    </row>
    <row r="34" spans="1:13" ht="15" customHeight="1" x14ac:dyDescent="0.3">
      <c r="A34" s="78">
        <v>7125</v>
      </c>
      <c r="B34" s="420" t="s">
        <v>2927</v>
      </c>
      <c r="C34" s="291">
        <v>14284.8</v>
      </c>
      <c r="D34" s="291">
        <v>0</v>
      </c>
      <c r="E34" s="291">
        <v>500</v>
      </c>
      <c r="F34" s="291">
        <v>1050</v>
      </c>
      <c r="G34" s="291">
        <v>3848.89</v>
      </c>
      <c r="H34" s="291">
        <v>19683.689999999999</v>
      </c>
      <c r="I34" s="291">
        <v>19522.560000000001</v>
      </c>
      <c r="J34" s="291">
        <v>2380.8000000000002</v>
      </c>
      <c r="K34" s="291">
        <v>28569.599999999999</v>
      </c>
      <c r="L34" s="291">
        <v>7308.88</v>
      </c>
      <c r="M34" s="291">
        <v>57781.84</v>
      </c>
    </row>
    <row r="35" spans="1:13" ht="15" customHeight="1" x14ac:dyDescent="0.3">
      <c r="A35" s="78">
        <v>7126</v>
      </c>
      <c r="B35" s="420" t="s">
        <v>2928</v>
      </c>
      <c r="C35" s="291">
        <v>15582.4</v>
      </c>
      <c r="D35" s="291">
        <v>0</v>
      </c>
      <c r="E35" s="291">
        <v>500</v>
      </c>
      <c r="F35" s="291">
        <v>1050</v>
      </c>
      <c r="G35" s="291">
        <v>4518.26</v>
      </c>
      <c r="H35" s="291">
        <v>21650.660000000003</v>
      </c>
      <c r="I35" s="291">
        <v>21295.95</v>
      </c>
      <c r="J35" s="291">
        <v>2597.0700000000002</v>
      </c>
      <c r="K35" s="291">
        <v>31164.799999999999</v>
      </c>
      <c r="L35" s="291">
        <v>7308.88</v>
      </c>
      <c r="M35" s="291">
        <v>62366.7</v>
      </c>
    </row>
    <row r="36" spans="1:13" ht="15" customHeight="1" x14ac:dyDescent="0.3">
      <c r="A36" s="78">
        <v>7127</v>
      </c>
      <c r="B36" s="420" t="s">
        <v>2929</v>
      </c>
      <c r="C36" s="291">
        <v>16905.599999999999</v>
      </c>
      <c r="D36" s="291">
        <v>0</v>
      </c>
      <c r="E36" s="291">
        <v>500</v>
      </c>
      <c r="F36" s="291">
        <v>1050</v>
      </c>
      <c r="G36" s="291">
        <v>5187.6000000000004</v>
      </c>
      <c r="H36" s="291">
        <v>23643.199999999997</v>
      </c>
      <c r="I36" s="291">
        <v>23104.32</v>
      </c>
      <c r="J36" s="291">
        <v>2817.6</v>
      </c>
      <c r="K36" s="291">
        <v>33811.199999999997</v>
      </c>
      <c r="L36" s="291">
        <v>7308.88</v>
      </c>
      <c r="M36" s="291">
        <v>67042</v>
      </c>
    </row>
    <row r="37" spans="1:13" ht="15" customHeight="1" x14ac:dyDescent="0.3">
      <c r="A37" s="78">
        <v>7128</v>
      </c>
      <c r="B37" s="420" t="s">
        <v>2930</v>
      </c>
      <c r="C37" s="291">
        <v>18606.400000000001</v>
      </c>
      <c r="D37" s="291">
        <v>0</v>
      </c>
      <c r="E37" s="291">
        <v>500</v>
      </c>
      <c r="F37" s="291">
        <v>1050</v>
      </c>
      <c r="G37" s="291">
        <v>5961.3</v>
      </c>
      <c r="H37" s="291">
        <v>26117.7</v>
      </c>
      <c r="I37" s="291">
        <v>25428.75</v>
      </c>
      <c r="J37" s="291">
        <v>3101.07</v>
      </c>
      <c r="K37" s="291">
        <v>37212.800000000003</v>
      </c>
      <c r="L37" s="291">
        <v>7308.88</v>
      </c>
      <c r="M37" s="291">
        <v>73051.5</v>
      </c>
    </row>
    <row r="38" spans="1:13" ht="15" customHeight="1" x14ac:dyDescent="0.3">
      <c r="A38" s="78">
        <v>7135</v>
      </c>
      <c r="B38" s="420" t="s">
        <v>2931</v>
      </c>
      <c r="C38" s="291">
        <v>14284.8</v>
      </c>
      <c r="D38" s="291">
        <v>0</v>
      </c>
      <c r="E38" s="291">
        <v>500</v>
      </c>
      <c r="F38" s="291">
        <v>1050</v>
      </c>
      <c r="G38" s="291">
        <v>3848.89</v>
      </c>
      <c r="H38" s="291">
        <v>19683.689999999999</v>
      </c>
      <c r="I38" s="291">
        <v>19522.560000000001</v>
      </c>
      <c r="J38" s="291">
        <v>2380.8000000000002</v>
      </c>
      <c r="K38" s="291">
        <v>28569.599999999999</v>
      </c>
      <c r="L38" s="291">
        <v>7308.88</v>
      </c>
      <c r="M38" s="291">
        <v>57781.84</v>
      </c>
    </row>
    <row r="39" spans="1:13" ht="15" customHeight="1" x14ac:dyDescent="0.3">
      <c r="A39" s="292" t="s">
        <v>329</v>
      </c>
      <c r="B39" s="292" t="s">
        <v>329</v>
      </c>
      <c r="C39" s="293" t="s">
        <v>329</v>
      </c>
      <c r="D39" s="293"/>
      <c r="E39" s="293"/>
      <c r="F39" s="293"/>
      <c r="G39" s="293" t="s">
        <v>329</v>
      </c>
      <c r="H39" s="293" t="s">
        <v>329</v>
      </c>
      <c r="I39" s="293" t="s">
        <v>329</v>
      </c>
      <c r="J39" s="293" t="s">
        <v>329</v>
      </c>
      <c r="K39" s="293" t="s">
        <v>329</v>
      </c>
      <c r="L39" s="293" t="s">
        <v>329</v>
      </c>
      <c r="M39" s="293" t="s">
        <v>329</v>
      </c>
    </row>
    <row r="40" spans="1:13" ht="15" customHeight="1" x14ac:dyDescent="0.3">
      <c r="A40" s="411" t="s">
        <v>329</v>
      </c>
      <c r="B40" s="411" t="s">
        <v>329</v>
      </c>
      <c r="C40" s="412" t="s">
        <v>329</v>
      </c>
      <c r="D40" s="412"/>
      <c r="E40" s="412"/>
      <c r="F40" s="412"/>
      <c r="G40" s="412" t="s">
        <v>329</v>
      </c>
      <c r="H40" s="412" t="s">
        <v>329</v>
      </c>
      <c r="I40" s="412" t="s">
        <v>329</v>
      </c>
      <c r="J40" s="412" t="s">
        <v>329</v>
      </c>
      <c r="K40" s="412" t="s">
        <v>329</v>
      </c>
      <c r="L40" s="412" t="s">
        <v>329</v>
      </c>
      <c r="M40" s="412" t="s">
        <v>329</v>
      </c>
    </row>
    <row r="41" spans="1:13" ht="15" customHeight="1" x14ac:dyDescent="0.3">
      <c r="A41" s="498" t="s">
        <v>1869</v>
      </c>
      <c r="B41" s="498"/>
      <c r="C41" s="498"/>
      <c r="D41" s="417"/>
      <c r="E41" s="417"/>
      <c r="F41" s="417"/>
      <c r="G41" s="69" t="s">
        <v>329</v>
      </c>
      <c r="H41" s="69" t="s">
        <v>329</v>
      </c>
      <c r="I41" s="69" t="s">
        <v>329</v>
      </c>
      <c r="J41" s="69" t="s">
        <v>329</v>
      </c>
      <c r="K41" s="69" t="s">
        <v>329</v>
      </c>
      <c r="L41" s="69" t="s">
        <v>329</v>
      </c>
      <c r="M41" s="69" t="s">
        <v>329</v>
      </c>
    </row>
    <row r="42" spans="1:13" ht="15" customHeight="1" x14ac:dyDescent="0.3">
      <c r="A42" s="444" t="s">
        <v>1857</v>
      </c>
      <c r="B42" s="444" t="s">
        <v>1802</v>
      </c>
      <c r="C42" s="447" t="s">
        <v>1858</v>
      </c>
      <c r="D42" s="447"/>
      <c r="E42" s="447"/>
      <c r="F42" s="447"/>
      <c r="G42" s="447" t="s">
        <v>1858</v>
      </c>
      <c r="H42" s="447" t="s">
        <v>1858</v>
      </c>
      <c r="I42" s="447" t="s">
        <v>1859</v>
      </c>
      <c r="J42" s="447" t="s">
        <v>1859</v>
      </c>
      <c r="K42" s="447" t="s">
        <v>1859</v>
      </c>
      <c r="L42" s="447" t="s">
        <v>1859</v>
      </c>
      <c r="M42" s="447" t="s">
        <v>1859</v>
      </c>
    </row>
    <row r="43" spans="1:13" ht="26.25" customHeight="1" x14ac:dyDescent="0.3">
      <c r="A43" s="444" t="s">
        <v>1857</v>
      </c>
      <c r="B43" s="444" t="s">
        <v>1860</v>
      </c>
      <c r="C43" s="94" t="s">
        <v>1861</v>
      </c>
      <c r="D43" s="94" t="s">
        <v>2937</v>
      </c>
      <c r="E43" s="94" t="s">
        <v>2938</v>
      </c>
      <c r="F43" s="94" t="s">
        <v>2939</v>
      </c>
      <c r="G43" s="94" t="s">
        <v>1862</v>
      </c>
      <c r="H43" s="94" t="s">
        <v>1864</v>
      </c>
      <c r="I43" s="94" t="s">
        <v>1865</v>
      </c>
      <c r="J43" s="94" t="s">
        <v>1866</v>
      </c>
      <c r="K43" s="94" t="s">
        <v>1867</v>
      </c>
      <c r="L43" s="94" t="s">
        <v>2940</v>
      </c>
      <c r="M43" s="94" t="s">
        <v>1864</v>
      </c>
    </row>
    <row r="44" spans="1:13" ht="15" customHeight="1" x14ac:dyDescent="0.3">
      <c r="A44" s="56">
        <v>1200</v>
      </c>
      <c r="B44" s="56" t="s">
        <v>2784</v>
      </c>
      <c r="C44" s="58">
        <v>20276.8</v>
      </c>
      <c r="D44" s="58">
        <v>1110</v>
      </c>
      <c r="E44" s="58">
        <v>889</v>
      </c>
      <c r="F44" s="58">
        <v>850</v>
      </c>
      <c r="G44" s="58">
        <v>2000</v>
      </c>
      <c r="H44" s="58">
        <v>25125.8</v>
      </c>
      <c r="I44" s="58">
        <v>27711.63</v>
      </c>
      <c r="J44" s="58">
        <v>3379.47</v>
      </c>
      <c r="K44" s="58">
        <v>40553.599999999999</v>
      </c>
      <c r="L44" s="58">
        <v>4365</v>
      </c>
      <c r="M44" s="58">
        <v>76009.7</v>
      </c>
    </row>
    <row r="45" spans="1:13" ht="15" customHeight="1" x14ac:dyDescent="0.3">
      <c r="A45" s="56">
        <v>1201</v>
      </c>
      <c r="B45" s="56" t="s">
        <v>2785</v>
      </c>
      <c r="C45" s="58">
        <v>17931.2</v>
      </c>
      <c r="D45" s="58">
        <v>1110</v>
      </c>
      <c r="E45" s="58">
        <v>889</v>
      </c>
      <c r="F45" s="58">
        <v>850</v>
      </c>
      <c r="G45" s="58">
        <v>2000</v>
      </c>
      <c r="H45" s="58">
        <v>22780.2</v>
      </c>
      <c r="I45" s="58">
        <v>24505.97</v>
      </c>
      <c r="J45" s="58">
        <v>2988.53</v>
      </c>
      <c r="K45" s="58">
        <v>35862.400000000001</v>
      </c>
      <c r="L45" s="58">
        <v>4365</v>
      </c>
      <c r="M45" s="58">
        <v>67721.899999999994</v>
      </c>
    </row>
    <row r="46" spans="1:13" ht="15" customHeight="1" x14ac:dyDescent="0.3">
      <c r="A46" s="56">
        <v>1203</v>
      </c>
      <c r="B46" s="56" t="s">
        <v>2786</v>
      </c>
      <c r="C46" s="58">
        <v>22640</v>
      </c>
      <c r="D46" s="58">
        <v>1110</v>
      </c>
      <c r="E46" s="58">
        <v>889</v>
      </c>
      <c r="F46" s="58">
        <v>850</v>
      </c>
      <c r="G46" s="58">
        <v>2000</v>
      </c>
      <c r="H46" s="58">
        <v>27489</v>
      </c>
      <c r="I46" s="58">
        <v>30941.33</v>
      </c>
      <c r="J46" s="58">
        <v>3773.33</v>
      </c>
      <c r="K46" s="58">
        <v>45280</v>
      </c>
      <c r="L46" s="58">
        <v>4365</v>
      </c>
      <c r="M46" s="58">
        <v>84359.66</v>
      </c>
    </row>
    <row r="47" spans="1:13" ht="15" customHeight="1" x14ac:dyDescent="0.3">
      <c r="A47" s="56">
        <v>1204</v>
      </c>
      <c r="B47" s="56" t="s">
        <v>2787</v>
      </c>
      <c r="C47" s="58">
        <v>24460.799999999999</v>
      </c>
      <c r="D47" s="58">
        <v>1110</v>
      </c>
      <c r="E47" s="58">
        <v>889</v>
      </c>
      <c r="F47" s="58">
        <v>850</v>
      </c>
      <c r="G47" s="58">
        <v>2000</v>
      </c>
      <c r="H47" s="58">
        <v>29309.8</v>
      </c>
      <c r="I47" s="58">
        <v>33429.760000000002</v>
      </c>
      <c r="J47" s="58">
        <v>4076.8</v>
      </c>
      <c r="K47" s="58">
        <v>48921.599999999999</v>
      </c>
      <c r="L47" s="58">
        <v>4365</v>
      </c>
      <c r="M47" s="58">
        <v>90793.16</v>
      </c>
    </row>
    <row r="48" spans="1:13" ht="15" customHeight="1" x14ac:dyDescent="0.3">
      <c r="A48" s="56">
        <v>1210</v>
      </c>
      <c r="B48" s="56" t="s">
        <v>2788</v>
      </c>
      <c r="C48" s="58">
        <v>27070.400000000001</v>
      </c>
      <c r="D48" s="58">
        <v>1110</v>
      </c>
      <c r="E48" s="58">
        <v>889</v>
      </c>
      <c r="F48" s="58">
        <v>850</v>
      </c>
      <c r="G48" s="58">
        <v>2000</v>
      </c>
      <c r="H48" s="58">
        <v>31919.4</v>
      </c>
      <c r="I48" s="58">
        <v>36996.21</v>
      </c>
      <c r="J48" s="58">
        <v>4511.7299999999996</v>
      </c>
      <c r="K48" s="58">
        <v>54140.800000000003</v>
      </c>
      <c r="L48" s="58">
        <v>4365</v>
      </c>
      <c r="M48" s="58">
        <v>100013.74</v>
      </c>
    </row>
    <row r="49" spans="1:13" ht="15" customHeight="1" x14ac:dyDescent="0.3">
      <c r="A49" s="56">
        <v>1211</v>
      </c>
      <c r="B49" s="56" t="s">
        <v>2789</v>
      </c>
      <c r="C49" s="58">
        <v>30953.599999999999</v>
      </c>
      <c r="D49" s="58">
        <v>1110</v>
      </c>
      <c r="E49" s="58">
        <v>889</v>
      </c>
      <c r="F49" s="58">
        <v>850</v>
      </c>
      <c r="G49" s="58">
        <v>2000</v>
      </c>
      <c r="H49" s="58">
        <v>35802.6</v>
      </c>
      <c r="I49" s="58">
        <v>42303.25</v>
      </c>
      <c r="J49" s="58">
        <v>5158.93</v>
      </c>
      <c r="K49" s="58">
        <v>61907.199999999997</v>
      </c>
      <c r="L49" s="58">
        <v>4365</v>
      </c>
      <c r="M49" s="58">
        <v>113734.38</v>
      </c>
    </row>
    <row r="50" spans="1:13" ht="15" customHeight="1" x14ac:dyDescent="0.3">
      <c r="A50" s="56">
        <v>1212</v>
      </c>
      <c r="B50" s="56" t="s">
        <v>2790</v>
      </c>
      <c r="C50" s="58">
        <v>35731.199999999997</v>
      </c>
      <c r="D50" s="58">
        <v>1110</v>
      </c>
      <c r="E50" s="58">
        <v>889</v>
      </c>
      <c r="F50" s="58">
        <v>850</v>
      </c>
      <c r="G50" s="58">
        <v>2000</v>
      </c>
      <c r="H50" s="58">
        <v>40580.199999999997</v>
      </c>
      <c r="I50" s="58">
        <v>48832.639999999999</v>
      </c>
      <c r="J50" s="58">
        <v>5955.2</v>
      </c>
      <c r="K50" s="58">
        <v>71462.399999999994</v>
      </c>
      <c r="L50" s="58">
        <v>4365</v>
      </c>
      <c r="M50" s="58">
        <v>130615.23999999999</v>
      </c>
    </row>
    <row r="51" spans="1:13" ht="15" customHeight="1" x14ac:dyDescent="0.3">
      <c r="A51" s="56">
        <v>1224</v>
      </c>
      <c r="B51" s="56" t="s">
        <v>2791</v>
      </c>
      <c r="C51" s="58">
        <v>22640</v>
      </c>
      <c r="D51" s="58">
        <v>1110</v>
      </c>
      <c r="E51" s="58">
        <v>889</v>
      </c>
      <c r="F51" s="58">
        <v>850</v>
      </c>
      <c r="G51" s="58">
        <v>2000</v>
      </c>
      <c r="H51" s="58">
        <v>27489</v>
      </c>
      <c r="I51" s="58">
        <v>30941.33</v>
      </c>
      <c r="J51" s="58">
        <v>3773.33</v>
      </c>
      <c r="K51" s="58">
        <v>45280</v>
      </c>
      <c r="L51" s="58">
        <v>4365</v>
      </c>
      <c r="M51" s="58">
        <v>84359.66</v>
      </c>
    </row>
    <row r="52" spans="1:13" ht="15" customHeight="1" x14ac:dyDescent="0.3">
      <c r="A52" s="56">
        <v>1300</v>
      </c>
      <c r="B52" s="56" t="s">
        <v>2792</v>
      </c>
      <c r="C52" s="58">
        <v>10138.4</v>
      </c>
      <c r="D52" s="58">
        <v>555</v>
      </c>
      <c r="E52" s="58">
        <v>444.5</v>
      </c>
      <c r="F52" s="58">
        <v>425</v>
      </c>
      <c r="G52" s="58">
        <v>1035</v>
      </c>
      <c r="H52" s="58">
        <v>12597.9</v>
      </c>
      <c r="I52" s="58">
        <v>13855.81</v>
      </c>
      <c r="J52" s="58">
        <v>1689.73</v>
      </c>
      <c r="K52" s="58">
        <v>20276.8</v>
      </c>
      <c r="L52" s="58">
        <v>2252.5</v>
      </c>
      <c r="M52" s="58">
        <v>38074.839999999997</v>
      </c>
    </row>
    <row r="53" spans="1:13" ht="15" customHeight="1" x14ac:dyDescent="0.3">
      <c r="A53" s="56">
        <v>1303</v>
      </c>
      <c r="B53" s="56" t="s">
        <v>2793</v>
      </c>
      <c r="C53" s="58">
        <v>11320</v>
      </c>
      <c r="D53" s="58">
        <v>555</v>
      </c>
      <c r="E53" s="58">
        <v>444.5</v>
      </c>
      <c r="F53" s="58">
        <v>425</v>
      </c>
      <c r="G53" s="58">
        <v>1035</v>
      </c>
      <c r="H53" s="58">
        <v>13779.5</v>
      </c>
      <c r="I53" s="58">
        <v>15470.67</v>
      </c>
      <c r="J53" s="58">
        <v>1886.67</v>
      </c>
      <c r="K53" s="58">
        <v>22640</v>
      </c>
      <c r="L53" s="58">
        <v>2252.5</v>
      </c>
      <c r="M53" s="58">
        <v>42249.84</v>
      </c>
    </row>
    <row r="54" spans="1:13" ht="15" customHeight="1" x14ac:dyDescent="0.3">
      <c r="A54" s="56">
        <v>1304</v>
      </c>
      <c r="B54" s="56" t="s">
        <v>2794</v>
      </c>
      <c r="C54" s="58">
        <v>12230.4</v>
      </c>
      <c r="D54" s="58">
        <v>555</v>
      </c>
      <c r="E54" s="58">
        <v>444.5</v>
      </c>
      <c r="F54" s="58">
        <v>425</v>
      </c>
      <c r="G54" s="58">
        <v>1035</v>
      </c>
      <c r="H54" s="58">
        <v>14689.9</v>
      </c>
      <c r="I54" s="58">
        <v>16714.88</v>
      </c>
      <c r="J54" s="58">
        <v>2038.4</v>
      </c>
      <c r="K54" s="58">
        <v>24460.799999999999</v>
      </c>
      <c r="L54" s="58">
        <v>2252.5</v>
      </c>
      <c r="M54" s="58">
        <v>45466.58</v>
      </c>
    </row>
    <row r="55" spans="1:13" ht="15" customHeight="1" x14ac:dyDescent="0.3">
      <c r="A55" s="56">
        <v>1310</v>
      </c>
      <c r="B55" s="56" t="s">
        <v>2795</v>
      </c>
      <c r="C55" s="58">
        <v>13535.2</v>
      </c>
      <c r="D55" s="58">
        <v>555</v>
      </c>
      <c r="E55" s="58">
        <v>444.5</v>
      </c>
      <c r="F55" s="58">
        <v>425</v>
      </c>
      <c r="G55" s="58">
        <v>1035</v>
      </c>
      <c r="H55" s="58">
        <v>15994.7</v>
      </c>
      <c r="I55" s="58">
        <v>18498.11</v>
      </c>
      <c r="J55" s="58">
        <v>2255.87</v>
      </c>
      <c r="K55" s="58">
        <v>27070.400000000001</v>
      </c>
      <c r="L55" s="58">
        <v>2252.5</v>
      </c>
      <c r="M55" s="58">
        <v>50076.880000000005</v>
      </c>
    </row>
    <row r="56" spans="1:13" ht="15" customHeight="1" x14ac:dyDescent="0.3">
      <c r="A56" s="56">
        <v>1311</v>
      </c>
      <c r="B56" s="56" t="s">
        <v>2796</v>
      </c>
      <c r="C56" s="58">
        <v>15476.8</v>
      </c>
      <c r="D56" s="58">
        <v>555</v>
      </c>
      <c r="E56" s="58">
        <v>444.5</v>
      </c>
      <c r="F56" s="58">
        <v>425</v>
      </c>
      <c r="G56" s="58">
        <v>1035</v>
      </c>
      <c r="H56" s="58">
        <v>17936.3</v>
      </c>
      <c r="I56" s="58">
        <v>21151.63</v>
      </c>
      <c r="J56" s="58">
        <v>2579.4699999999998</v>
      </c>
      <c r="K56" s="58">
        <v>30953.599999999999</v>
      </c>
      <c r="L56" s="58">
        <v>2252.5</v>
      </c>
      <c r="M56" s="58">
        <v>56937.2</v>
      </c>
    </row>
    <row r="57" spans="1:13" ht="15" customHeight="1" x14ac:dyDescent="0.3">
      <c r="A57" s="56">
        <v>1312</v>
      </c>
      <c r="B57" s="56" t="s">
        <v>2797</v>
      </c>
      <c r="C57" s="58">
        <v>17865.599999999999</v>
      </c>
      <c r="D57" s="58">
        <v>555</v>
      </c>
      <c r="E57" s="58">
        <v>444.5</v>
      </c>
      <c r="F57" s="58">
        <v>425</v>
      </c>
      <c r="G57" s="58">
        <v>1035</v>
      </c>
      <c r="H57" s="58">
        <v>20325.099999999999</v>
      </c>
      <c r="I57" s="58">
        <v>24416.32</v>
      </c>
      <c r="J57" s="58">
        <v>2977.6</v>
      </c>
      <c r="K57" s="58">
        <v>35731.199999999997</v>
      </c>
      <c r="L57" s="58">
        <v>2252.5</v>
      </c>
      <c r="M57" s="58">
        <v>65377.619999999995</v>
      </c>
    </row>
    <row r="58" spans="1:13" ht="15" customHeight="1" x14ac:dyDescent="0.3">
      <c r="A58" s="56">
        <v>1404</v>
      </c>
      <c r="B58" s="56" t="s">
        <v>2798</v>
      </c>
      <c r="C58" s="58">
        <v>14937.6</v>
      </c>
      <c r="D58" s="58">
        <v>555</v>
      </c>
      <c r="E58" s="58">
        <v>444.5</v>
      </c>
      <c r="F58" s="58">
        <v>425</v>
      </c>
      <c r="G58" s="58">
        <v>1035</v>
      </c>
      <c r="H58" s="58">
        <v>17397.099999999999</v>
      </c>
      <c r="I58" s="58">
        <v>20414.72</v>
      </c>
      <c r="J58" s="58">
        <v>2489.6</v>
      </c>
      <c r="K58" s="58">
        <v>29875.200000000001</v>
      </c>
      <c r="L58" s="58">
        <v>2252.5</v>
      </c>
      <c r="M58" s="58">
        <v>55032.020000000004</v>
      </c>
    </row>
    <row r="59" spans="1:13" ht="15" customHeight="1" x14ac:dyDescent="0.3">
      <c r="A59" s="56">
        <v>1408</v>
      </c>
      <c r="B59" s="56" t="s">
        <v>2799</v>
      </c>
      <c r="C59" s="58">
        <v>16376</v>
      </c>
      <c r="D59" s="58">
        <v>555</v>
      </c>
      <c r="E59" s="58">
        <v>444.5</v>
      </c>
      <c r="F59" s="58">
        <v>425</v>
      </c>
      <c r="G59" s="58">
        <v>1035</v>
      </c>
      <c r="H59" s="58">
        <v>18835.5</v>
      </c>
      <c r="I59" s="58">
        <v>22380.53</v>
      </c>
      <c r="J59" s="58">
        <v>2729.33</v>
      </c>
      <c r="K59" s="58">
        <v>32752</v>
      </c>
      <c r="L59" s="58">
        <v>2252.5</v>
      </c>
      <c r="M59" s="58">
        <v>60114.36</v>
      </c>
    </row>
    <row r="60" spans="1:13" ht="15" customHeight="1" x14ac:dyDescent="0.3">
      <c r="A60" s="56">
        <v>1412</v>
      </c>
      <c r="B60" s="56" t="s">
        <v>2800</v>
      </c>
      <c r="C60" s="58">
        <v>19388.8</v>
      </c>
      <c r="D60" s="58">
        <v>555</v>
      </c>
      <c r="E60" s="58">
        <v>444.5</v>
      </c>
      <c r="F60" s="58">
        <v>425</v>
      </c>
      <c r="G60" s="58">
        <v>1035</v>
      </c>
      <c r="H60" s="58">
        <v>21848.3</v>
      </c>
      <c r="I60" s="58">
        <v>26498.03</v>
      </c>
      <c r="J60" s="58">
        <v>3231.47</v>
      </c>
      <c r="K60" s="58">
        <v>38777.599999999999</v>
      </c>
      <c r="L60" s="58">
        <v>2252.5</v>
      </c>
      <c r="M60" s="58">
        <v>70759.600000000006</v>
      </c>
    </row>
    <row r="61" spans="1:13" ht="15" customHeight="1" x14ac:dyDescent="0.3">
      <c r="A61" s="56">
        <v>1428</v>
      </c>
      <c r="B61" s="56" t="s">
        <v>2801</v>
      </c>
      <c r="C61" s="58">
        <v>18443.2</v>
      </c>
      <c r="D61" s="58">
        <v>555</v>
      </c>
      <c r="E61" s="58">
        <v>444.5</v>
      </c>
      <c r="F61" s="58">
        <v>425</v>
      </c>
      <c r="G61" s="58">
        <v>1035</v>
      </c>
      <c r="H61" s="58">
        <v>20902.7</v>
      </c>
      <c r="I61" s="58">
        <v>25205.71</v>
      </c>
      <c r="J61" s="58">
        <v>3073.87</v>
      </c>
      <c r="K61" s="58">
        <v>36886.400000000001</v>
      </c>
      <c r="L61" s="58">
        <v>2252.5</v>
      </c>
      <c r="M61" s="58">
        <v>67418.48</v>
      </c>
    </row>
    <row r="62" spans="1:13" ht="15" customHeight="1" x14ac:dyDescent="0.3">
      <c r="A62" s="56">
        <v>1432</v>
      </c>
      <c r="B62" s="56" t="s">
        <v>2802</v>
      </c>
      <c r="C62" s="58">
        <v>19819.2</v>
      </c>
      <c r="D62" s="58">
        <v>555</v>
      </c>
      <c r="E62" s="58">
        <v>444.5</v>
      </c>
      <c r="F62" s="58">
        <v>425</v>
      </c>
      <c r="G62" s="58">
        <v>1035</v>
      </c>
      <c r="H62" s="58">
        <v>22278.7</v>
      </c>
      <c r="I62" s="58">
        <v>27086.240000000002</v>
      </c>
      <c r="J62" s="58">
        <v>3303.2</v>
      </c>
      <c r="K62" s="58">
        <v>39638.400000000001</v>
      </c>
      <c r="L62" s="58">
        <v>2252.5</v>
      </c>
      <c r="M62" s="58">
        <v>72280.34</v>
      </c>
    </row>
    <row r="63" spans="1:13" ht="15" customHeight="1" x14ac:dyDescent="0.3">
      <c r="A63" s="56">
        <v>1521</v>
      </c>
      <c r="B63" s="56" t="s">
        <v>2803</v>
      </c>
      <c r="C63" s="58">
        <v>14353.6</v>
      </c>
      <c r="D63" s="58">
        <v>1110</v>
      </c>
      <c r="E63" s="58">
        <v>889</v>
      </c>
      <c r="F63" s="58">
        <v>850</v>
      </c>
      <c r="G63" s="58">
        <v>2000</v>
      </c>
      <c r="H63" s="58">
        <v>19202.599999999999</v>
      </c>
      <c r="I63" s="58">
        <v>19616.59</v>
      </c>
      <c r="J63" s="58">
        <v>2392.27</v>
      </c>
      <c r="K63" s="58">
        <v>28707.200000000001</v>
      </c>
      <c r="L63" s="58">
        <v>4365</v>
      </c>
      <c r="M63" s="58">
        <v>55081.06</v>
      </c>
    </row>
    <row r="64" spans="1:13" ht="15" customHeight="1" x14ac:dyDescent="0.3">
      <c r="A64" s="56">
        <v>1522</v>
      </c>
      <c r="B64" s="56" t="s">
        <v>2804</v>
      </c>
      <c r="C64" s="58">
        <v>17296</v>
      </c>
      <c r="D64" s="58">
        <v>1110</v>
      </c>
      <c r="E64" s="58">
        <v>889</v>
      </c>
      <c r="F64" s="58">
        <v>850</v>
      </c>
      <c r="G64" s="58">
        <v>2000</v>
      </c>
      <c r="H64" s="58">
        <v>22145</v>
      </c>
      <c r="I64" s="58">
        <v>23637.87</v>
      </c>
      <c r="J64" s="58">
        <v>2882.67</v>
      </c>
      <c r="K64" s="58">
        <v>34592</v>
      </c>
      <c r="L64" s="58">
        <v>4365</v>
      </c>
      <c r="M64" s="58">
        <v>65477.54</v>
      </c>
    </row>
    <row r="65" spans="1:13" ht="15" customHeight="1" x14ac:dyDescent="0.3">
      <c r="A65" s="56">
        <v>1523</v>
      </c>
      <c r="B65" s="56" t="s">
        <v>2805</v>
      </c>
      <c r="C65" s="58">
        <v>18494.400000000001</v>
      </c>
      <c r="D65" s="58">
        <v>1110</v>
      </c>
      <c r="E65" s="58">
        <v>889</v>
      </c>
      <c r="F65" s="58">
        <v>850</v>
      </c>
      <c r="G65" s="58">
        <v>2000</v>
      </c>
      <c r="H65" s="58">
        <v>23343.4</v>
      </c>
      <c r="I65" s="58">
        <v>25275.68</v>
      </c>
      <c r="J65" s="58">
        <v>3082.4</v>
      </c>
      <c r="K65" s="58">
        <v>36988.800000000003</v>
      </c>
      <c r="L65" s="58">
        <v>4365</v>
      </c>
      <c r="M65" s="58">
        <v>69711.88</v>
      </c>
    </row>
    <row r="66" spans="1:13" ht="15" customHeight="1" x14ac:dyDescent="0.3">
      <c r="A66" s="56">
        <v>1531</v>
      </c>
      <c r="B66" s="56" t="s">
        <v>2806</v>
      </c>
      <c r="C66" s="58">
        <v>20006.400000000001</v>
      </c>
      <c r="D66" s="58">
        <v>1110</v>
      </c>
      <c r="E66" s="58">
        <v>889</v>
      </c>
      <c r="F66" s="58">
        <v>850</v>
      </c>
      <c r="G66" s="58">
        <v>2000</v>
      </c>
      <c r="H66" s="58">
        <v>24855.4</v>
      </c>
      <c r="I66" s="58">
        <v>27342.080000000002</v>
      </c>
      <c r="J66" s="58">
        <v>3334.4</v>
      </c>
      <c r="K66" s="58">
        <v>40012.800000000003</v>
      </c>
      <c r="L66" s="58">
        <v>4365</v>
      </c>
      <c r="M66" s="58">
        <v>75054.28</v>
      </c>
    </row>
    <row r="67" spans="1:13" ht="15" customHeight="1" x14ac:dyDescent="0.3">
      <c r="A67" s="56">
        <v>1532</v>
      </c>
      <c r="B67" s="56" t="s">
        <v>2807</v>
      </c>
      <c r="C67" s="58">
        <v>21552</v>
      </c>
      <c r="D67" s="58">
        <v>1110</v>
      </c>
      <c r="E67" s="58">
        <v>889</v>
      </c>
      <c r="F67" s="58">
        <v>850</v>
      </c>
      <c r="G67" s="58">
        <v>2000</v>
      </c>
      <c r="H67" s="58">
        <v>26401</v>
      </c>
      <c r="I67" s="58">
        <v>29454.400000000001</v>
      </c>
      <c r="J67" s="58">
        <v>3592</v>
      </c>
      <c r="K67" s="58">
        <v>43104</v>
      </c>
      <c r="L67" s="58">
        <v>4365</v>
      </c>
      <c r="M67" s="58">
        <v>80515.399999999994</v>
      </c>
    </row>
    <row r="68" spans="1:13" ht="15" customHeight="1" x14ac:dyDescent="0.3">
      <c r="A68" s="56">
        <v>2200</v>
      </c>
      <c r="B68" s="56" t="s">
        <v>2808</v>
      </c>
      <c r="C68" s="58">
        <v>20276.8</v>
      </c>
      <c r="D68" s="58">
        <v>1110</v>
      </c>
      <c r="E68" s="58">
        <v>889</v>
      </c>
      <c r="F68" s="58">
        <v>850</v>
      </c>
      <c r="G68" s="58">
        <v>2000</v>
      </c>
      <c r="H68" s="58">
        <v>25125.8</v>
      </c>
      <c r="I68" s="58">
        <v>27711.63</v>
      </c>
      <c r="J68" s="58">
        <v>3379.47</v>
      </c>
      <c r="K68" s="58">
        <v>40553.599999999999</v>
      </c>
      <c r="L68" s="58">
        <v>4365</v>
      </c>
      <c r="M68" s="58">
        <v>76009.7</v>
      </c>
    </row>
    <row r="69" spans="1:13" ht="15" customHeight="1" x14ac:dyDescent="0.3">
      <c r="A69" s="56">
        <v>2201</v>
      </c>
      <c r="B69" s="56" t="s">
        <v>2809</v>
      </c>
      <c r="C69" s="58">
        <v>17931.2</v>
      </c>
      <c r="D69" s="58">
        <v>1110</v>
      </c>
      <c r="E69" s="58">
        <v>889</v>
      </c>
      <c r="F69" s="58">
        <v>850</v>
      </c>
      <c r="G69" s="58">
        <v>2000</v>
      </c>
      <c r="H69" s="58">
        <v>22780.2</v>
      </c>
      <c r="I69" s="58">
        <v>24505.97</v>
      </c>
      <c r="J69" s="58">
        <v>2988.53</v>
      </c>
      <c r="K69" s="58">
        <v>35862.400000000001</v>
      </c>
      <c r="L69" s="58">
        <v>4365</v>
      </c>
      <c r="M69" s="58">
        <v>67721.899999999994</v>
      </c>
    </row>
    <row r="70" spans="1:13" ht="15" customHeight="1" x14ac:dyDescent="0.3">
      <c r="A70" s="56">
        <v>2203</v>
      </c>
      <c r="B70" s="56" t="s">
        <v>2810</v>
      </c>
      <c r="C70" s="58">
        <v>22640</v>
      </c>
      <c r="D70" s="58">
        <v>1110</v>
      </c>
      <c r="E70" s="58">
        <v>889</v>
      </c>
      <c r="F70" s="58">
        <v>850</v>
      </c>
      <c r="G70" s="58">
        <v>2000</v>
      </c>
      <c r="H70" s="58">
        <v>27489</v>
      </c>
      <c r="I70" s="58">
        <v>30941.33</v>
      </c>
      <c r="J70" s="58">
        <v>3773.33</v>
      </c>
      <c r="K70" s="58">
        <v>45280</v>
      </c>
      <c r="L70" s="58">
        <v>4365</v>
      </c>
      <c r="M70" s="58">
        <v>84359.66</v>
      </c>
    </row>
    <row r="71" spans="1:13" ht="15" customHeight="1" x14ac:dyDescent="0.3">
      <c r="A71" s="56">
        <v>2204</v>
      </c>
      <c r="B71" s="56" t="s">
        <v>2811</v>
      </c>
      <c r="C71" s="58">
        <v>24460.799999999999</v>
      </c>
      <c r="D71" s="58">
        <v>1110</v>
      </c>
      <c r="E71" s="58">
        <v>889</v>
      </c>
      <c r="F71" s="58">
        <v>850</v>
      </c>
      <c r="G71" s="58">
        <v>2000</v>
      </c>
      <c r="H71" s="58">
        <v>29309.8</v>
      </c>
      <c r="I71" s="58">
        <v>33429.760000000002</v>
      </c>
      <c r="J71" s="58">
        <v>4076.8</v>
      </c>
      <c r="K71" s="58">
        <v>48921.599999999999</v>
      </c>
      <c r="L71" s="58">
        <v>4365</v>
      </c>
      <c r="M71" s="58">
        <v>90793.16</v>
      </c>
    </row>
    <row r="72" spans="1:13" ht="15" customHeight="1" x14ac:dyDescent="0.3">
      <c r="A72" s="56">
        <v>2210</v>
      </c>
      <c r="B72" s="56" t="s">
        <v>2812</v>
      </c>
      <c r="C72" s="58">
        <v>27070.400000000001</v>
      </c>
      <c r="D72" s="58">
        <v>1110</v>
      </c>
      <c r="E72" s="58">
        <v>889</v>
      </c>
      <c r="F72" s="58">
        <v>850</v>
      </c>
      <c r="G72" s="58">
        <v>2000</v>
      </c>
      <c r="H72" s="58">
        <v>31919.4</v>
      </c>
      <c r="I72" s="58">
        <v>36996.21</v>
      </c>
      <c r="J72" s="58">
        <v>4511.7299999999996</v>
      </c>
      <c r="K72" s="58">
        <v>54140.800000000003</v>
      </c>
      <c r="L72" s="58">
        <v>4365</v>
      </c>
      <c r="M72" s="58">
        <v>100013.74</v>
      </c>
    </row>
    <row r="73" spans="1:13" ht="15" customHeight="1" x14ac:dyDescent="0.3">
      <c r="A73" s="56">
        <v>2211</v>
      </c>
      <c r="B73" s="56" t="s">
        <v>2813</v>
      </c>
      <c r="C73" s="58">
        <v>30953.599999999999</v>
      </c>
      <c r="D73" s="58">
        <v>1110</v>
      </c>
      <c r="E73" s="58">
        <v>889</v>
      </c>
      <c r="F73" s="58">
        <v>850</v>
      </c>
      <c r="G73" s="58">
        <v>2000</v>
      </c>
      <c r="H73" s="58">
        <v>35802.6</v>
      </c>
      <c r="I73" s="58">
        <v>42303.25</v>
      </c>
      <c r="J73" s="58">
        <v>5158.93</v>
      </c>
      <c r="K73" s="58">
        <v>61907.199999999997</v>
      </c>
      <c r="L73" s="58">
        <v>4365</v>
      </c>
      <c r="M73" s="58">
        <v>113734.38</v>
      </c>
    </row>
    <row r="74" spans="1:13" ht="15" customHeight="1" x14ac:dyDescent="0.3">
      <c r="A74" s="56">
        <v>2213</v>
      </c>
      <c r="B74" s="56" t="s">
        <v>2814</v>
      </c>
      <c r="C74" s="58">
        <v>35731.199999999997</v>
      </c>
      <c r="D74" s="58">
        <v>1110</v>
      </c>
      <c r="E74" s="58">
        <v>889</v>
      </c>
      <c r="F74" s="58">
        <v>850</v>
      </c>
      <c r="G74" s="58">
        <v>2000</v>
      </c>
      <c r="H74" s="58">
        <v>40580.199999999997</v>
      </c>
      <c r="I74" s="58">
        <v>48832.639999999999</v>
      </c>
      <c r="J74" s="58">
        <v>5955.2</v>
      </c>
      <c r="K74" s="58">
        <v>71462.399999999994</v>
      </c>
      <c r="L74" s="58">
        <v>4365</v>
      </c>
      <c r="M74" s="58">
        <v>130615.23999999999</v>
      </c>
    </row>
    <row r="75" spans="1:13" ht="15" customHeight="1" x14ac:dyDescent="0.3">
      <c r="A75" s="56">
        <v>3105</v>
      </c>
      <c r="B75" s="56" t="s">
        <v>2815</v>
      </c>
      <c r="C75" s="58">
        <v>5555.2</v>
      </c>
      <c r="D75" s="58">
        <v>0</v>
      </c>
      <c r="E75" s="58">
        <v>500</v>
      </c>
      <c r="F75" s="58">
        <v>1050</v>
      </c>
      <c r="G75" s="58">
        <v>3304.44</v>
      </c>
      <c r="H75" s="58">
        <v>10409.64</v>
      </c>
      <c r="I75" s="58">
        <v>7592.11</v>
      </c>
      <c r="J75" s="58">
        <v>925.87</v>
      </c>
      <c r="K75" s="58">
        <v>11110.4</v>
      </c>
      <c r="L75" s="58">
        <v>7308.88</v>
      </c>
      <c r="M75" s="58">
        <v>26937.26</v>
      </c>
    </row>
    <row r="76" spans="1:13" ht="15" customHeight="1" x14ac:dyDescent="0.3">
      <c r="A76" s="56">
        <v>3108</v>
      </c>
      <c r="B76" s="56" t="s">
        <v>2816</v>
      </c>
      <c r="C76" s="58">
        <v>5276.8</v>
      </c>
      <c r="D76" s="58">
        <v>0</v>
      </c>
      <c r="E76" s="58">
        <v>500</v>
      </c>
      <c r="F76" s="58">
        <v>1050</v>
      </c>
      <c r="G76" s="58">
        <v>3304.44</v>
      </c>
      <c r="H76" s="58">
        <v>10131.24</v>
      </c>
      <c r="I76" s="58">
        <v>7211.63</v>
      </c>
      <c r="J76" s="58">
        <v>879.47</v>
      </c>
      <c r="K76" s="58">
        <v>10553.6</v>
      </c>
      <c r="L76" s="58">
        <v>7308.88</v>
      </c>
      <c r="M76" s="58">
        <v>25953.58</v>
      </c>
    </row>
    <row r="77" spans="1:13" ht="15" customHeight="1" x14ac:dyDescent="0.3">
      <c r="A77" s="56">
        <v>3109</v>
      </c>
      <c r="B77" s="56" t="s">
        <v>1978</v>
      </c>
      <c r="C77" s="58">
        <v>5256</v>
      </c>
      <c r="D77" s="58">
        <v>0</v>
      </c>
      <c r="E77" s="58">
        <v>500</v>
      </c>
      <c r="F77" s="58">
        <v>1050</v>
      </c>
      <c r="G77" s="58">
        <v>3304.44</v>
      </c>
      <c r="H77" s="58">
        <v>10110.44</v>
      </c>
      <c r="I77" s="58">
        <v>7183.2</v>
      </c>
      <c r="J77" s="58">
        <v>876</v>
      </c>
      <c r="K77" s="58">
        <v>10512</v>
      </c>
      <c r="L77" s="58">
        <v>7308.88</v>
      </c>
      <c r="M77" s="58">
        <v>25880.080000000002</v>
      </c>
    </row>
    <row r="78" spans="1:13" ht="15" customHeight="1" x14ac:dyDescent="0.3">
      <c r="A78" s="56">
        <v>3112</v>
      </c>
      <c r="B78" s="56" t="s">
        <v>2817</v>
      </c>
      <c r="C78" s="58">
        <v>7270.4</v>
      </c>
      <c r="D78" s="58">
        <v>0</v>
      </c>
      <c r="E78" s="58">
        <v>500</v>
      </c>
      <c r="F78" s="58">
        <v>1050</v>
      </c>
      <c r="G78" s="58">
        <v>3304.44</v>
      </c>
      <c r="H78" s="58">
        <v>12124.84</v>
      </c>
      <c r="I78" s="58">
        <v>9936.2099999999991</v>
      </c>
      <c r="J78" s="58">
        <v>1211.73</v>
      </c>
      <c r="K78" s="58">
        <v>14540.8</v>
      </c>
      <c r="L78" s="58">
        <v>7308.88</v>
      </c>
      <c r="M78" s="58">
        <v>32997.619999999995</v>
      </c>
    </row>
    <row r="79" spans="1:13" ht="15" customHeight="1" x14ac:dyDescent="0.3">
      <c r="A79" s="56">
        <v>3113</v>
      </c>
      <c r="B79" s="56" t="s">
        <v>2818</v>
      </c>
      <c r="C79" s="58">
        <v>6904</v>
      </c>
      <c r="D79" s="58">
        <v>0</v>
      </c>
      <c r="E79" s="58">
        <v>500</v>
      </c>
      <c r="F79" s="58">
        <v>1050</v>
      </c>
      <c r="G79" s="58">
        <v>3304.44</v>
      </c>
      <c r="H79" s="58">
        <v>11758.44</v>
      </c>
      <c r="I79" s="58">
        <v>9435.4699999999993</v>
      </c>
      <c r="J79" s="58">
        <v>1150.67</v>
      </c>
      <c r="K79" s="58">
        <v>13808</v>
      </c>
      <c r="L79" s="58">
        <v>7308.88</v>
      </c>
      <c r="M79" s="58">
        <v>31703.02</v>
      </c>
    </row>
    <row r="80" spans="1:13" ht="15" customHeight="1" x14ac:dyDescent="0.3">
      <c r="A80" s="56">
        <v>3114</v>
      </c>
      <c r="B80" s="56" t="s">
        <v>2819</v>
      </c>
      <c r="C80" s="58">
        <v>5555.2</v>
      </c>
      <c r="D80" s="58">
        <v>0</v>
      </c>
      <c r="E80" s="58">
        <v>500</v>
      </c>
      <c r="F80" s="58">
        <v>1050</v>
      </c>
      <c r="G80" s="58">
        <v>3304.44</v>
      </c>
      <c r="H80" s="58">
        <v>10409.64</v>
      </c>
      <c r="I80" s="58">
        <v>7592.11</v>
      </c>
      <c r="J80" s="58">
        <v>925.87</v>
      </c>
      <c r="K80" s="58">
        <v>11110.4</v>
      </c>
      <c r="L80" s="58">
        <v>7308.88</v>
      </c>
      <c r="M80" s="58">
        <v>26937.26</v>
      </c>
    </row>
    <row r="81" spans="1:13" ht="15" customHeight="1" x14ac:dyDescent="0.3">
      <c r="A81" s="56">
        <v>3116</v>
      </c>
      <c r="B81" s="56" t="s">
        <v>2820</v>
      </c>
      <c r="C81" s="58">
        <v>5256</v>
      </c>
      <c r="D81" s="58">
        <v>0</v>
      </c>
      <c r="E81" s="58">
        <v>500</v>
      </c>
      <c r="F81" s="58">
        <v>1050</v>
      </c>
      <c r="G81" s="58">
        <v>3304.44</v>
      </c>
      <c r="H81" s="58">
        <v>10110.44</v>
      </c>
      <c r="I81" s="58">
        <v>7183.2</v>
      </c>
      <c r="J81" s="58">
        <v>876</v>
      </c>
      <c r="K81" s="58">
        <v>10512</v>
      </c>
      <c r="L81" s="58">
        <v>7308.88</v>
      </c>
      <c r="M81" s="58">
        <v>25880.080000000002</v>
      </c>
    </row>
    <row r="82" spans="1:13" ht="15" customHeight="1" x14ac:dyDescent="0.3">
      <c r="A82" s="56">
        <v>3117</v>
      </c>
      <c r="B82" s="56" t="s">
        <v>2821</v>
      </c>
      <c r="C82" s="58">
        <v>5596.8</v>
      </c>
      <c r="D82" s="58">
        <v>0</v>
      </c>
      <c r="E82" s="58">
        <v>500</v>
      </c>
      <c r="F82" s="58">
        <v>1050</v>
      </c>
      <c r="G82" s="58">
        <v>3304.44</v>
      </c>
      <c r="H82" s="58">
        <v>10451.24</v>
      </c>
      <c r="I82" s="58">
        <v>7648.96</v>
      </c>
      <c r="J82" s="58">
        <v>932.8</v>
      </c>
      <c r="K82" s="58">
        <v>11193.6</v>
      </c>
      <c r="L82" s="58">
        <v>7308.88</v>
      </c>
      <c r="M82" s="58">
        <v>27084.240000000002</v>
      </c>
    </row>
    <row r="83" spans="1:13" ht="15" customHeight="1" x14ac:dyDescent="0.3">
      <c r="A83" s="56">
        <v>3118</v>
      </c>
      <c r="B83" s="56" t="s">
        <v>2822</v>
      </c>
      <c r="C83" s="58">
        <v>8171.2</v>
      </c>
      <c r="D83" s="58">
        <v>0</v>
      </c>
      <c r="E83" s="58">
        <v>500</v>
      </c>
      <c r="F83" s="58">
        <v>1050</v>
      </c>
      <c r="G83" s="58">
        <v>3304.44</v>
      </c>
      <c r="H83" s="58">
        <v>13025.640000000001</v>
      </c>
      <c r="I83" s="58">
        <v>11167.31</v>
      </c>
      <c r="J83" s="58">
        <v>1361.87</v>
      </c>
      <c r="K83" s="58">
        <v>16342.4</v>
      </c>
      <c r="L83" s="58">
        <v>7308.88</v>
      </c>
      <c r="M83" s="58">
        <v>36180.46</v>
      </c>
    </row>
    <row r="84" spans="1:13" ht="15" customHeight="1" x14ac:dyDescent="0.3">
      <c r="A84" s="56">
        <v>3119</v>
      </c>
      <c r="B84" s="56" t="s">
        <v>2823</v>
      </c>
      <c r="C84" s="58">
        <v>8395.2000000000007</v>
      </c>
      <c r="D84" s="58">
        <v>0</v>
      </c>
      <c r="E84" s="58">
        <v>500</v>
      </c>
      <c r="F84" s="58">
        <v>1050</v>
      </c>
      <c r="G84" s="58">
        <v>3304.44</v>
      </c>
      <c r="H84" s="58">
        <v>13249.640000000001</v>
      </c>
      <c r="I84" s="58">
        <v>11473.44</v>
      </c>
      <c r="J84" s="58">
        <v>1399.2</v>
      </c>
      <c r="K84" s="58">
        <v>16790.400000000001</v>
      </c>
      <c r="L84" s="58">
        <v>7308.88</v>
      </c>
      <c r="M84" s="58">
        <v>36971.919999999998</v>
      </c>
    </row>
    <row r="85" spans="1:13" ht="15" customHeight="1" x14ac:dyDescent="0.3">
      <c r="A85" s="56">
        <v>3120</v>
      </c>
      <c r="B85" s="56" t="s">
        <v>2824</v>
      </c>
      <c r="C85" s="58">
        <v>5952</v>
      </c>
      <c r="D85" s="58">
        <v>0</v>
      </c>
      <c r="E85" s="58">
        <v>500</v>
      </c>
      <c r="F85" s="58">
        <v>1050</v>
      </c>
      <c r="G85" s="58">
        <v>3304.44</v>
      </c>
      <c r="H85" s="58">
        <v>10806.44</v>
      </c>
      <c r="I85" s="58">
        <v>8134.4</v>
      </c>
      <c r="J85" s="58">
        <v>992</v>
      </c>
      <c r="K85" s="58">
        <v>11904</v>
      </c>
      <c r="L85" s="58">
        <v>7308.88</v>
      </c>
      <c r="M85" s="58">
        <v>28339.280000000002</v>
      </c>
    </row>
    <row r="86" spans="1:13" ht="15" customHeight="1" x14ac:dyDescent="0.3">
      <c r="A86" s="56">
        <v>3122</v>
      </c>
      <c r="B86" s="56" t="s">
        <v>2825</v>
      </c>
      <c r="C86" s="58">
        <v>6116.8</v>
      </c>
      <c r="D86" s="58">
        <v>0</v>
      </c>
      <c r="E86" s="58">
        <v>500</v>
      </c>
      <c r="F86" s="58">
        <v>1050</v>
      </c>
      <c r="G86" s="58">
        <v>3304.44</v>
      </c>
      <c r="H86" s="58">
        <v>10971.24</v>
      </c>
      <c r="I86" s="58">
        <v>8359.6299999999992</v>
      </c>
      <c r="J86" s="58">
        <v>1019.47</v>
      </c>
      <c r="K86" s="58">
        <v>12233.6</v>
      </c>
      <c r="L86" s="58">
        <v>7308.88</v>
      </c>
      <c r="M86" s="58">
        <v>28921.579999999998</v>
      </c>
    </row>
    <row r="87" spans="1:13" ht="15" customHeight="1" x14ac:dyDescent="0.3">
      <c r="A87" s="56">
        <v>3123</v>
      </c>
      <c r="B87" s="56" t="s">
        <v>2826</v>
      </c>
      <c r="C87" s="58">
        <v>7134.4</v>
      </c>
      <c r="D87" s="58">
        <v>0</v>
      </c>
      <c r="E87" s="58">
        <v>500</v>
      </c>
      <c r="F87" s="58">
        <v>1050</v>
      </c>
      <c r="G87" s="58">
        <v>3304.44</v>
      </c>
      <c r="H87" s="58">
        <v>11988.84</v>
      </c>
      <c r="I87" s="58">
        <v>9750.35</v>
      </c>
      <c r="J87" s="58">
        <v>1189.07</v>
      </c>
      <c r="K87" s="58">
        <v>14268.8</v>
      </c>
      <c r="L87" s="58">
        <v>7308.88</v>
      </c>
      <c r="M87" s="58">
        <v>32517.100000000002</v>
      </c>
    </row>
    <row r="88" spans="1:13" ht="15" customHeight="1" x14ac:dyDescent="0.3">
      <c r="A88" s="56">
        <v>3124</v>
      </c>
      <c r="B88" s="56" t="s">
        <v>2827</v>
      </c>
      <c r="C88" s="58">
        <v>6996.8</v>
      </c>
      <c r="D88" s="58">
        <v>0</v>
      </c>
      <c r="E88" s="58">
        <v>500</v>
      </c>
      <c r="F88" s="58">
        <v>1050</v>
      </c>
      <c r="G88" s="58">
        <v>3304.44</v>
      </c>
      <c r="H88" s="58">
        <v>11851.24</v>
      </c>
      <c r="I88" s="58">
        <v>9562.2900000000009</v>
      </c>
      <c r="J88" s="58">
        <v>1166.1300000000001</v>
      </c>
      <c r="K88" s="58">
        <v>13993.6</v>
      </c>
      <c r="L88" s="58">
        <v>7308.88</v>
      </c>
      <c r="M88" s="58">
        <v>32030.900000000005</v>
      </c>
    </row>
    <row r="89" spans="1:13" ht="15" customHeight="1" x14ac:dyDescent="0.3">
      <c r="A89" s="56">
        <v>3126</v>
      </c>
      <c r="B89" s="56" t="s">
        <v>1980</v>
      </c>
      <c r="C89" s="58">
        <v>5555.2</v>
      </c>
      <c r="D89" s="58">
        <v>0</v>
      </c>
      <c r="E89" s="58">
        <v>500</v>
      </c>
      <c r="F89" s="58">
        <v>1050</v>
      </c>
      <c r="G89" s="58">
        <v>3304.44</v>
      </c>
      <c r="H89" s="58">
        <v>10409.64</v>
      </c>
      <c r="I89" s="58">
        <v>7592.11</v>
      </c>
      <c r="J89" s="58">
        <v>925.87</v>
      </c>
      <c r="K89" s="58">
        <v>11110.4</v>
      </c>
      <c r="L89" s="58">
        <v>7308.88</v>
      </c>
      <c r="M89" s="58">
        <v>26937.26</v>
      </c>
    </row>
    <row r="90" spans="1:13" ht="15" customHeight="1" x14ac:dyDescent="0.3">
      <c r="A90" s="56">
        <v>3127</v>
      </c>
      <c r="B90" s="56" t="s">
        <v>2828</v>
      </c>
      <c r="C90" s="58">
        <v>6904</v>
      </c>
      <c r="D90" s="58">
        <v>0</v>
      </c>
      <c r="E90" s="58">
        <v>500</v>
      </c>
      <c r="F90" s="58">
        <v>1050</v>
      </c>
      <c r="G90" s="58">
        <v>3304.44</v>
      </c>
      <c r="H90" s="58">
        <v>11758.44</v>
      </c>
      <c r="I90" s="58">
        <v>9435.4699999999993</v>
      </c>
      <c r="J90" s="58">
        <v>1150.67</v>
      </c>
      <c r="K90" s="58">
        <v>13808</v>
      </c>
      <c r="L90" s="58">
        <v>7308.88</v>
      </c>
      <c r="M90" s="58">
        <v>31703.02</v>
      </c>
    </row>
    <row r="91" spans="1:13" ht="15" customHeight="1" x14ac:dyDescent="0.3">
      <c r="A91" s="56">
        <v>3128</v>
      </c>
      <c r="B91" s="56" t="s">
        <v>2829</v>
      </c>
      <c r="C91" s="58">
        <v>8774.4</v>
      </c>
      <c r="D91" s="58">
        <v>0</v>
      </c>
      <c r="E91" s="58">
        <v>500</v>
      </c>
      <c r="F91" s="58">
        <v>1050</v>
      </c>
      <c r="G91" s="58">
        <v>3304.44</v>
      </c>
      <c r="H91" s="58">
        <v>13628.84</v>
      </c>
      <c r="I91" s="58">
        <v>11991.68</v>
      </c>
      <c r="J91" s="58">
        <v>1462.4</v>
      </c>
      <c r="K91" s="58">
        <v>17548.8</v>
      </c>
      <c r="L91" s="58">
        <v>7308.88</v>
      </c>
      <c r="M91" s="58">
        <v>38311.759999999995</v>
      </c>
    </row>
    <row r="92" spans="1:13" ht="15" customHeight="1" x14ac:dyDescent="0.3">
      <c r="A92" s="56">
        <v>3129</v>
      </c>
      <c r="B92" s="56" t="s">
        <v>2830</v>
      </c>
      <c r="C92" s="58">
        <v>6116.8</v>
      </c>
      <c r="D92" s="58">
        <v>0</v>
      </c>
      <c r="E92" s="58">
        <v>500</v>
      </c>
      <c r="F92" s="58">
        <v>1050</v>
      </c>
      <c r="G92" s="58">
        <v>3304.44</v>
      </c>
      <c r="H92" s="58">
        <v>10971.24</v>
      </c>
      <c r="I92" s="58">
        <v>8359.6299999999992</v>
      </c>
      <c r="J92" s="58">
        <v>1019.47</v>
      </c>
      <c r="K92" s="58">
        <v>12233.6</v>
      </c>
      <c r="L92" s="58">
        <v>7308.88</v>
      </c>
      <c r="M92" s="58">
        <v>28921.579999999998</v>
      </c>
    </row>
    <row r="93" spans="1:13" ht="15" customHeight="1" x14ac:dyDescent="0.3">
      <c r="A93" s="56">
        <v>3131</v>
      </c>
      <c r="B93" s="56" t="s">
        <v>2831</v>
      </c>
      <c r="C93" s="58">
        <v>5555.2</v>
      </c>
      <c r="D93" s="58">
        <v>0</v>
      </c>
      <c r="E93" s="58">
        <v>500</v>
      </c>
      <c r="F93" s="58">
        <v>1050</v>
      </c>
      <c r="G93" s="58">
        <v>3304.44</v>
      </c>
      <c r="H93" s="58">
        <v>10409.64</v>
      </c>
      <c r="I93" s="58">
        <v>7592.11</v>
      </c>
      <c r="J93" s="58">
        <v>925.87</v>
      </c>
      <c r="K93" s="58">
        <v>11110.4</v>
      </c>
      <c r="L93" s="58">
        <v>7308.88</v>
      </c>
      <c r="M93" s="58">
        <v>26937.26</v>
      </c>
    </row>
    <row r="94" spans="1:13" ht="15" customHeight="1" x14ac:dyDescent="0.3">
      <c r="A94" s="56">
        <v>3133</v>
      </c>
      <c r="B94" s="56" t="s">
        <v>2832</v>
      </c>
      <c r="C94" s="58">
        <v>5256</v>
      </c>
      <c r="D94" s="58">
        <v>0</v>
      </c>
      <c r="E94" s="58">
        <v>500</v>
      </c>
      <c r="F94" s="58">
        <v>1050</v>
      </c>
      <c r="G94" s="58">
        <v>3304.44</v>
      </c>
      <c r="H94" s="58">
        <v>10110.44</v>
      </c>
      <c r="I94" s="58">
        <v>7183.2</v>
      </c>
      <c r="J94" s="58">
        <v>876</v>
      </c>
      <c r="K94" s="58">
        <v>10512</v>
      </c>
      <c r="L94" s="58">
        <v>7308.88</v>
      </c>
      <c r="M94" s="58">
        <v>25880.080000000002</v>
      </c>
    </row>
    <row r="95" spans="1:13" ht="15" customHeight="1" x14ac:dyDescent="0.3">
      <c r="A95" s="56">
        <v>3134</v>
      </c>
      <c r="B95" s="56" t="s">
        <v>2833</v>
      </c>
      <c r="C95" s="58">
        <v>5256</v>
      </c>
      <c r="D95" s="58">
        <v>0</v>
      </c>
      <c r="E95" s="58">
        <v>500</v>
      </c>
      <c r="F95" s="58">
        <v>1050</v>
      </c>
      <c r="G95" s="58">
        <v>3304.44</v>
      </c>
      <c r="H95" s="58">
        <v>10110.44</v>
      </c>
      <c r="I95" s="58">
        <v>7183.2</v>
      </c>
      <c r="J95" s="58">
        <v>876</v>
      </c>
      <c r="K95" s="58">
        <v>10512</v>
      </c>
      <c r="L95" s="58">
        <v>7308.88</v>
      </c>
      <c r="M95" s="58">
        <v>25880.080000000002</v>
      </c>
    </row>
    <row r="96" spans="1:13" ht="15" customHeight="1" x14ac:dyDescent="0.3">
      <c r="A96" s="56">
        <v>3137</v>
      </c>
      <c r="B96" s="56" t="s">
        <v>2834</v>
      </c>
      <c r="C96" s="58">
        <v>5969.6</v>
      </c>
      <c r="D96" s="58">
        <v>0</v>
      </c>
      <c r="E96" s="58">
        <v>500</v>
      </c>
      <c r="F96" s="58">
        <v>1050</v>
      </c>
      <c r="G96" s="58">
        <v>3304.44</v>
      </c>
      <c r="H96" s="58">
        <v>10824.04</v>
      </c>
      <c r="I96" s="58">
        <v>8158.45</v>
      </c>
      <c r="J96" s="58">
        <v>994.93</v>
      </c>
      <c r="K96" s="58">
        <v>11939.2</v>
      </c>
      <c r="L96" s="58">
        <v>7308.88</v>
      </c>
      <c r="M96" s="58">
        <v>28401.460000000003</v>
      </c>
    </row>
    <row r="97" spans="1:13" ht="15" customHeight="1" x14ac:dyDescent="0.3">
      <c r="A97" s="56">
        <v>3138</v>
      </c>
      <c r="B97" s="56" t="s">
        <v>2835</v>
      </c>
      <c r="C97" s="58">
        <v>5256</v>
      </c>
      <c r="D97" s="58">
        <v>0</v>
      </c>
      <c r="E97" s="58">
        <v>500</v>
      </c>
      <c r="F97" s="58">
        <v>1050</v>
      </c>
      <c r="G97" s="58">
        <v>3304.44</v>
      </c>
      <c r="H97" s="58">
        <v>10110.44</v>
      </c>
      <c r="I97" s="58">
        <v>7183.2</v>
      </c>
      <c r="J97" s="58">
        <v>876</v>
      </c>
      <c r="K97" s="58">
        <v>10512</v>
      </c>
      <c r="L97" s="58">
        <v>7308.88</v>
      </c>
      <c r="M97" s="58">
        <v>25880.080000000002</v>
      </c>
    </row>
    <row r="98" spans="1:13" ht="15" customHeight="1" x14ac:dyDescent="0.3">
      <c r="A98" s="56">
        <v>3139</v>
      </c>
      <c r="B98" s="56" t="s">
        <v>2836</v>
      </c>
      <c r="C98" s="58">
        <v>5868.8</v>
      </c>
      <c r="D98" s="58">
        <v>0</v>
      </c>
      <c r="E98" s="58">
        <v>500</v>
      </c>
      <c r="F98" s="58">
        <v>1050</v>
      </c>
      <c r="G98" s="58">
        <v>3304.44</v>
      </c>
      <c r="H98" s="58">
        <v>10723.24</v>
      </c>
      <c r="I98" s="58">
        <v>8020.69</v>
      </c>
      <c r="J98" s="58">
        <v>978.13</v>
      </c>
      <c r="K98" s="58">
        <v>11737.6</v>
      </c>
      <c r="L98" s="58">
        <v>7308.88</v>
      </c>
      <c r="M98" s="58">
        <v>28045.3</v>
      </c>
    </row>
    <row r="99" spans="1:13" ht="15" customHeight="1" x14ac:dyDescent="0.3">
      <c r="A99" s="56">
        <v>3140</v>
      </c>
      <c r="B99" s="56" t="s">
        <v>2837</v>
      </c>
      <c r="C99" s="58">
        <v>7270.4</v>
      </c>
      <c r="D99" s="58">
        <v>0</v>
      </c>
      <c r="E99" s="58">
        <v>500</v>
      </c>
      <c r="F99" s="58">
        <v>1050</v>
      </c>
      <c r="G99" s="58">
        <v>3304.44</v>
      </c>
      <c r="H99" s="58">
        <v>12124.84</v>
      </c>
      <c r="I99" s="58">
        <v>9936.2099999999991</v>
      </c>
      <c r="J99" s="58">
        <v>1211.73</v>
      </c>
      <c r="K99" s="58">
        <v>14540.8</v>
      </c>
      <c r="L99" s="58">
        <v>7308.88</v>
      </c>
      <c r="M99" s="58">
        <v>32997.619999999995</v>
      </c>
    </row>
    <row r="100" spans="1:13" ht="15" customHeight="1" x14ac:dyDescent="0.3">
      <c r="A100" s="56">
        <v>3142</v>
      </c>
      <c r="B100" s="56" t="s">
        <v>2838</v>
      </c>
      <c r="C100" s="58">
        <v>5555.2</v>
      </c>
      <c r="D100" s="58">
        <v>0</v>
      </c>
      <c r="E100" s="58">
        <v>500</v>
      </c>
      <c r="F100" s="58">
        <v>1050</v>
      </c>
      <c r="G100" s="58">
        <v>3304.44</v>
      </c>
      <c r="H100" s="58">
        <v>10409.64</v>
      </c>
      <c r="I100" s="58">
        <v>7592.11</v>
      </c>
      <c r="J100" s="58">
        <v>925.87</v>
      </c>
      <c r="K100" s="58">
        <v>11110.4</v>
      </c>
      <c r="L100" s="58">
        <v>7308.88</v>
      </c>
      <c r="M100" s="58">
        <v>26937.26</v>
      </c>
    </row>
    <row r="101" spans="1:13" ht="15" customHeight="1" x14ac:dyDescent="0.3">
      <c r="A101" s="56">
        <v>3143</v>
      </c>
      <c r="B101" s="56" t="s">
        <v>2839</v>
      </c>
      <c r="C101" s="58">
        <v>5868.8</v>
      </c>
      <c r="D101" s="58">
        <v>0</v>
      </c>
      <c r="E101" s="58">
        <v>500</v>
      </c>
      <c r="F101" s="58">
        <v>1050</v>
      </c>
      <c r="G101" s="58">
        <v>3304.44</v>
      </c>
      <c r="H101" s="58">
        <v>10723.24</v>
      </c>
      <c r="I101" s="58">
        <v>8020.69</v>
      </c>
      <c r="J101" s="58">
        <v>978.13</v>
      </c>
      <c r="K101" s="58">
        <v>11737.6</v>
      </c>
      <c r="L101" s="58">
        <v>7308.88</v>
      </c>
      <c r="M101" s="58">
        <v>28045.3</v>
      </c>
    </row>
    <row r="102" spans="1:13" ht="15" customHeight="1" x14ac:dyDescent="0.3">
      <c r="A102" s="56">
        <v>3144</v>
      </c>
      <c r="B102" s="56" t="s">
        <v>2840</v>
      </c>
      <c r="C102" s="58">
        <v>5555.2</v>
      </c>
      <c r="D102" s="58">
        <v>0</v>
      </c>
      <c r="E102" s="58">
        <v>500</v>
      </c>
      <c r="F102" s="58">
        <v>1050</v>
      </c>
      <c r="G102" s="58">
        <v>3304.44</v>
      </c>
      <c r="H102" s="58">
        <v>10409.64</v>
      </c>
      <c r="I102" s="58">
        <v>7592.11</v>
      </c>
      <c r="J102" s="58">
        <v>925.87</v>
      </c>
      <c r="K102" s="58">
        <v>11110.4</v>
      </c>
      <c r="L102" s="58">
        <v>7308.88</v>
      </c>
      <c r="M102" s="58">
        <v>26937.26</v>
      </c>
    </row>
    <row r="103" spans="1:13" ht="15" customHeight="1" x14ac:dyDescent="0.3">
      <c r="A103" s="56">
        <v>3148</v>
      </c>
      <c r="B103" s="56" t="s">
        <v>2841</v>
      </c>
      <c r="C103" s="58">
        <v>5555.2</v>
      </c>
      <c r="D103" s="58">
        <v>0</v>
      </c>
      <c r="E103" s="58">
        <v>500</v>
      </c>
      <c r="F103" s="58">
        <v>1050</v>
      </c>
      <c r="G103" s="58">
        <v>3304.44</v>
      </c>
      <c r="H103" s="58">
        <v>10409.64</v>
      </c>
      <c r="I103" s="58">
        <v>7592.11</v>
      </c>
      <c r="J103" s="58">
        <v>925.87</v>
      </c>
      <c r="K103" s="58">
        <v>11110.4</v>
      </c>
      <c r="L103" s="58">
        <v>7308.88</v>
      </c>
      <c r="M103" s="58">
        <v>26937.26</v>
      </c>
    </row>
    <row r="104" spans="1:13" ht="15" customHeight="1" x14ac:dyDescent="0.3">
      <c r="A104" s="56">
        <v>3149</v>
      </c>
      <c r="B104" s="56" t="s">
        <v>2842</v>
      </c>
      <c r="C104" s="58">
        <v>7417.6</v>
      </c>
      <c r="D104" s="58">
        <v>0</v>
      </c>
      <c r="E104" s="58">
        <v>500</v>
      </c>
      <c r="F104" s="58">
        <v>1050</v>
      </c>
      <c r="G104" s="58">
        <v>3304.44</v>
      </c>
      <c r="H104" s="58">
        <v>12272.04</v>
      </c>
      <c r="I104" s="58">
        <v>10137.39</v>
      </c>
      <c r="J104" s="58">
        <v>1236.27</v>
      </c>
      <c r="K104" s="58">
        <v>14835.2</v>
      </c>
      <c r="L104" s="58">
        <v>7308.88</v>
      </c>
      <c r="M104" s="58">
        <v>33517.74</v>
      </c>
    </row>
    <row r="105" spans="1:13" ht="15" customHeight="1" x14ac:dyDescent="0.3">
      <c r="A105" s="56">
        <v>3150</v>
      </c>
      <c r="B105" s="56" t="s">
        <v>2843</v>
      </c>
      <c r="C105" s="58">
        <v>9128</v>
      </c>
      <c r="D105" s="58">
        <v>0</v>
      </c>
      <c r="E105" s="58">
        <v>500</v>
      </c>
      <c r="F105" s="58">
        <v>1050</v>
      </c>
      <c r="G105" s="58">
        <v>3304.44</v>
      </c>
      <c r="H105" s="58">
        <v>13982.44</v>
      </c>
      <c r="I105" s="58">
        <v>12474.93</v>
      </c>
      <c r="J105" s="58">
        <v>1521.33</v>
      </c>
      <c r="K105" s="58">
        <v>18256</v>
      </c>
      <c r="L105" s="58">
        <v>7308.88</v>
      </c>
      <c r="M105" s="58">
        <v>39561.14</v>
      </c>
    </row>
    <row r="106" spans="1:13" ht="15" customHeight="1" x14ac:dyDescent="0.3">
      <c r="A106" s="56">
        <v>3151</v>
      </c>
      <c r="B106" s="56" t="s">
        <v>2844</v>
      </c>
      <c r="C106" s="58">
        <v>10297.6</v>
      </c>
      <c r="D106" s="58">
        <v>0</v>
      </c>
      <c r="E106" s="58">
        <v>500</v>
      </c>
      <c r="F106" s="58">
        <v>1050</v>
      </c>
      <c r="G106" s="58">
        <v>3304.44</v>
      </c>
      <c r="H106" s="58">
        <v>15152.04</v>
      </c>
      <c r="I106" s="58">
        <v>14073.39</v>
      </c>
      <c r="J106" s="58">
        <v>1716.27</v>
      </c>
      <c r="K106" s="58">
        <v>20595.2</v>
      </c>
      <c r="L106" s="58">
        <v>7308.88</v>
      </c>
      <c r="M106" s="58">
        <v>43693.74</v>
      </c>
    </row>
    <row r="107" spans="1:13" ht="15" customHeight="1" x14ac:dyDescent="0.3">
      <c r="A107" s="56">
        <v>3152</v>
      </c>
      <c r="B107" s="56" t="s">
        <v>2845</v>
      </c>
      <c r="C107" s="58">
        <v>11728</v>
      </c>
      <c r="D107" s="58">
        <v>0</v>
      </c>
      <c r="E107" s="58">
        <v>500</v>
      </c>
      <c r="F107" s="58">
        <v>1050</v>
      </c>
      <c r="G107" s="58">
        <v>3304.44</v>
      </c>
      <c r="H107" s="58">
        <v>16582.439999999999</v>
      </c>
      <c r="I107" s="58">
        <v>16028.27</v>
      </c>
      <c r="J107" s="58">
        <v>1954.67</v>
      </c>
      <c r="K107" s="58">
        <v>23456</v>
      </c>
      <c r="L107" s="58">
        <v>7308.88</v>
      </c>
      <c r="M107" s="58">
        <v>48747.82</v>
      </c>
    </row>
    <row r="108" spans="1:13" ht="15" customHeight="1" x14ac:dyDescent="0.3">
      <c r="A108" s="56">
        <v>3153</v>
      </c>
      <c r="B108" s="56" t="s">
        <v>2846</v>
      </c>
      <c r="C108" s="58">
        <v>13300.8</v>
      </c>
      <c r="D108" s="58">
        <v>0</v>
      </c>
      <c r="E108" s="58">
        <v>500</v>
      </c>
      <c r="F108" s="58">
        <v>1050</v>
      </c>
      <c r="G108" s="58">
        <v>3304.44</v>
      </c>
      <c r="H108" s="58">
        <v>18155.239999999998</v>
      </c>
      <c r="I108" s="58">
        <v>18177.759999999998</v>
      </c>
      <c r="J108" s="58">
        <v>2216.8000000000002</v>
      </c>
      <c r="K108" s="58">
        <v>26601.599999999999</v>
      </c>
      <c r="L108" s="58">
        <v>7308.88</v>
      </c>
      <c r="M108" s="58">
        <v>54305.039999999994</v>
      </c>
    </row>
    <row r="109" spans="1:13" ht="15" customHeight="1" x14ac:dyDescent="0.3">
      <c r="A109" s="56">
        <v>3155</v>
      </c>
      <c r="B109" s="56" t="s">
        <v>2847</v>
      </c>
      <c r="C109" s="58">
        <v>8998.4</v>
      </c>
      <c r="D109" s="58">
        <v>0</v>
      </c>
      <c r="E109" s="58">
        <v>500</v>
      </c>
      <c r="F109" s="58">
        <v>1050</v>
      </c>
      <c r="G109" s="58">
        <v>3304.44</v>
      </c>
      <c r="H109" s="58">
        <v>13852.84</v>
      </c>
      <c r="I109" s="58">
        <v>12297.81</v>
      </c>
      <c r="J109" s="58">
        <v>1499.73</v>
      </c>
      <c r="K109" s="58">
        <v>17996.8</v>
      </c>
      <c r="L109" s="58">
        <v>7308.88</v>
      </c>
      <c r="M109" s="58">
        <v>39103.219999999994</v>
      </c>
    </row>
    <row r="110" spans="1:13" ht="15" customHeight="1" x14ac:dyDescent="0.3">
      <c r="A110" s="56">
        <v>3156</v>
      </c>
      <c r="B110" s="56" t="s">
        <v>2848</v>
      </c>
      <c r="C110" s="58">
        <v>10316.799999999999</v>
      </c>
      <c r="D110" s="58">
        <v>0</v>
      </c>
      <c r="E110" s="58">
        <v>500</v>
      </c>
      <c r="F110" s="58">
        <v>1050</v>
      </c>
      <c r="G110" s="58">
        <v>3304.44</v>
      </c>
      <c r="H110" s="58">
        <v>15171.24</v>
      </c>
      <c r="I110" s="58">
        <v>14099.63</v>
      </c>
      <c r="J110" s="58">
        <v>1719.47</v>
      </c>
      <c r="K110" s="58">
        <v>20633.599999999999</v>
      </c>
      <c r="L110" s="58">
        <v>7308.88</v>
      </c>
      <c r="M110" s="58">
        <v>43761.579999999994</v>
      </c>
    </row>
    <row r="111" spans="1:13" ht="15" customHeight="1" x14ac:dyDescent="0.3">
      <c r="A111" s="56">
        <v>3165</v>
      </c>
      <c r="B111" s="56" t="s">
        <v>2849</v>
      </c>
      <c r="C111" s="58">
        <v>5868.8</v>
      </c>
      <c r="D111" s="58">
        <v>0</v>
      </c>
      <c r="E111" s="58">
        <v>500</v>
      </c>
      <c r="F111" s="58">
        <v>1050</v>
      </c>
      <c r="G111" s="58">
        <v>3304.44</v>
      </c>
      <c r="H111" s="58">
        <v>10723.24</v>
      </c>
      <c r="I111" s="58">
        <v>8020.69</v>
      </c>
      <c r="J111" s="58">
        <v>978.13</v>
      </c>
      <c r="K111" s="58">
        <v>11737.6</v>
      </c>
      <c r="L111" s="58">
        <v>7308.88</v>
      </c>
      <c r="M111" s="58">
        <v>28045.3</v>
      </c>
    </row>
    <row r="112" spans="1:13" ht="15" customHeight="1" x14ac:dyDescent="0.3">
      <c r="A112" s="56">
        <v>3166</v>
      </c>
      <c r="B112" s="56" t="s">
        <v>2850</v>
      </c>
      <c r="C112" s="58">
        <v>8395.2000000000007</v>
      </c>
      <c r="D112" s="58">
        <v>0</v>
      </c>
      <c r="E112" s="58">
        <v>500</v>
      </c>
      <c r="F112" s="58">
        <v>1050</v>
      </c>
      <c r="G112" s="58">
        <v>3304.44</v>
      </c>
      <c r="H112" s="58">
        <v>13249.640000000001</v>
      </c>
      <c r="I112" s="58">
        <v>11473.44</v>
      </c>
      <c r="J112" s="58">
        <v>1399.2</v>
      </c>
      <c r="K112" s="58">
        <v>16790.400000000001</v>
      </c>
      <c r="L112" s="58">
        <v>7308.88</v>
      </c>
      <c r="M112" s="58">
        <v>36971.919999999998</v>
      </c>
    </row>
    <row r="113" spans="1:13" ht="15" customHeight="1" x14ac:dyDescent="0.3">
      <c r="A113" s="56">
        <v>3167</v>
      </c>
      <c r="B113" s="56" t="s">
        <v>2851</v>
      </c>
      <c r="C113" s="58">
        <v>8998.4</v>
      </c>
      <c r="D113" s="58">
        <v>0</v>
      </c>
      <c r="E113" s="58">
        <v>500</v>
      </c>
      <c r="F113" s="58">
        <v>1050</v>
      </c>
      <c r="G113" s="58">
        <v>3304.44</v>
      </c>
      <c r="H113" s="58">
        <v>13852.84</v>
      </c>
      <c r="I113" s="58">
        <v>12297.81</v>
      </c>
      <c r="J113" s="58">
        <v>1499.73</v>
      </c>
      <c r="K113" s="58">
        <v>17996.8</v>
      </c>
      <c r="L113" s="58">
        <v>7308.88</v>
      </c>
      <c r="M113" s="58">
        <v>39103.219999999994</v>
      </c>
    </row>
    <row r="114" spans="1:13" ht="15" customHeight="1" x14ac:dyDescent="0.3">
      <c r="A114" s="56">
        <v>3168</v>
      </c>
      <c r="B114" s="56" t="s">
        <v>2852</v>
      </c>
      <c r="C114" s="58">
        <v>10316.799999999999</v>
      </c>
      <c r="D114" s="58">
        <v>0</v>
      </c>
      <c r="E114" s="58">
        <v>500</v>
      </c>
      <c r="F114" s="58">
        <v>1050</v>
      </c>
      <c r="G114" s="58">
        <v>3304.44</v>
      </c>
      <c r="H114" s="58">
        <v>15171.24</v>
      </c>
      <c r="I114" s="58">
        <v>14099.63</v>
      </c>
      <c r="J114" s="58">
        <v>1719.47</v>
      </c>
      <c r="K114" s="58">
        <v>20633.599999999999</v>
      </c>
      <c r="L114" s="58">
        <v>7308.88</v>
      </c>
      <c r="M114" s="58">
        <v>43761.579999999994</v>
      </c>
    </row>
    <row r="115" spans="1:13" ht="15" customHeight="1" x14ac:dyDescent="0.3">
      <c r="A115" s="56">
        <v>3169</v>
      </c>
      <c r="B115" s="56" t="s">
        <v>2853</v>
      </c>
      <c r="C115" s="58">
        <v>11624</v>
      </c>
      <c r="D115" s="58">
        <v>0</v>
      </c>
      <c r="E115" s="58">
        <v>500</v>
      </c>
      <c r="F115" s="58">
        <v>1050</v>
      </c>
      <c r="G115" s="58">
        <v>3304.44</v>
      </c>
      <c r="H115" s="58">
        <v>16478.439999999999</v>
      </c>
      <c r="I115" s="58">
        <v>15886.13</v>
      </c>
      <c r="J115" s="58">
        <v>1937.33</v>
      </c>
      <c r="K115" s="58">
        <v>23248</v>
      </c>
      <c r="L115" s="58">
        <v>7308.88</v>
      </c>
      <c r="M115" s="58">
        <v>48380.34</v>
      </c>
    </row>
    <row r="116" spans="1:13" ht="15" customHeight="1" x14ac:dyDescent="0.3">
      <c r="A116" s="56">
        <v>3170</v>
      </c>
      <c r="B116" s="56" t="s">
        <v>2835</v>
      </c>
      <c r="C116" s="58">
        <v>8395.2000000000007</v>
      </c>
      <c r="D116" s="58">
        <v>0</v>
      </c>
      <c r="E116" s="58">
        <v>500</v>
      </c>
      <c r="F116" s="58">
        <v>1050</v>
      </c>
      <c r="G116" s="58">
        <v>3304.44</v>
      </c>
      <c r="H116" s="58">
        <v>13249.640000000001</v>
      </c>
      <c r="I116" s="58">
        <v>11473.44</v>
      </c>
      <c r="J116" s="58">
        <v>1399.2</v>
      </c>
      <c r="K116" s="58">
        <v>16790.400000000001</v>
      </c>
      <c r="L116" s="58">
        <v>7308.66</v>
      </c>
      <c r="M116" s="58">
        <v>36971.699999999997</v>
      </c>
    </row>
    <row r="117" spans="1:13" ht="15" customHeight="1" x14ac:dyDescent="0.3">
      <c r="A117" s="56">
        <v>3171</v>
      </c>
      <c r="B117" s="56" t="s">
        <v>2836</v>
      </c>
      <c r="C117" s="58">
        <v>9478.4</v>
      </c>
      <c r="D117" s="58">
        <v>0</v>
      </c>
      <c r="E117" s="58">
        <v>500</v>
      </c>
      <c r="F117" s="58">
        <v>1050</v>
      </c>
      <c r="G117" s="58">
        <v>3304.44</v>
      </c>
      <c r="H117" s="58">
        <v>14332.84</v>
      </c>
      <c r="I117" s="58">
        <v>12953.81</v>
      </c>
      <c r="J117" s="58">
        <v>1579.73</v>
      </c>
      <c r="K117" s="58">
        <v>18956.8</v>
      </c>
      <c r="L117" s="58">
        <v>7308.66</v>
      </c>
      <c r="M117" s="58">
        <v>40799</v>
      </c>
    </row>
    <row r="118" spans="1:13" ht="15" customHeight="1" x14ac:dyDescent="0.3">
      <c r="A118" s="56">
        <v>3183</v>
      </c>
      <c r="B118" s="56" t="s">
        <v>2854</v>
      </c>
      <c r="C118" s="58">
        <v>6116.8</v>
      </c>
      <c r="D118" s="58">
        <v>0</v>
      </c>
      <c r="E118" s="58">
        <v>500</v>
      </c>
      <c r="F118" s="58">
        <v>1050</v>
      </c>
      <c r="G118" s="58">
        <v>3304.44</v>
      </c>
      <c r="H118" s="58">
        <v>10971.24</v>
      </c>
      <c r="I118" s="58">
        <v>8359.6299999999992</v>
      </c>
      <c r="J118" s="58">
        <v>1019.47</v>
      </c>
      <c r="K118" s="58">
        <v>12233.6</v>
      </c>
      <c r="L118" s="58">
        <v>7308.88</v>
      </c>
      <c r="M118" s="58">
        <v>28921.579999999998</v>
      </c>
    </row>
    <row r="119" spans="1:13" ht="15" customHeight="1" x14ac:dyDescent="0.3">
      <c r="A119" s="56">
        <v>3184</v>
      </c>
      <c r="B119" s="56" t="s">
        <v>2855</v>
      </c>
      <c r="C119" s="58">
        <v>6576</v>
      </c>
      <c r="D119" s="58">
        <v>0</v>
      </c>
      <c r="E119" s="58">
        <v>500</v>
      </c>
      <c r="F119" s="58">
        <v>1050</v>
      </c>
      <c r="G119" s="58">
        <v>3304.44</v>
      </c>
      <c r="H119" s="58">
        <v>11430.44</v>
      </c>
      <c r="I119" s="58">
        <v>8987.2000000000007</v>
      </c>
      <c r="J119" s="58">
        <v>1096</v>
      </c>
      <c r="K119" s="58">
        <v>13152</v>
      </c>
      <c r="L119" s="58">
        <v>7308.88</v>
      </c>
      <c r="M119" s="58">
        <v>30544.080000000002</v>
      </c>
    </row>
    <row r="120" spans="1:13" ht="15" customHeight="1" x14ac:dyDescent="0.3">
      <c r="A120" s="56">
        <v>3185</v>
      </c>
      <c r="B120" s="56" t="s">
        <v>2856</v>
      </c>
      <c r="C120" s="58">
        <v>7536</v>
      </c>
      <c r="D120" s="58">
        <v>0</v>
      </c>
      <c r="E120" s="58">
        <v>500</v>
      </c>
      <c r="F120" s="58">
        <v>1050</v>
      </c>
      <c r="G120" s="58">
        <v>3304.44</v>
      </c>
      <c r="H120" s="58">
        <v>12390.44</v>
      </c>
      <c r="I120" s="58">
        <v>10299.200000000001</v>
      </c>
      <c r="J120" s="58">
        <v>1256</v>
      </c>
      <c r="K120" s="58">
        <v>15072</v>
      </c>
      <c r="L120" s="58">
        <v>7308.88</v>
      </c>
      <c r="M120" s="58">
        <v>33936.080000000002</v>
      </c>
    </row>
    <row r="121" spans="1:13" ht="15" customHeight="1" x14ac:dyDescent="0.3">
      <c r="A121" s="56">
        <v>3187</v>
      </c>
      <c r="B121" s="56" t="s">
        <v>2857</v>
      </c>
      <c r="C121" s="58">
        <v>6116.8</v>
      </c>
      <c r="D121" s="58">
        <v>0</v>
      </c>
      <c r="E121" s="58">
        <v>500</v>
      </c>
      <c r="F121" s="58">
        <v>1050</v>
      </c>
      <c r="G121" s="58">
        <v>3304.44</v>
      </c>
      <c r="H121" s="58">
        <v>10971.24</v>
      </c>
      <c r="I121" s="58">
        <v>8359.6299999999992</v>
      </c>
      <c r="J121" s="58">
        <v>1019.47</v>
      </c>
      <c r="K121" s="58">
        <v>12233.6</v>
      </c>
      <c r="L121" s="58">
        <v>7308.88</v>
      </c>
      <c r="M121" s="58">
        <v>28921.579999999998</v>
      </c>
    </row>
    <row r="122" spans="1:13" ht="15" customHeight="1" x14ac:dyDescent="0.3">
      <c r="A122" s="56">
        <v>3188</v>
      </c>
      <c r="B122" s="56" t="s">
        <v>2858</v>
      </c>
      <c r="C122" s="58">
        <v>6904</v>
      </c>
      <c r="D122" s="58">
        <v>0</v>
      </c>
      <c r="E122" s="58">
        <v>500</v>
      </c>
      <c r="F122" s="58">
        <v>1050</v>
      </c>
      <c r="G122" s="58">
        <v>3304.44</v>
      </c>
      <c r="H122" s="58">
        <v>11758.44</v>
      </c>
      <c r="I122" s="58">
        <v>9435.4699999999993</v>
      </c>
      <c r="J122" s="58">
        <v>1150.67</v>
      </c>
      <c r="K122" s="58">
        <v>13808</v>
      </c>
      <c r="L122" s="58">
        <v>7308.88</v>
      </c>
      <c r="M122" s="58">
        <v>31703.02</v>
      </c>
    </row>
    <row r="123" spans="1:13" ht="15" customHeight="1" x14ac:dyDescent="0.3">
      <c r="A123" s="56">
        <v>5101</v>
      </c>
      <c r="B123" s="56" t="s">
        <v>1998</v>
      </c>
      <c r="C123" s="58">
        <v>5288</v>
      </c>
      <c r="D123" s="58">
        <v>0</v>
      </c>
      <c r="E123" s="58">
        <v>500</v>
      </c>
      <c r="F123" s="58">
        <v>1050</v>
      </c>
      <c r="G123" s="58">
        <v>3304.44</v>
      </c>
      <c r="H123" s="58">
        <v>10142.44</v>
      </c>
      <c r="I123" s="58">
        <v>7226.93</v>
      </c>
      <c r="J123" s="58">
        <v>881.33</v>
      </c>
      <c r="K123" s="58">
        <v>10576</v>
      </c>
      <c r="L123" s="58">
        <v>7308.88</v>
      </c>
      <c r="M123" s="58">
        <v>25993.140000000003</v>
      </c>
    </row>
    <row r="124" spans="1:13" ht="15" customHeight="1" x14ac:dyDescent="0.3">
      <c r="A124" s="56">
        <v>5103</v>
      </c>
      <c r="B124" s="56" t="s">
        <v>2000</v>
      </c>
      <c r="C124" s="58">
        <v>5555.2</v>
      </c>
      <c r="D124" s="58">
        <v>0</v>
      </c>
      <c r="E124" s="58">
        <v>500</v>
      </c>
      <c r="F124" s="58">
        <v>1050</v>
      </c>
      <c r="G124" s="58">
        <v>3304.44</v>
      </c>
      <c r="H124" s="58">
        <v>10409.64</v>
      </c>
      <c r="I124" s="58">
        <v>7592.11</v>
      </c>
      <c r="J124" s="58">
        <v>925.87</v>
      </c>
      <c r="K124" s="58">
        <v>11110.4</v>
      </c>
      <c r="L124" s="58">
        <v>7308.88</v>
      </c>
      <c r="M124" s="58">
        <v>26937.26</v>
      </c>
    </row>
    <row r="125" spans="1:13" ht="15" customHeight="1" x14ac:dyDescent="0.3">
      <c r="A125" s="56">
        <v>5104</v>
      </c>
      <c r="B125" s="56" t="s">
        <v>1826</v>
      </c>
      <c r="C125" s="58">
        <v>7134.4</v>
      </c>
      <c r="D125" s="58">
        <v>0</v>
      </c>
      <c r="E125" s="58">
        <v>500</v>
      </c>
      <c r="F125" s="58">
        <v>1050</v>
      </c>
      <c r="G125" s="58">
        <v>3304.44</v>
      </c>
      <c r="H125" s="58">
        <v>11988.84</v>
      </c>
      <c r="I125" s="58">
        <v>9750.35</v>
      </c>
      <c r="J125" s="58">
        <v>1189.07</v>
      </c>
      <c r="K125" s="58">
        <v>14268.8</v>
      </c>
      <c r="L125" s="58">
        <v>7308.88</v>
      </c>
      <c r="M125" s="58">
        <v>32517.100000000002</v>
      </c>
    </row>
    <row r="126" spans="1:13" ht="15" customHeight="1" x14ac:dyDescent="0.3">
      <c r="A126" s="56">
        <v>5105</v>
      </c>
      <c r="B126" s="56" t="s">
        <v>1819</v>
      </c>
      <c r="C126" s="58">
        <v>5555.2</v>
      </c>
      <c r="D126" s="58">
        <v>0</v>
      </c>
      <c r="E126" s="58">
        <v>500</v>
      </c>
      <c r="F126" s="58">
        <v>1050</v>
      </c>
      <c r="G126" s="58">
        <v>3304.44</v>
      </c>
      <c r="H126" s="58">
        <v>10409.64</v>
      </c>
      <c r="I126" s="58">
        <v>7592.11</v>
      </c>
      <c r="J126" s="58">
        <v>925.87</v>
      </c>
      <c r="K126" s="58">
        <v>11110.4</v>
      </c>
      <c r="L126" s="58">
        <v>7308.88</v>
      </c>
      <c r="M126" s="58">
        <v>26937.26</v>
      </c>
    </row>
    <row r="127" spans="1:13" ht="15" customHeight="1" x14ac:dyDescent="0.3">
      <c r="A127" s="56">
        <v>5106</v>
      </c>
      <c r="B127" s="56" t="s">
        <v>1820</v>
      </c>
      <c r="C127" s="58">
        <v>5868.8</v>
      </c>
      <c r="D127" s="58">
        <v>0</v>
      </c>
      <c r="E127" s="58">
        <v>500</v>
      </c>
      <c r="F127" s="58">
        <v>1050</v>
      </c>
      <c r="G127" s="58">
        <v>3304.44</v>
      </c>
      <c r="H127" s="58">
        <v>10723.24</v>
      </c>
      <c r="I127" s="58">
        <v>8020.69</v>
      </c>
      <c r="J127" s="58">
        <v>978.13</v>
      </c>
      <c r="K127" s="58">
        <v>11737.6</v>
      </c>
      <c r="L127" s="58">
        <v>7308.88</v>
      </c>
      <c r="M127" s="58">
        <v>28045.3</v>
      </c>
    </row>
    <row r="128" spans="1:13" ht="15" customHeight="1" x14ac:dyDescent="0.3">
      <c r="A128" s="56">
        <v>5107</v>
      </c>
      <c r="B128" s="56" t="s">
        <v>1824</v>
      </c>
      <c r="C128" s="58">
        <v>6116.8</v>
      </c>
      <c r="D128" s="58">
        <v>0</v>
      </c>
      <c r="E128" s="58">
        <v>500</v>
      </c>
      <c r="F128" s="58">
        <v>1050</v>
      </c>
      <c r="G128" s="58">
        <v>3304.44</v>
      </c>
      <c r="H128" s="58">
        <v>10971.24</v>
      </c>
      <c r="I128" s="58">
        <v>8359.6299999999992</v>
      </c>
      <c r="J128" s="58">
        <v>1019.47</v>
      </c>
      <c r="K128" s="58">
        <v>12233.6</v>
      </c>
      <c r="L128" s="58">
        <v>7308.88</v>
      </c>
      <c r="M128" s="58">
        <v>28921.579999999998</v>
      </c>
    </row>
    <row r="129" spans="1:13" ht="15" customHeight="1" x14ac:dyDescent="0.3">
      <c r="A129" s="56">
        <v>5109</v>
      </c>
      <c r="B129" s="56" t="s">
        <v>1832</v>
      </c>
      <c r="C129" s="58">
        <v>6904</v>
      </c>
      <c r="D129" s="58">
        <v>0</v>
      </c>
      <c r="E129" s="58">
        <v>500</v>
      </c>
      <c r="F129" s="58">
        <v>1050</v>
      </c>
      <c r="G129" s="58">
        <v>3304.44</v>
      </c>
      <c r="H129" s="58">
        <v>11758.44</v>
      </c>
      <c r="I129" s="58">
        <v>9435.4699999999993</v>
      </c>
      <c r="J129" s="58">
        <v>1150.67</v>
      </c>
      <c r="K129" s="58">
        <v>13808</v>
      </c>
      <c r="L129" s="58">
        <v>7308.88</v>
      </c>
      <c r="M129" s="58">
        <v>31703.02</v>
      </c>
    </row>
    <row r="130" spans="1:13" ht="15" customHeight="1" x14ac:dyDescent="0.3">
      <c r="A130" s="56">
        <v>5110</v>
      </c>
      <c r="B130" s="56" t="s">
        <v>2859</v>
      </c>
      <c r="C130" s="58">
        <v>5868.8</v>
      </c>
      <c r="D130" s="58">
        <v>0</v>
      </c>
      <c r="E130" s="58">
        <v>500</v>
      </c>
      <c r="F130" s="58">
        <v>1050</v>
      </c>
      <c r="G130" s="58">
        <v>3304.44</v>
      </c>
      <c r="H130" s="58">
        <v>10723.24</v>
      </c>
      <c r="I130" s="58">
        <v>8020.69</v>
      </c>
      <c r="J130" s="58">
        <v>978.13</v>
      </c>
      <c r="K130" s="58">
        <v>11737.6</v>
      </c>
      <c r="L130" s="58">
        <v>7308.88</v>
      </c>
      <c r="M130" s="58">
        <v>28045.3</v>
      </c>
    </row>
    <row r="131" spans="1:13" ht="15" customHeight="1" x14ac:dyDescent="0.3">
      <c r="A131" s="56">
        <v>5113</v>
      </c>
      <c r="B131" s="56" t="s">
        <v>2860</v>
      </c>
      <c r="C131" s="58">
        <v>6116.8</v>
      </c>
      <c r="D131" s="58">
        <v>0</v>
      </c>
      <c r="E131" s="58">
        <v>500</v>
      </c>
      <c r="F131" s="58">
        <v>1050</v>
      </c>
      <c r="G131" s="58">
        <v>3304.44</v>
      </c>
      <c r="H131" s="58">
        <v>10971.24</v>
      </c>
      <c r="I131" s="58">
        <v>8359.6299999999992</v>
      </c>
      <c r="J131" s="58">
        <v>1019.47</v>
      </c>
      <c r="K131" s="58">
        <v>12233.6</v>
      </c>
      <c r="L131" s="58">
        <v>7308.88</v>
      </c>
      <c r="M131" s="58">
        <v>28921.579999999998</v>
      </c>
    </row>
    <row r="132" spans="1:13" ht="15" customHeight="1" x14ac:dyDescent="0.3">
      <c r="A132" s="56">
        <v>5115</v>
      </c>
      <c r="B132" s="56" t="s">
        <v>2861</v>
      </c>
      <c r="C132" s="58">
        <v>7134.4</v>
      </c>
      <c r="D132" s="58">
        <v>0</v>
      </c>
      <c r="E132" s="58">
        <v>500</v>
      </c>
      <c r="F132" s="58">
        <v>1050</v>
      </c>
      <c r="G132" s="58">
        <v>3304.44</v>
      </c>
      <c r="H132" s="58">
        <v>11988.84</v>
      </c>
      <c r="I132" s="58">
        <v>9750.35</v>
      </c>
      <c r="J132" s="58">
        <v>1189.07</v>
      </c>
      <c r="K132" s="58">
        <v>14268.8</v>
      </c>
      <c r="L132" s="58">
        <v>7308.88</v>
      </c>
      <c r="M132" s="58">
        <v>32517.100000000002</v>
      </c>
    </row>
    <row r="133" spans="1:13" ht="15" customHeight="1" x14ac:dyDescent="0.3">
      <c r="A133" s="56">
        <v>5131</v>
      </c>
      <c r="B133" s="56" t="s">
        <v>2862</v>
      </c>
      <c r="C133" s="58">
        <v>5275.2</v>
      </c>
      <c r="D133" s="58">
        <v>0</v>
      </c>
      <c r="E133" s="58">
        <v>500</v>
      </c>
      <c r="F133" s="58">
        <v>1050</v>
      </c>
      <c r="G133" s="58">
        <v>3304.44</v>
      </c>
      <c r="H133" s="58">
        <v>10129.64</v>
      </c>
      <c r="I133" s="58">
        <v>7209.44</v>
      </c>
      <c r="J133" s="58">
        <v>879.2</v>
      </c>
      <c r="K133" s="58">
        <v>10550.4</v>
      </c>
      <c r="L133" s="58">
        <v>7308.88</v>
      </c>
      <c r="M133" s="58">
        <v>25947.920000000002</v>
      </c>
    </row>
    <row r="134" spans="1:13" ht="15" customHeight="1" x14ac:dyDescent="0.3">
      <c r="A134" s="56">
        <v>5133</v>
      </c>
      <c r="B134" s="56" t="s">
        <v>2863</v>
      </c>
      <c r="C134" s="58">
        <v>5604.8</v>
      </c>
      <c r="D134" s="58">
        <v>0</v>
      </c>
      <c r="E134" s="58">
        <v>500</v>
      </c>
      <c r="F134" s="58">
        <v>1050</v>
      </c>
      <c r="G134" s="58">
        <v>3304.44</v>
      </c>
      <c r="H134" s="58">
        <v>10459.24</v>
      </c>
      <c r="I134" s="58">
        <v>7659.89</v>
      </c>
      <c r="J134" s="58">
        <v>934.13</v>
      </c>
      <c r="K134" s="58">
        <v>11209.6</v>
      </c>
      <c r="L134" s="58">
        <v>7308.88</v>
      </c>
      <c r="M134" s="58">
        <v>27112.500000000004</v>
      </c>
    </row>
    <row r="135" spans="1:13" ht="15" customHeight="1" x14ac:dyDescent="0.3">
      <c r="A135" s="56">
        <v>5135</v>
      </c>
      <c r="B135" s="56" t="s">
        <v>1968</v>
      </c>
      <c r="C135" s="58">
        <v>5966.4</v>
      </c>
      <c r="D135" s="58">
        <v>0</v>
      </c>
      <c r="E135" s="58">
        <v>500</v>
      </c>
      <c r="F135" s="58">
        <v>1050</v>
      </c>
      <c r="G135" s="58">
        <v>3304.44</v>
      </c>
      <c r="H135" s="58">
        <v>10820.84</v>
      </c>
      <c r="I135" s="58">
        <v>8154.08</v>
      </c>
      <c r="J135" s="58">
        <v>994.4</v>
      </c>
      <c r="K135" s="58">
        <v>11932.8</v>
      </c>
      <c r="L135" s="58">
        <v>7308.88</v>
      </c>
      <c r="M135" s="58">
        <v>28390.16</v>
      </c>
    </row>
    <row r="136" spans="1:13" ht="15" customHeight="1" x14ac:dyDescent="0.3">
      <c r="A136" s="56">
        <v>5137</v>
      </c>
      <c r="B136" s="56" t="s">
        <v>2864</v>
      </c>
      <c r="C136" s="58">
        <v>6630.4</v>
      </c>
      <c r="D136" s="58">
        <v>0</v>
      </c>
      <c r="E136" s="58">
        <v>500</v>
      </c>
      <c r="F136" s="58">
        <v>1050</v>
      </c>
      <c r="G136" s="58">
        <v>3304.44</v>
      </c>
      <c r="H136" s="58">
        <v>11484.84</v>
      </c>
      <c r="I136" s="58">
        <v>9061.5499999999993</v>
      </c>
      <c r="J136" s="58">
        <v>1105.07</v>
      </c>
      <c r="K136" s="58">
        <v>13260.8</v>
      </c>
      <c r="L136" s="58">
        <v>7308.88</v>
      </c>
      <c r="M136" s="58">
        <v>30736.3</v>
      </c>
    </row>
    <row r="137" spans="1:13" ht="15" customHeight="1" x14ac:dyDescent="0.3">
      <c r="A137" s="56">
        <v>5150</v>
      </c>
      <c r="B137" s="56" t="s">
        <v>2865</v>
      </c>
      <c r="C137" s="58">
        <v>5649.6</v>
      </c>
      <c r="D137" s="58">
        <v>0</v>
      </c>
      <c r="E137" s="58">
        <v>500</v>
      </c>
      <c r="F137" s="58">
        <v>1050</v>
      </c>
      <c r="G137" s="58">
        <v>3304.44</v>
      </c>
      <c r="H137" s="58">
        <v>10504.04</v>
      </c>
      <c r="I137" s="58">
        <v>7721.12</v>
      </c>
      <c r="J137" s="58">
        <v>941.6</v>
      </c>
      <c r="K137" s="58">
        <v>11299.2</v>
      </c>
      <c r="L137" s="58">
        <v>7308.88</v>
      </c>
      <c r="M137" s="58">
        <v>27270.799999999999</v>
      </c>
    </row>
    <row r="138" spans="1:13" ht="15" customHeight="1" x14ac:dyDescent="0.3">
      <c r="A138" s="56">
        <v>5151</v>
      </c>
      <c r="B138" s="56" t="s">
        <v>2866</v>
      </c>
      <c r="C138" s="58">
        <v>6630.4</v>
      </c>
      <c r="D138" s="58">
        <v>0</v>
      </c>
      <c r="E138" s="58">
        <v>500</v>
      </c>
      <c r="F138" s="58">
        <v>1050</v>
      </c>
      <c r="G138" s="58">
        <v>3304.44</v>
      </c>
      <c r="H138" s="58">
        <v>11484.84</v>
      </c>
      <c r="I138" s="58">
        <v>9061.5499999999993</v>
      </c>
      <c r="J138" s="58">
        <v>1105.07</v>
      </c>
      <c r="K138" s="58">
        <v>13260.8</v>
      </c>
      <c r="L138" s="58">
        <v>7308.88</v>
      </c>
      <c r="M138" s="58">
        <v>30736.3</v>
      </c>
    </row>
    <row r="139" spans="1:13" ht="15" customHeight="1" x14ac:dyDescent="0.3">
      <c r="A139" s="56">
        <v>5152</v>
      </c>
      <c r="B139" s="56" t="s">
        <v>2867</v>
      </c>
      <c r="C139" s="58">
        <v>7134.4</v>
      </c>
      <c r="D139" s="58">
        <v>0</v>
      </c>
      <c r="E139" s="58">
        <v>500</v>
      </c>
      <c r="F139" s="58">
        <v>1050</v>
      </c>
      <c r="G139" s="58">
        <v>3304.44</v>
      </c>
      <c r="H139" s="58">
        <v>11988.84</v>
      </c>
      <c r="I139" s="58">
        <v>9750.35</v>
      </c>
      <c r="J139" s="58">
        <v>1189.07</v>
      </c>
      <c r="K139" s="58">
        <v>14268.8</v>
      </c>
      <c r="L139" s="58">
        <v>7308.88</v>
      </c>
      <c r="M139" s="58">
        <v>32517.100000000002</v>
      </c>
    </row>
    <row r="140" spans="1:13" ht="15" customHeight="1" x14ac:dyDescent="0.3">
      <c r="A140" s="56">
        <v>5153</v>
      </c>
      <c r="B140" s="56" t="s">
        <v>2868</v>
      </c>
      <c r="C140" s="58">
        <v>7785.6</v>
      </c>
      <c r="D140" s="58">
        <v>0</v>
      </c>
      <c r="E140" s="58">
        <v>500</v>
      </c>
      <c r="F140" s="58">
        <v>1050</v>
      </c>
      <c r="G140" s="58">
        <v>3304.44</v>
      </c>
      <c r="H140" s="58">
        <v>12640.04</v>
      </c>
      <c r="I140" s="58">
        <v>10640.32</v>
      </c>
      <c r="J140" s="58">
        <v>1297.5999999999999</v>
      </c>
      <c r="K140" s="58">
        <v>15571.2</v>
      </c>
      <c r="L140" s="58">
        <v>7308.88</v>
      </c>
      <c r="M140" s="58">
        <v>34818</v>
      </c>
    </row>
    <row r="141" spans="1:13" ht="15" customHeight="1" x14ac:dyDescent="0.3">
      <c r="A141" s="56">
        <v>5166</v>
      </c>
      <c r="B141" s="56" t="s">
        <v>2869</v>
      </c>
      <c r="C141" s="58">
        <v>8395.2000000000007</v>
      </c>
      <c r="D141" s="58">
        <v>0</v>
      </c>
      <c r="E141" s="58">
        <v>500</v>
      </c>
      <c r="F141" s="58">
        <v>1050</v>
      </c>
      <c r="G141" s="58">
        <v>3304.44</v>
      </c>
      <c r="H141" s="58">
        <v>13249.640000000001</v>
      </c>
      <c r="I141" s="58">
        <v>11473.44</v>
      </c>
      <c r="J141" s="58">
        <v>1399.2</v>
      </c>
      <c r="K141" s="58">
        <v>16790.400000000001</v>
      </c>
      <c r="L141" s="58">
        <v>7308.88</v>
      </c>
      <c r="M141" s="58">
        <v>36971.919999999998</v>
      </c>
    </row>
    <row r="142" spans="1:13" ht="15" customHeight="1" x14ac:dyDescent="0.3">
      <c r="A142" s="56">
        <v>5167</v>
      </c>
      <c r="B142" s="56" t="s">
        <v>2870</v>
      </c>
      <c r="C142" s="58">
        <v>8998.4</v>
      </c>
      <c r="D142" s="58">
        <v>0</v>
      </c>
      <c r="E142" s="58">
        <v>500</v>
      </c>
      <c r="F142" s="58">
        <v>1050</v>
      </c>
      <c r="G142" s="58">
        <v>3304.44</v>
      </c>
      <c r="H142" s="58">
        <v>13852.84</v>
      </c>
      <c r="I142" s="58">
        <v>12297.81</v>
      </c>
      <c r="J142" s="58">
        <v>1499.73</v>
      </c>
      <c r="K142" s="58">
        <v>17996.8</v>
      </c>
      <c r="L142" s="58">
        <v>7308.88</v>
      </c>
      <c r="M142" s="58">
        <v>39103.219999999994</v>
      </c>
    </row>
    <row r="143" spans="1:13" ht="15" customHeight="1" x14ac:dyDescent="0.3">
      <c r="A143" s="56">
        <v>5168</v>
      </c>
      <c r="B143" s="56" t="s">
        <v>2871</v>
      </c>
      <c r="C143" s="58">
        <v>10316.799999999999</v>
      </c>
      <c r="D143" s="58">
        <v>0</v>
      </c>
      <c r="E143" s="58">
        <v>500</v>
      </c>
      <c r="F143" s="58">
        <v>1050</v>
      </c>
      <c r="G143" s="58">
        <v>3304.44</v>
      </c>
      <c r="H143" s="58">
        <v>15171.24</v>
      </c>
      <c r="I143" s="58">
        <v>14099.63</v>
      </c>
      <c r="J143" s="58">
        <v>1719.47</v>
      </c>
      <c r="K143" s="58">
        <v>20633.599999999999</v>
      </c>
      <c r="L143" s="58">
        <v>7308.88</v>
      </c>
      <c r="M143" s="58">
        <v>43761.579999999994</v>
      </c>
    </row>
    <row r="144" spans="1:13" ht="15" customHeight="1" x14ac:dyDescent="0.3">
      <c r="A144" s="56">
        <v>5169</v>
      </c>
      <c r="B144" s="56" t="s">
        <v>2872</v>
      </c>
      <c r="C144" s="58">
        <v>11624</v>
      </c>
      <c r="D144" s="58">
        <v>0</v>
      </c>
      <c r="E144" s="58">
        <v>500</v>
      </c>
      <c r="F144" s="58">
        <v>1050</v>
      </c>
      <c r="G144" s="58">
        <v>3304.44</v>
      </c>
      <c r="H144" s="58">
        <v>16478.439999999999</v>
      </c>
      <c r="I144" s="58">
        <v>15886.13</v>
      </c>
      <c r="J144" s="58">
        <v>1937.33</v>
      </c>
      <c r="K144" s="58">
        <v>23248</v>
      </c>
      <c r="L144" s="58">
        <v>7308.88</v>
      </c>
      <c r="M144" s="58">
        <v>48380.34</v>
      </c>
    </row>
    <row r="145" spans="1:13" ht="15" customHeight="1" x14ac:dyDescent="0.3">
      <c r="A145" s="56">
        <v>5180</v>
      </c>
      <c r="B145" s="56" t="s">
        <v>2873</v>
      </c>
      <c r="C145" s="58">
        <v>8395.2000000000007</v>
      </c>
      <c r="D145" s="58">
        <v>0</v>
      </c>
      <c r="E145" s="58">
        <v>500</v>
      </c>
      <c r="F145" s="58">
        <v>1050</v>
      </c>
      <c r="G145" s="58">
        <v>3304.44</v>
      </c>
      <c r="H145" s="58">
        <v>13249.640000000001</v>
      </c>
      <c r="I145" s="58">
        <v>11473.44</v>
      </c>
      <c r="J145" s="58">
        <v>1399.2</v>
      </c>
      <c r="K145" s="58">
        <v>16790.400000000001</v>
      </c>
      <c r="L145" s="58">
        <v>7308.88</v>
      </c>
      <c r="M145" s="58">
        <v>36971.919999999998</v>
      </c>
    </row>
    <row r="146" spans="1:13" ht="15" customHeight="1" x14ac:dyDescent="0.3">
      <c r="A146" s="56">
        <v>5184</v>
      </c>
      <c r="B146" s="56" t="s">
        <v>2056</v>
      </c>
      <c r="C146" s="58">
        <v>5276.8</v>
      </c>
      <c r="D146" s="58">
        <v>0</v>
      </c>
      <c r="E146" s="58">
        <v>500</v>
      </c>
      <c r="F146" s="58">
        <v>1050</v>
      </c>
      <c r="G146" s="58">
        <v>3304.44</v>
      </c>
      <c r="H146" s="58">
        <v>10131.24</v>
      </c>
      <c r="I146" s="58">
        <v>7211.63</v>
      </c>
      <c r="J146" s="58">
        <v>879.47</v>
      </c>
      <c r="K146" s="58">
        <v>10553.6</v>
      </c>
      <c r="L146" s="58">
        <v>7308.88</v>
      </c>
      <c r="M146" s="58">
        <v>25953.58</v>
      </c>
    </row>
    <row r="147" spans="1:13" ht="15" customHeight="1" x14ac:dyDescent="0.3">
      <c r="A147" s="56">
        <v>5192</v>
      </c>
      <c r="B147" s="56" t="s">
        <v>1818</v>
      </c>
      <c r="C147" s="58">
        <v>14284.8</v>
      </c>
      <c r="D147" s="58">
        <v>0</v>
      </c>
      <c r="E147" s="58">
        <v>500</v>
      </c>
      <c r="F147" s="58">
        <v>1050</v>
      </c>
      <c r="G147" s="58">
        <v>3848.89</v>
      </c>
      <c r="H147" s="58">
        <v>19683.689999999999</v>
      </c>
      <c r="I147" s="58">
        <v>19522.560000000001</v>
      </c>
      <c r="J147" s="58">
        <v>2380.8000000000002</v>
      </c>
      <c r="K147" s="58">
        <v>28569.599999999999</v>
      </c>
      <c r="L147" s="58">
        <v>7308.88</v>
      </c>
      <c r="M147" s="58">
        <v>57781.84</v>
      </c>
    </row>
    <row r="148" spans="1:13" ht="15" customHeight="1" x14ac:dyDescent="0.3">
      <c r="A148" s="56">
        <v>5195</v>
      </c>
      <c r="B148" s="56" t="s">
        <v>2874</v>
      </c>
      <c r="C148" s="58">
        <v>19280</v>
      </c>
      <c r="D148" s="58">
        <v>0</v>
      </c>
      <c r="E148" s="58">
        <v>500</v>
      </c>
      <c r="F148" s="58">
        <v>1050</v>
      </c>
      <c r="G148" s="58">
        <v>4518.26</v>
      </c>
      <c r="H148" s="58">
        <v>25348.260000000002</v>
      </c>
      <c r="I148" s="58">
        <v>26349.33</v>
      </c>
      <c r="J148" s="58">
        <v>3213.33</v>
      </c>
      <c r="K148" s="58">
        <v>38560</v>
      </c>
      <c r="L148" s="58">
        <v>7308.88</v>
      </c>
      <c r="M148" s="58">
        <v>75431.540000000008</v>
      </c>
    </row>
    <row r="149" spans="1:13" ht="15" customHeight="1" x14ac:dyDescent="0.3">
      <c r="A149" s="56">
        <v>5199</v>
      </c>
      <c r="B149" s="56" t="s">
        <v>2875</v>
      </c>
      <c r="C149" s="58">
        <v>16905.599999999999</v>
      </c>
      <c r="D149" s="58">
        <v>0</v>
      </c>
      <c r="E149" s="58">
        <v>500</v>
      </c>
      <c r="F149" s="58">
        <v>1050</v>
      </c>
      <c r="G149" s="58">
        <v>5187.6000000000004</v>
      </c>
      <c r="H149" s="58">
        <v>23643.199999999997</v>
      </c>
      <c r="I149" s="58">
        <v>23104.32</v>
      </c>
      <c r="J149" s="58">
        <v>2817.6</v>
      </c>
      <c r="K149" s="58">
        <v>33811.199999999997</v>
      </c>
      <c r="L149" s="58">
        <v>7308.88</v>
      </c>
      <c r="M149" s="58">
        <v>67042</v>
      </c>
    </row>
    <row r="150" spans="1:13" ht="15" customHeight="1" x14ac:dyDescent="0.3">
      <c r="A150" s="56">
        <v>5204</v>
      </c>
      <c r="B150" s="56" t="s">
        <v>2876</v>
      </c>
      <c r="C150" s="58">
        <v>12084.8</v>
      </c>
      <c r="D150" s="58">
        <v>0</v>
      </c>
      <c r="E150" s="58">
        <v>500</v>
      </c>
      <c r="F150" s="58">
        <v>1050</v>
      </c>
      <c r="G150" s="58">
        <v>3304.44</v>
      </c>
      <c r="H150" s="58">
        <v>16939.239999999998</v>
      </c>
      <c r="I150" s="58">
        <v>16515.89</v>
      </c>
      <c r="J150" s="58">
        <v>2014.13</v>
      </c>
      <c r="K150" s="58">
        <v>24169.599999999999</v>
      </c>
      <c r="L150" s="58">
        <v>7308.66</v>
      </c>
      <c r="M150" s="58">
        <v>50008.28</v>
      </c>
    </row>
    <row r="151" spans="1:13" ht="15" customHeight="1" x14ac:dyDescent="0.3">
      <c r="A151" s="56">
        <v>5205</v>
      </c>
      <c r="B151" s="56" t="s">
        <v>2877</v>
      </c>
      <c r="C151" s="58">
        <v>13451.2</v>
      </c>
      <c r="D151" s="58">
        <v>0</v>
      </c>
      <c r="E151" s="58">
        <v>500</v>
      </c>
      <c r="F151" s="58">
        <v>1050</v>
      </c>
      <c r="G151" s="58">
        <v>3304.44</v>
      </c>
      <c r="H151" s="58">
        <v>18305.64</v>
      </c>
      <c r="I151" s="58">
        <v>18383.310000000001</v>
      </c>
      <c r="J151" s="58">
        <v>2241.87</v>
      </c>
      <c r="K151" s="58">
        <v>26902.400000000001</v>
      </c>
      <c r="L151" s="58">
        <v>7308.66</v>
      </c>
      <c r="M151" s="58">
        <v>54836.240000000005</v>
      </c>
    </row>
    <row r="152" spans="1:13" ht="15" customHeight="1" x14ac:dyDescent="0.3">
      <c r="A152" s="56">
        <v>5206</v>
      </c>
      <c r="B152" s="56" t="s">
        <v>2878</v>
      </c>
      <c r="C152" s="58">
        <v>14825.6</v>
      </c>
      <c r="D152" s="58">
        <v>0</v>
      </c>
      <c r="E152" s="58">
        <v>500</v>
      </c>
      <c r="F152" s="58">
        <v>1050</v>
      </c>
      <c r="G152" s="58">
        <v>3304.44</v>
      </c>
      <c r="H152" s="58">
        <v>19680.04</v>
      </c>
      <c r="I152" s="58">
        <v>20261.650000000001</v>
      </c>
      <c r="J152" s="58">
        <v>2470.9299999999998</v>
      </c>
      <c r="K152" s="58">
        <v>29651.200000000001</v>
      </c>
      <c r="L152" s="58">
        <v>7308.66</v>
      </c>
      <c r="M152" s="58">
        <v>59692.44</v>
      </c>
    </row>
    <row r="153" spans="1:13" ht="15" customHeight="1" x14ac:dyDescent="0.3">
      <c r="A153" s="56">
        <v>5207</v>
      </c>
      <c r="B153" s="56" t="s">
        <v>2879</v>
      </c>
      <c r="C153" s="58">
        <v>16320</v>
      </c>
      <c r="D153" s="58">
        <v>0</v>
      </c>
      <c r="E153" s="58">
        <v>500</v>
      </c>
      <c r="F153" s="58">
        <v>1050</v>
      </c>
      <c r="G153" s="58">
        <v>3304.44</v>
      </c>
      <c r="H153" s="58">
        <v>21174.44</v>
      </c>
      <c r="I153" s="58">
        <v>22304</v>
      </c>
      <c r="J153" s="58">
        <v>2720</v>
      </c>
      <c r="K153" s="58">
        <v>32640</v>
      </c>
      <c r="L153" s="58">
        <v>7308.66</v>
      </c>
      <c r="M153" s="58">
        <v>64972.66</v>
      </c>
    </row>
    <row r="154" spans="1:13" ht="15" customHeight="1" x14ac:dyDescent="0.3">
      <c r="A154" s="56">
        <v>5210</v>
      </c>
      <c r="B154" s="56" t="s">
        <v>2880</v>
      </c>
      <c r="C154" s="58">
        <v>12084.8</v>
      </c>
      <c r="D154" s="58">
        <v>0</v>
      </c>
      <c r="E154" s="58">
        <v>500</v>
      </c>
      <c r="F154" s="58">
        <v>1050</v>
      </c>
      <c r="G154" s="58">
        <v>3304.44</v>
      </c>
      <c r="H154" s="58">
        <v>16939.239999999998</v>
      </c>
      <c r="I154" s="58">
        <v>16515.89</v>
      </c>
      <c r="J154" s="58">
        <v>2014.13</v>
      </c>
      <c r="K154" s="58">
        <v>24169.599999999999</v>
      </c>
      <c r="L154" s="58">
        <v>7308.88</v>
      </c>
      <c r="M154" s="58">
        <v>50008.499999999993</v>
      </c>
    </row>
    <row r="155" spans="1:13" ht="15" customHeight="1" x14ac:dyDescent="0.3">
      <c r="A155" s="56">
        <v>5211</v>
      </c>
      <c r="B155" s="56" t="s">
        <v>2881</v>
      </c>
      <c r="C155" s="58">
        <v>13451.2</v>
      </c>
      <c r="D155" s="58">
        <v>0</v>
      </c>
      <c r="E155" s="58">
        <v>500</v>
      </c>
      <c r="F155" s="58">
        <v>1050</v>
      </c>
      <c r="G155" s="58">
        <v>3304.44</v>
      </c>
      <c r="H155" s="58">
        <v>18305.64</v>
      </c>
      <c r="I155" s="58">
        <v>18383.310000000001</v>
      </c>
      <c r="J155" s="58">
        <v>2241.87</v>
      </c>
      <c r="K155" s="58">
        <v>26902.400000000001</v>
      </c>
      <c r="L155" s="58">
        <v>7308.88</v>
      </c>
      <c r="M155" s="58">
        <v>54836.46</v>
      </c>
    </row>
    <row r="156" spans="1:13" ht="15" customHeight="1" x14ac:dyDescent="0.3">
      <c r="A156" s="56">
        <v>5215</v>
      </c>
      <c r="B156" s="56" t="s">
        <v>2882</v>
      </c>
      <c r="C156" s="58">
        <v>8395.2000000000007</v>
      </c>
      <c r="D156" s="58">
        <v>0</v>
      </c>
      <c r="E156" s="58">
        <v>500</v>
      </c>
      <c r="F156" s="58">
        <v>1050</v>
      </c>
      <c r="G156" s="58">
        <v>3304.44</v>
      </c>
      <c r="H156" s="58">
        <v>13249.640000000001</v>
      </c>
      <c r="I156" s="58">
        <v>11473.44</v>
      </c>
      <c r="J156" s="58">
        <v>1399.2</v>
      </c>
      <c r="K156" s="58">
        <v>16790.400000000001</v>
      </c>
      <c r="L156" s="58">
        <v>7308.88</v>
      </c>
      <c r="M156" s="58">
        <v>36971.919999999998</v>
      </c>
    </row>
    <row r="157" spans="1:13" ht="15" customHeight="1" x14ac:dyDescent="0.3">
      <c r="A157" s="56">
        <v>5216</v>
      </c>
      <c r="B157" s="56" t="s">
        <v>2883</v>
      </c>
      <c r="C157" s="58">
        <v>8998.4</v>
      </c>
      <c r="D157" s="58">
        <v>0</v>
      </c>
      <c r="E157" s="58">
        <v>500</v>
      </c>
      <c r="F157" s="58">
        <v>1050</v>
      </c>
      <c r="G157" s="58">
        <v>3304.44</v>
      </c>
      <c r="H157" s="58">
        <v>13852.84</v>
      </c>
      <c r="I157" s="58">
        <v>12297.81</v>
      </c>
      <c r="J157" s="58">
        <v>1499.73</v>
      </c>
      <c r="K157" s="58">
        <v>17996.8</v>
      </c>
      <c r="L157" s="58">
        <v>7308.88</v>
      </c>
      <c r="M157" s="58">
        <v>39103.219999999994</v>
      </c>
    </row>
    <row r="158" spans="1:13" ht="15" customHeight="1" x14ac:dyDescent="0.3">
      <c r="A158" s="56">
        <v>5217</v>
      </c>
      <c r="B158" s="56" t="s">
        <v>2884</v>
      </c>
      <c r="C158" s="58">
        <v>10316.799999999999</v>
      </c>
      <c r="D158" s="58">
        <v>0</v>
      </c>
      <c r="E158" s="58">
        <v>500</v>
      </c>
      <c r="F158" s="58">
        <v>1050</v>
      </c>
      <c r="G158" s="58">
        <v>3304.44</v>
      </c>
      <c r="H158" s="58">
        <v>15171.24</v>
      </c>
      <c r="I158" s="58">
        <v>14099.63</v>
      </c>
      <c r="J158" s="58">
        <v>1719.47</v>
      </c>
      <c r="K158" s="58">
        <v>20633.599999999999</v>
      </c>
      <c r="L158" s="58">
        <v>7308.88</v>
      </c>
      <c r="M158" s="58">
        <v>43761.579999999994</v>
      </c>
    </row>
    <row r="159" spans="1:13" ht="15" customHeight="1" x14ac:dyDescent="0.3">
      <c r="A159" s="56">
        <v>7102</v>
      </c>
      <c r="B159" s="56" t="s">
        <v>2885</v>
      </c>
      <c r="C159" s="58">
        <v>5256</v>
      </c>
      <c r="D159" s="58">
        <v>0</v>
      </c>
      <c r="E159" s="58">
        <v>500</v>
      </c>
      <c r="F159" s="58">
        <v>1050</v>
      </c>
      <c r="G159" s="58">
        <v>3304.44</v>
      </c>
      <c r="H159" s="58">
        <v>10110.44</v>
      </c>
      <c r="I159" s="58">
        <v>7183.2</v>
      </c>
      <c r="J159" s="58">
        <v>876</v>
      </c>
      <c r="K159" s="58">
        <v>10512</v>
      </c>
      <c r="L159" s="58">
        <v>7308.88</v>
      </c>
      <c r="M159" s="58">
        <v>25880.080000000002</v>
      </c>
    </row>
    <row r="160" spans="1:13" ht="15" customHeight="1" x14ac:dyDescent="0.3">
      <c r="A160" s="56">
        <v>7104</v>
      </c>
      <c r="B160" s="56" t="s">
        <v>2886</v>
      </c>
      <c r="C160" s="58">
        <v>5256</v>
      </c>
      <c r="D160" s="58">
        <v>0</v>
      </c>
      <c r="E160" s="58">
        <v>500</v>
      </c>
      <c r="F160" s="58">
        <v>1050</v>
      </c>
      <c r="G160" s="58">
        <v>3304.44</v>
      </c>
      <c r="H160" s="58">
        <v>10110.44</v>
      </c>
      <c r="I160" s="58">
        <v>7183.2</v>
      </c>
      <c r="J160" s="58">
        <v>876</v>
      </c>
      <c r="K160" s="58">
        <v>10512</v>
      </c>
      <c r="L160" s="58">
        <v>7308.88</v>
      </c>
      <c r="M160" s="58">
        <v>25880.080000000002</v>
      </c>
    </row>
    <row r="161" spans="1:13" ht="15" customHeight="1" x14ac:dyDescent="0.3">
      <c r="A161" s="56">
        <v>7105</v>
      </c>
      <c r="B161" s="56" t="s">
        <v>2887</v>
      </c>
      <c r="C161" s="58">
        <v>5256</v>
      </c>
      <c r="D161" s="58">
        <v>0</v>
      </c>
      <c r="E161" s="58">
        <v>500</v>
      </c>
      <c r="F161" s="58">
        <v>1050</v>
      </c>
      <c r="G161" s="58">
        <v>3304.44</v>
      </c>
      <c r="H161" s="58">
        <v>10110.44</v>
      </c>
      <c r="I161" s="58">
        <v>7183.2</v>
      </c>
      <c r="J161" s="58">
        <v>876</v>
      </c>
      <c r="K161" s="58">
        <v>10512</v>
      </c>
      <c r="L161" s="58">
        <v>7308.88</v>
      </c>
      <c r="M161" s="58">
        <v>25880.080000000002</v>
      </c>
    </row>
    <row r="162" spans="1:13" ht="15" customHeight="1" x14ac:dyDescent="0.3">
      <c r="A162" s="56">
        <v>7106</v>
      </c>
      <c r="B162" s="56" t="s">
        <v>2888</v>
      </c>
      <c r="C162" s="58">
        <v>5256</v>
      </c>
      <c r="D162" s="58">
        <v>0</v>
      </c>
      <c r="E162" s="58">
        <v>500</v>
      </c>
      <c r="F162" s="58">
        <v>1050</v>
      </c>
      <c r="G162" s="58">
        <v>3304.44</v>
      </c>
      <c r="H162" s="58">
        <v>10110.44</v>
      </c>
      <c r="I162" s="58">
        <v>7183.2</v>
      </c>
      <c r="J162" s="58">
        <v>876</v>
      </c>
      <c r="K162" s="58">
        <v>10512</v>
      </c>
      <c r="L162" s="58">
        <v>7308.88</v>
      </c>
      <c r="M162" s="58">
        <v>25880.080000000002</v>
      </c>
    </row>
    <row r="163" spans="1:13" ht="15" customHeight="1" x14ac:dyDescent="0.3">
      <c r="A163" s="56">
        <v>7107</v>
      </c>
      <c r="B163" s="56" t="s">
        <v>2889</v>
      </c>
      <c r="C163" s="58">
        <v>5256</v>
      </c>
      <c r="D163" s="58">
        <v>0</v>
      </c>
      <c r="E163" s="58">
        <v>500</v>
      </c>
      <c r="F163" s="58">
        <v>1050</v>
      </c>
      <c r="G163" s="58">
        <v>3304.44</v>
      </c>
      <c r="H163" s="58">
        <v>10110.44</v>
      </c>
      <c r="I163" s="58">
        <v>7183.2</v>
      </c>
      <c r="J163" s="58">
        <v>876</v>
      </c>
      <c r="K163" s="58">
        <v>10512</v>
      </c>
      <c r="L163" s="58">
        <v>7308.88</v>
      </c>
      <c r="M163" s="58">
        <v>25880.080000000002</v>
      </c>
    </row>
    <row r="164" spans="1:13" ht="15" customHeight="1" x14ac:dyDescent="0.3">
      <c r="A164" s="56">
        <v>7108</v>
      </c>
      <c r="B164" s="56" t="s">
        <v>2890</v>
      </c>
      <c r="C164" s="58">
        <v>5355.2</v>
      </c>
      <c r="D164" s="58">
        <v>0</v>
      </c>
      <c r="E164" s="58">
        <v>500</v>
      </c>
      <c r="F164" s="58">
        <v>1050</v>
      </c>
      <c r="G164" s="58">
        <v>3304.44</v>
      </c>
      <c r="H164" s="58">
        <v>10209.64</v>
      </c>
      <c r="I164" s="58">
        <v>7318.77</v>
      </c>
      <c r="J164" s="58">
        <v>892.53</v>
      </c>
      <c r="K164" s="58">
        <v>10710.4</v>
      </c>
      <c r="L164" s="58">
        <v>7308.88</v>
      </c>
      <c r="M164" s="58">
        <v>26230.58</v>
      </c>
    </row>
    <row r="165" spans="1:13" ht="15" customHeight="1" x14ac:dyDescent="0.3">
      <c r="A165" s="56">
        <v>7111</v>
      </c>
      <c r="B165" s="56" t="s">
        <v>2891</v>
      </c>
      <c r="C165" s="58">
        <v>5256</v>
      </c>
      <c r="D165" s="58">
        <v>0</v>
      </c>
      <c r="E165" s="58">
        <v>500</v>
      </c>
      <c r="F165" s="58">
        <v>1050</v>
      </c>
      <c r="G165" s="58">
        <v>3304.44</v>
      </c>
      <c r="H165" s="58">
        <v>10110.44</v>
      </c>
      <c r="I165" s="58">
        <v>7183.2</v>
      </c>
      <c r="J165" s="58">
        <v>876</v>
      </c>
      <c r="K165" s="58">
        <v>10512</v>
      </c>
      <c r="L165" s="58">
        <v>7308.88</v>
      </c>
      <c r="M165" s="58">
        <v>25880.080000000002</v>
      </c>
    </row>
    <row r="166" spans="1:13" ht="15" customHeight="1" x14ac:dyDescent="0.3">
      <c r="A166" s="56">
        <v>7112</v>
      </c>
      <c r="B166" s="56" t="s">
        <v>2892</v>
      </c>
      <c r="C166" s="58">
        <v>5649.6</v>
      </c>
      <c r="D166" s="58">
        <v>0</v>
      </c>
      <c r="E166" s="58">
        <v>500</v>
      </c>
      <c r="F166" s="58">
        <v>1050</v>
      </c>
      <c r="G166" s="58">
        <v>3304.44</v>
      </c>
      <c r="H166" s="58">
        <v>10504.04</v>
      </c>
      <c r="I166" s="58">
        <v>7721.12</v>
      </c>
      <c r="J166" s="58">
        <v>941.6</v>
      </c>
      <c r="K166" s="58">
        <v>11299.2</v>
      </c>
      <c r="L166" s="58">
        <v>7308.88</v>
      </c>
      <c r="M166" s="58">
        <v>27270.799999999999</v>
      </c>
    </row>
    <row r="167" spans="1:13" ht="15" customHeight="1" x14ac:dyDescent="0.3">
      <c r="A167" s="56">
        <v>7141</v>
      </c>
      <c r="B167" s="56" t="s">
        <v>2712</v>
      </c>
      <c r="C167" s="58">
        <v>5256</v>
      </c>
      <c r="D167" s="58">
        <v>0</v>
      </c>
      <c r="E167" s="58">
        <v>500</v>
      </c>
      <c r="F167" s="58">
        <v>1050</v>
      </c>
      <c r="G167" s="58">
        <v>3304.44</v>
      </c>
      <c r="H167" s="58">
        <v>10110.44</v>
      </c>
      <c r="I167" s="58">
        <v>7183.2</v>
      </c>
      <c r="J167" s="58">
        <v>876</v>
      </c>
      <c r="K167" s="58">
        <v>10512</v>
      </c>
      <c r="L167" s="58">
        <v>7308.88</v>
      </c>
      <c r="M167" s="58">
        <v>25880.080000000002</v>
      </c>
    </row>
    <row r="168" spans="1:13" ht="15" customHeight="1" x14ac:dyDescent="0.3">
      <c r="A168" s="56">
        <v>7143</v>
      </c>
      <c r="B168" s="56" t="s">
        <v>2893</v>
      </c>
      <c r="C168" s="58">
        <v>5256</v>
      </c>
      <c r="D168" s="58">
        <v>0</v>
      </c>
      <c r="E168" s="58">
        <v>500</v>
      </c>
      <c r="F168" s="58">
        <v>1050</v>
      </c>
      <c r="G168" s="58">
        <v>3304.44</v>
      </c>
      <c r="H168" s="58">
        <v>10110.44</v>
      </c>
      <c r="I168" s="58">
        <v>7183.2</v>
      </c>
      <c r="J168" s="58">
        <v>876</v>
      </c>
      <c r="K168" s="58">
        <v>10512</v>
      </c>
      <c r="L168" s="58">
        <v>7308.88</v>
      </c>
      <c r="M168" s="58">
        <v>25880.080000000002</v>
      </c>
    </row>
    <row r="169" spans="1:13" ht="15" customHeight="1" x14ac:dyDescent="0.3">
      <c r="A169" s="56">
        <v>7151</v>
      </c>
      <c r="B169" s="56" t="s">
        <v>2894</v>
      </c>
      <c r="C169" s="58">
        <v>5256</v>
      </c>
      <c r="D169" s="58">
        <v>0</v>
      </c>
      <c r="E169" s="58">
        <v>500</v>
      </c>
      <c r="F169" s="58">
        <v>1050</v>
      </c>
      <c r="G169" s="58">
        <v>3304.44</v>
      </c>
      <c r="H169" s="58">
        <v>10110.44</v>
      </c>
      <c r="I169" s="58">
        <v>7183.2</v>
      </c>
      <c r="J169" s="58">
        <v>876</v>
      </c>
      <c r="K169" s="58">
        <v>10512</v>
      </c>
      <c r="L169" s="58">
        <v>7308.88</v>
      </c>
      <c r="M169" s="58">
        <v>25880.080000000002</v>
      </c>
    </row>
    <row r="170" spans="1:13" ht="15" customHeight="1" x14ac:dyDescent="0.3">
      <c r="A170" s="56">
        <v>7152</v>
      </c>
      <c r="B170" s="56" t="s">
        <v>2895</v>
      </c>
      <c r="C170" s="58">
        <v>15582.4</v>
      </c>
      <c r="D170" s="58">
        <v>0</v>
      </c>
      <c r="E170" s="58">
        <v>500</v>
      </c>
      <c r="F170" s="58">
        <v>1050</v>
      </c>
      <c r="G170" s="58">
        <v>3848.89</v>
      </c>
      <c r="H170" s="58">
        <v>20981.29</v>
      </c>
      <c r="I170" s="58">
        <v>21295.95</v>
      </c>
      <c r="J170" s="58">
        <v>2597.0700000000002</v>
      </c>
      <c r="K170" s="58">
        <v>31164.799999999999</v>
      </c>
      <c r="L170" s="58">
        <v>7308.66</v>
      </c>
      <c r="M170" s="58">
        <v>62366.479999999996</v>
      </c>
    </row>
    <row r="171" spans="1:13" ht="15" customHeight="1" x14ac:dyDescent="0.3">
      <c r="A171" s="56">
        <v>7153</v>
      </c>
      <c r="B171" s="56" t="s">
        <v>2896</v>
      </c>
      <c r="C171" s="58">
        <v>17232</v>
      </c>
      <c r="D171" s="58">
        <v>0</v>
      </c>
      <c r="E171" s="58">
        <v>500</v>
      </c>
      <c r="F171" s="58">
        <v>1050</v>
      </c>
      <c r="G171" s="58">
        <v>3848.89</v>
      </c>
      <c r="H171" s="58">
        <v>22630.89</v>
      </c>
      <c r="I171" s="58">
        <v>23550.400000000001</v>
      </c>
      <c r="J171" s="58">
        <v>2872</v>
      </c>
      <c r="K171" s="58">
        <v>34464</v>
      </c>
      <c r="L171" s="58">
        <v>7308.66</v>
      </c>
      <c r="M171" s="58">
        <v>68195.06</v>
      </c>
    </row>
    <row r="172" spans="1:13" ht="15" customHeight="1" x14ac:dyDescent="0.3">
      <c r="A172" s="56">
        <v>7154</v>
      </c>
      <c r="B172" s="56" t="s">
        <v>2897</v>
      </c>
      <c r="C172" s="58">
        <v>18963.2</v>
      </c>
      <c r="D172" s="58">
        <v>0</v>
      </c>
      <c r="E172" s="58">
        <v>500</v>
      </c>
      <c r="F172" s="58">
        <v>1050</v>
      </c>
      <c r="G172" s="58">
        <v>4518.26</v>
      </c>
      <c r="H172" s="58">
        <v>25031.46</v>
      </c>
      <c r="I172" s="58">
        <v>25916.37</v>
      </c>
      <c r="J172" s="58">
        <v>3160.53</v>
      </c>
      <c r="K172" s="58">
        <v>37926.400000000001</v>
      </c>
      <c r="L172" s="58">
        <v>7308.66</v>
      </c>
      <c r="M172" s="58">
        <v>74311.960000000006</v>
      </c>
    </row>
    <row r="173" spans="1:13" ht="15" customHeight="1" x14ac:dyDescent="0.3">
      <c r="A173" s="56">
        <v>7155</v>
      </c>
      <c r="B173" s="56" t="s">
        <v>2898</v>
      </c>
      <c r="C173" s="58">
        <v>20864</v>
      </c>
      <c r="D173" s="58">
        <v>0</v>
      </c>
      <c r="E173" s="58">
        <v>500</v>
      </c>
      <c r="F173" s="58">
        <v>1050</v>
      </c>
      <c r="G173" s="58">
        <v>5187.6000000000004</v>
      </c>
      <c r="H173" s="58">
        <v>27601.599999999999</v>
      </c>
      <c r="I173" s="58">
        <v>28514.13</v>
      </c>
      <c r="J173" s="58">
        <v>3477.33</v>
      </c>
      <c r="K173" s="58">
        <v>41728</v>
      </c>
      <c r="L173" s="58">
        <v>7308.66</v>
      </c>
      <c r="M173" s="58">
        <v>81028.12</v>
      </c>
    </row>
    <row r="174" spans="1:13" ht="15" customHeight="1" x14ac:dyDescent="0.3">
      <c r="A174" s="56">
        <v>7160</v>
      </c>
      <c r="B174" s="56" t="s">
        <v>2899</v>
      </c>
      <c r="C174" s="58">
        <v>18963.2</v>
      </c>
      <c r="D174" s="58">
        <v>0</v>
      </c>
      <c r="E174" s="58">
        <v>500</v>
      </c>
      <c r="F174" s="58">
        <v>1050</v>
      </c>
      <c r="G174" s="58">
        <v>4518.26</v>
      </c>
      <c r="H174" s="58">
        <v>25031.46</v>
      </c>
      <c r="I174" s="58">
        <v>25916.37</v>
      </c>
      <c r="J174" s="58">
        <v>3160.53</v>
      </c>
      <c r="K174" s="58">
        <v>37926.400000000001</v>
      </c>
      <c r="L174" s="58">
        <v>7308.66</v>
      </c>
      <c r="M174" s="58">
        <v>74311.960000000006</v>
      </c>
    </row>
    <row r="175" spans="1:13" ht="15" customHeight="1" x14ac:dyDescent="0.3">
      <c r="A175" s="56">
        <v>7161</v>
      </c>
      <c r="B175" s="56" t="s">
        <v>2900</v>
      </c>
      <c r="C175" s="58">
        <v>20864</v>
      </c>
      <c r="D175" s="58">
        <v>0</v>
      </c>
      <c r="E175" s="58">
        <v>500</v>
      </c>
      <c r="F175" s="58">
        <v>1050</v>
      </c>
      <c r="G175" s="58">
        <v>5187.6000000000004</v>
      </c>
      <c r="H175" s="58">
        <v>27601.599999999999</v>
      </c>
      <c r="I175" s="58">
        <v>28514.13</v>
      </c>
      <c r="J175" s="58">
        <v>3477.33</v>
      </c>
      <c r="K175" s="58">
        <v>41728</v>
      </c>
      <c r="L175" s="58">
        <v>7308.66</v>
      </c>
      <c r="M175" s="58">
        <v>81028.12</v>
      </c>
    </row>
    <row r="176" spans="1:13" ht="15" customHeight="1" x14ac:dyDescent="0.3">
      <c r="A176" s="56">
        <v>7165</v>
      </c>
      <c r="B176" s="56" t="s">
        <v>2901</v>
      </c>
      <c r="C176" s="58">
        <v>25248</v>
      </c>
      <c r="D176" s="58">
        <v>0</v>
      </c>
      <c r="E176" s="58">
        <v>500</v>
      </c>
      <c r="F176" s="58">
        <v>1050</v>
      </c>
      <c r="G176" s="58">
        <v>5187.6000000000004</v>
      </c>
      <c r="H176" s="58">
        <v>31985.599999999999</v>
      </c>
      <c r="I176" s="58">
        <v>34505.599999999999</v>
      </c>
      <c r="J176" s="58">
        <v>4208</v>
      </c>
      <c r="K176" s="58">
        <v>50496</v>
      </c>
      <c r="L176" s="58">
        <v>7308.66</v>
      </c>
      <c r="M176" s="58">
        <v>96518.260000000009</v>
      </c>
    </row>
    <row r="177" spans="1:13" ht="15" customHeight="1" x14ac:dyDescent="0.3">
      <c r="A177" s="56">
        <v>7171</v>
      </c>
      <c r="B177" s="56" t="s">
        <v>2902</v>
      </c>
      <c r="C177" s="58">
        <v>10241.6</v>
      </c>
      <c r="D177" s="58">
        <v>0</v>
      </c>
      <c r="E177" s="58">
        <v>500</v>
      </c>
      <c r="F177" s="58">
        <v>1050</v>
      </c>
      <c r="G177" s="58">
        <v>3304.44</v>
      </c>
      <c r="H177" s="58">
        <v>15096.04</v>
      </c>
      <c r="I177" s="58">
        <v>13996.85</v>
      </c>
      <c r="J177" s="58">
        <v>1706.93</v>
      </c>
      <c r="K177" s="58">
        <v>20483.2</v>
      </c>
      <c r="L177" s="58">
        <v>7308.88</v>
      </c>
      <c r="M177" s="58">
        <v>43495.86</v>
      </c>
    </row>
    <row r="178" spans="1:13" ht="15" customHeight="1" x14ac:dyDescent="0.3">
      <c r="A178" s="56">
        <v>1230</v>
      </c>
      <c r="B178" s="56" t="s">
        <v>2932</v>
      </c>
      <c r="C178" s="58">
        <v>17931.2</v>
      </c>
      <c r="D178" s="58">
        <v>1110</v>
      </c>
      <c r="E178" s="58">
        <v>889</v>
      </c>
      <c r="F178" s="58">
        <v>850</v>
      </c>
      <c r="G178" s="58">
        <v>2000</v>
      </c>
      <c r="H178" s="58">
        <v>22780.2</v>
      </c>
      <c r="I178" s="58">
        <v>24505.97</v>
      </c>
      <c r="J178" s="58">
        <v>2988.53</v>
      </c>
      <c r="K178" s="58">
        <v>35862.400000000001</v>
      </c>
      <c r="L178" s="58">
        <v>4365</v>
      </c>
      <c r="M178" s="58">
        <v>67721.899999999994</v>
      </c>
    </row>
    <row r="179" spans="1:13" ht="15" customHeight="1" x14ac:dyDescent="0.3">
      <c r="A179" s="56">
        <v>1232</v>
      </c>
      <c r="B179" s="56" t="s">
        <v>2933</v>
      </c>
      <c r="C179" s="58">
        <v>20276.8</v>
      </c>
      <c r="D179" s="58">
        <v>1110</v>
      </c>
      <c r="E179" s="58">
        <v>889</v>
      </c>
      <c r="F179" s="58">
        <v>850</v>
      </c>
      <c r="G179" s="58">
        <v>2000</v>
      </c>
      <c r="H179" s="58">
        <v>25125.8</v>
      </c>
      <c r="I179" s="58">
        <v>27711.63</v>
      </c>
      <c r="J179" s="58">
        <v>3379.47</v>
      </c>
      <c r="K179" s="58">
        <v>40553.599999999999</v>
      </c>
      <c r="L179" s="58">
        <v>4365</v>
      </c>
      <c r="M179" s="58">
        <v>76009.7</v>
      </c>
    </row>
    <row r="180" spans="1:13" ht="15" customHeight="1" x14ac:dyDescent="0.3">
      <c r="A180" s="56">
        <v>1301</v>
      </c>
      <c r="B180" s="56" t="s">
        <v>2934</v>
      </c>
      <c r="C180" s="58">
        <v>8965.6</v>
      </c>
      <c r="D180" s="58">
        <v>555</v>
      </c>
      <c r="E180" s="58">
        <v>444.5</v>
      </c>
      <c r="F180" s="58">
        <v>425</v>
      </c>
      <c r="G180" s="58">
        <v>1035</v>
      </c>
      <c r="H180" s="58">
        <v>11425.1</v>
      </c>
      <c r="I180" s="58">
        <v>12252.99</v>
      </c>
      <c r="J180" s="58">
        <v>1494.27</v>
      </c>
      <c r="K180" s="58">
        <v>17931.2</v>
      </c>
      <c r="L180" s="58">
        <v>2252.5</v>
      </c>
      <c r="M180" s="58">
        <v>33930.959999999999</v>
      </c>
    </row>
    <row r="181" spans="1:13" ht="15" customHeight="1" x14ac:dyDescent="0.3">
      <c r="A181" s="56">
        <v>7150</v>
      </c>
      <c r="B181" s="56" t="s">
        <v>2935</v>
      </c>
      <c r="C181" s="58">
        <v>5256</v>
      </c>
      <c r="D181" s="58">
        <v>0</v>
      </c>
      <c r="E181" s="58">
        <v>500</v>
      </c>
      <c r="F181" s="58">
        <v>1050</v>
      </c>
      <c r="G181" s="58">
        <v>3304.44</v>
      </c>
      <c r="H181" s="58">
        <v>10110.44</v>
      </c>
      <c r="I181" s="58">
        <v>7183.2</v>
      </c>
      <c r="J181" s="58">
        <v>876</v>
      </c>
      <c r="K181" s="58">
        <v>10512</v>
      </c>
      <c r="L181" s="58">
        <v>7308.88</v>
      </c>
      <c r="M181" s="58">
        <v>25880.080000000002</v>
      </c>
    </row>
  </sheetData>
  <mergeCells count="15">
    <mergeCell ref="A42:A43"/>
    <mergeCell ref="B42:B43"/>
    <mergeCell ref="C42:H42"/>
    <mergeCell ref="I42:M42"/>
    <mergeCell ref="A2:M2"/>
    <mergeCell ref="A3:M3"/>
    <mergeCell ref="A4:M4"/>
    <mergeCell ref="A5:M5"/>
    <mergeCell ref="A6:M6"/>
    <mergeCell ref="A7:C7"/>
    <mergeCell ref="A8:A9"/>
    <mergeCell ref="B8:B9"/>
    <mergeCell ref="C8:H8"/>
    <mergeCell ref="I8:M8"/>
    <mergeCell ref="A41:C41"/>
  </mergeCells>
  <printOptions horizontalCentered="1"/>
  <pageMargins left="0.59055118110236227" right="0.59055118110236227" top="1.1811023622047245" bottom="0.78740157480314965" header="0.39370078740157483" footer="0.39370078740157483"/>
  <pageSetup scale="71" fitToHeight="0" orientation="landscape" r:id="rId1"/>
  <rowBreaks count="4" manualBreakCount="4">
    <brk id="40" max="16383" man="1"/>
    <brk id="83" max="16383" man="1"/>
    <brk id="127" max="16383" man="1"/>
    <brk id="1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8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1720</v>
      </c>
      <c r="C2" s="421"/>
    </row>
    <row r="3" spans="2:3" x14ac:dyDescent="0.3">
      <c r="B3" s="1" t="s">
        <v>805</v>
      </c>
      <c r="C3" s="1" t="s">
        <v>4</v>
      </c>
    </row>
    <row r="4" spans="2:3" x14ac:dyDescent="0.3">
      <c r="B4" s="5" t="s">
        <v>9</v>
      </c>
      <c r="C4" s="7" t="s">
        <v>888</v>
      </c>
    </row>
    <row r="5" spans="2:3" x14ac:dyDescent="0.3">
      <c r="B5" s="6" t="s">
        <v>10</v>
      </c>
      <c r="C5" s="8" t="s">
        <v>889</v>
      </c>
    </row>
    <row r="6" spans="2:3" x14ac:dyDescent="0.3">
      <c r="B6" s="2" t="s">
        <v>12</v>
      </c>
      <c r="C6" s="4" t="s">
        <v>889</v>
      </c>
    </row>
    <row r="7" spans="2:3" x14ac:dyDescent="0.3">
      <c r="B7" s="6" t="s">
        <v>13</v>
      </c>
      <c r="C7" s="8" t="s">
        <v>890</v>
      </c>
    </row>
    <row r="8" spans="2:3" x14ac:dyDescent="0.3">
      <c r="B8" s="2" t="s">
        <v>14</v>
      </c>
      <c r="C8" s="4" t="s">
        <v>891</v>
      </c>
    </row>
    <row r="9" spans="2:3" x14ac:dyDescent="0.3">
      <c r="B9" s="2" t="s">
        <v>427</v>
      </c>
      <c r="C9" s="4" t="s">
        <v>892</v>
      </c>
    </row>
    <row r="10" spans="2:3" x14ac:dyDescent="0.3">
      <c r="B10" s="2" t="s">
        <v>15</v>
      </c>
      <c r="C10" s="4" t="s">
        <v>893</v>
      </c>
    </row>
    <row r="11" spans="2:3" x14ac:dyDescent="0.3">
      <c r="B11" s="6" t="s">
        <v>16</v>
      </c>
      <c r="C11" s="8" t="s">
        <v>894</v>
      </c>
    </row>
    <row r="12" spans="2:3" x14ac:dyDescent="0.3">
      <c r="B12" s="2" t="s">
        <v>17</v>
      </c>
      <c r="C12" s="4" t="s">
        <v>895</v>
      </c>
    </row>
    <row r="13" spans="2:3" x14ac:dyDescent="0.3">
      <c r="B13" s="2" t="s">
        <v>18</v>
      </c>
      <c r="C13" s="4" t="s">
        <v>896</v>
      </c>
    </row>
    <row r="14" spans="2:3" x14ac:dyDescent="0.3">
      <c r="B14" s="2" t="s">
        <v>19</v>
      </c>
      <c r="C14" s="4" t="s">
        <v>897</v>
      </c>
    </row>
    <row r="15" spans="2:3" x14ac:dyDescent="0.3">
      <c r="B15" s="2" t="s">
        <v>806</v>
      </c>
      <c r="C15" s="4" t="s">
        <v>898</v>
      </c>
    </row>
    <row r="16" spans="2:3" x14ac:dyDescent="0.3">
      <c r="B16" s="6" t="s">
        <v>20</v>
      </c>
      <c r="C16" s="8" t="s">
        <v>899</v>
      </c>
    </row>
    <row r="17" spans="2:3" x14ac:dyDescent="0.3">
      <c r="B17" s="2" t="s">
        <v>21</v>
      </c>
      <c r="C17" s="4" t="s">
        <v>900</v>
      </c>
    </row>
    <row r="18" spans="2:3" x14ac:dyDescent="0.3">
      <c r="B18" s="2" t="s">
        <v>807</v>
      </c>
      <c r="C18" s="4" t="s">
        <v>901</v>
      </c>
    </row>
    <row r="19" spans="2:3" x14ac:dyDescent="0.3">
      <c r="B19" s="2" t="s">
        <v>808</v>
      </c>
      <c r="C19" s="4" t="s">
        <v>902</v>
      </c>
    </row>
    <row r="20" spans="2:3" x14ac:dyDescent="0.3">
      <c r="B20" s="2" t="s">
        <v>22</v>
      </c>
      <c r="C20" s="4" t="s">
        <v>903</v>
      </c>
    </row>
    <row r="21" spans="2:3" x14ac:dyDescent="0.3">
      <c r="B21" s="6" t="s">
        <v>23</v>
      </c>
      <c r="C21" s="8" t="s">
        <v>904</v>
      </c>
    </row>
    <row r="22" spans="2:3" x14ac:dyDescent="0.3">
      <c r="B22" s="2" t="s">
        <v>809</v>
      </c>
      <c r="C22" s="4" t="s">
        <v>905</v>
      </c>
    </row>
    <row r="23" spans="2:3" x14ac:dyDescent="0.3">
      <c r="B23" s="2" t="s">
        <v>429</v>
      </c>
      <c r="C23" s="4" t="s">
        <v>906</v>
      </c>
    </row>
    <row r="24" spans="2:3" x14ac:dyDescent="0.3">
      <c r="B24" s="2" t="s">
        <v>430</v>
      </c>
      <c r="C24" s="4" t="s">
        <v>907</v>
      </c>
    </row>
    <row r="25" spans="2:3" x14ac:dyDescent="0.3">
      <c r="B25" s="2" t="s">
        <v>24</v>
      </c>
      <c r="C25" s="4" t="s">
        <v>908</v>
      </c>
    </row>
    <row r="26" spans="2:3" x14ac:dyDescent="0.3">
      <c r="B26" s="2" t="s">
        <v>25</v>
      </c>
      <c r="C26" s="4" t="s">
        <v>909</v>
      </c>
    </row>
    <row r="27" spans="2:3" x14ac:dyDescent="0.3">
      <c r="B27" s="6" t="s">
        <v>810</v>
      </c>
      <c r="C27" s="8" t="s">
        <v>910</v>
      </c>
    </row>
    <row r="28" spans="2:3" x14ac:dyDescent="0.3">
      <c r="B28" s="2" t="s">
        <v>811</v>
      </c>
      <c r="C28" s="4" t="s">
        <v>910</v>
      </c>
    </row>
    <row r="29" spans="2:3" x14ac:dyDescent="0.3">
      <c r="B29" s="6" t="s">
        <v>431</v>
      </c>
      <c r="C29" s="8" t="s">
        <v>911</v>
      </c>
    </row>
    <row r="30" spans="2:3" x14ac:dyDescent="0.3">
      <c r="B30" s="2" t="s">
        <v>432</v>
      </c>
      <c r="C30" s="4" t="s">
        <v>911</v>
      </c>
    </row>
    <row r="31" spans="2:3" x14ac:dyDescent="0.3">
      <c r="B31" s="5" t="s">
        <v>26</v>
      </c>
      <c r="C31" s="7" t="s">
        <v>912</v>
      </c>
    </row>
    <row r="32" spans="2:3" x14ac:dyDescent="0.3">
      <c r="B32" s="6" t="s">
        <v>27</v>
      </c>
      <c r="C32" s="8" t="s">
        <v>913</v>
      </c>
    </row>
    <row r="33" spans="2:3" x14ac:dyDescent="0.3">
      <c r="B33" s="2" t="s">
        <v>28</v>
      </c>
      <c r="C33" s="4" t="s">
        <v>914</v>
      </c>
    </row>
    <row r="34" spans="2:3" x14ac:dyDescent="0.3">
      <c r="B34" s="2" t="s">
        <v>29</v>
      </c>
      <c r="C34" s="4" t="s">
        <v>915</v>
      </c>
    </row>
    <row r="35" spans="2:3" x14ac:dyDescent="0.3">
      <c r="B35" s="2" t="s">
        <v>30</v>
      </c>
      <c r="C35" s="4" t="s">
        <v>916</v>
      </c>
    </row>
    <row r="36" spans="2:3" x14ac:dyDescent="0.3">
      <c r="B36" s="2" t="s">
        <v>31</v>
      </c>
      <c r="C36" s="4" t="s">
        <v>917</v>
      </c>
    </row>
    <row r="37" spans="2:3" x14ac:dyDescent="0.3">
      <c r="B37" s="2" t="s">
        <v>32</v>
      </c>
      <c r="C37" s="4" t="s">
        <v>918</v>
      </c>
    </row>
    <row r="38" spans="2:3" x14ac:dyDescent="0.3">
      <c r="B38" s="2" t="s">
        <v>812</v>
      </c>
      <c r="C38" s="4" t="s">
        <v>919</v>
      </c>
    </row>
    <row r="39" spans="2:3" x14ac:dyDescent="0.3">
      <c r="B39" s="2" t="s">
        <v>813</v>
      </c>
      <c r="C39" s="4" t="s">
        <v>920</v>
      </c>
    </row>
    <row r="40" spans="2:3" x14ac:dyDescent="0.3">
      <c r="B40" s="6" t="s">
        <v>33</v>
      </c>
      <c r="C40" s="8" t="s">
        <v>921</v>
      </c>
    </row>
    <row r="41" spans="2:3" x14ac:dyDescent="0.3">
      <c r="B41" s="2" t="s">
        <v>34</v>
      </c>
      <c r="C41" s="4" t="s">
        <v>922</v>
      </c>
    </row>
    <row r="42" spans="2:3" x14ac:dyDescent="0.3">
      <c r="B42" s="2" t="s">
        <v>814</v>
      </c>
      <c r="C42" s="4" t="s">
        <v>923</v>
      </c>
    </row>
    <row r="43" spans="2:3" x14ac:dyDescent="0.3">
      <c r="B43" s="2" t="s">
        <v>35</v>
      </c>
      <c r="C43" s="4" t="s">
        <v>924</v>
      </c>
    </row>
    <row r="44" spans="2:3" x14ac:dyDescent="0.3">
      <c r="B44" s="6" t="s">
        <v>815</v>
      </c>
      <c r="C44" s="8" t="s">
        <v>925</v>
      </c>
    </row>
    <row r="45" spans="2:3" x14ac:dyDescent="0.3">
      <c r="B45" s="2" t="s">
        <v>816</v>
      </c>
      <c r="C45" s="4" t="s">
        <v>926</v>
      </c>
    </row>
    <row r="46" spans="2:3" x14ac:dyDescent="0.3">
      <c r="B46" s="2" t="s">
        <v>817</v>
      </c>
      <c r="C46" s="4" t="s">
        <v>535</v>
      </c>
    </row>
    <row r="47" spans="2:3" x14ac:dyDescent="0.3">
      <c r="B47" s="2" t="s">
        <v>818</v>
      </c>
      <c r="C47" s="4" t="s">
        <v>927</v>
      </c>
    </row>
    <row r="48" spans="2:3" x14ac:dyDescent="0.3">
      <c r="B48" s="2" t="s">
        <v>819</v>
      </c>
      <c r="C48" s="4" t="s">
        <v>928</v>
      </c>
    </row>
    <row r="49" spans="2:3" x14ac:dyDescent="0.3">
      <c r="B49" s="6" t="s">
        <v>36</v>
      </c>
      <c r="C49" s="8" t="s">
        <v>929</v>
      </c>
    </row>
    <row r="50" spans="2:3" x14ac:dyDescent="0.3">
      <c r="B50" s="2" t="s">
        <v>820</v>
      </c>
      <c r="C50" s="4" t="s">
        <v>930</v>
      </c>
    </row>
    <row r="51" spans="2:3" x14ac:dyDescent="0.3">
      <c r="B51" s="2" t="s">
        <v>433</v>
      </c>
      <c r="C51" s="4" t="s">
        <v>931</v>
      </c>
    </row>
    <row r="52" spans="2:3" x14ac:dyDescent="0.3">
      <c r="B52" s="2" t="s">
        <v>821</v>
      </c>
      <c r="C52" s="4" t="s">
        <v>932</v>
      </c>
    </row>
    <row r="53" spans="2:3" x14ac:dyDescent="0.3">
      <c r="B53" s="2" t="s">
        <v>822</v>
      </c>
      <c r="C53" s="4" t="s">
        <v>453</v>
      </c>
    </row>
    <row r="54" spans="2:3" x14ac:dyDescent="0.3">
      <c r="B54" s="2" t="s">
        <v>823</v>
      </c>
      <c r="C54" s="4" t="s">
        <v>586</v>
      </c>
    </row>
    <row r="55" spans="2:3" x14ac:dyDescent="0.3">
      <c r="B55" s="2" t="s">
        <v>37</v>
      </c>
      <c r="C55" s="4" t="s">
        <v>933</v>
      </c>
    </row>
    <row r="56" spans="2:3" x14ac:dyDescent="0.3">
      <c r="B56" s="2" t="s">
        <v>824</v>
      </c>
      <c r="C56" s="4" t="s">
        <v>934</v>
      </c>
    </row>
    <row r="57" spans="2:3" x14ac:dyDescent="0.3">
      <c r="B57" s="2" t="s">
        <v>38</v>
      </c>
      <c r="C57" s="4" t="s">
        <v>935</v>
      </c>
    </row>
    <row r="58" spans="2:3" x14ac:dyDescent="0.3">
      <c r="B58" s="2" t="s">
        <v>39</v>
      </c>
      <c r="C58" s="4" t="s">
        <v>936</v>
      </c>
    </row>
    <row r="59" spans="2:3" x14ac:dyDescent="0.3">
      <c r="B59" s="6" t="s">
        <v>40</v>
      </c>
      <c r="C59" s="8" t="s">
        <v>937</v>
      </c>
    </row>
    <row r="60" spans="2:3" x14ac:dyDescent="0.3">
      <c r="B60" s="2" t="s">
        <v>825</v>
      </c>
      <c r="C60" s="4" t="s">
        <v>938</v>
      </c>
    </row>
    <row r="61" spans="2:3" x14ac:dyDescent="0.3">
      <c r="B61" s="2" t="s">
        <v>434</v>
      </c>
      <c r="C61" s="4" t="s">
        <v>939</v>
      </c>
    </row>
    <row r="62" spans="2:3" x14ac:dyDescent="0.3">
      <c r="B62" s="2" t="s">
        <v>41</v>
      </c>
      <c r="C62" s="4" t="s">
        <v>940</v>
      </c>
    </row>
    <row r="63" spans="2:3" x14ac:dyDescent="0.3">
      <c r="B63" s="2" t="s">
        <v>826</v>
      </c>
      <c r="C63" s="4" t="s">
        <v>941</v>
      </c>
    </row>
    <row r="64" spans="2:3" x14ac:dyDescent="0.3">
      <c r="B64" s="2" t="s">
        <v>827</v>
      </c>
      <c r="C64" s="4" t="s">
        <v>942</v>
      </c>
    </row>
    <row r="65" spans="2:3" x14ac:dyDescent="0.3">
      <c r="B65" s="2" t="s">
        <v>828</v>
      </c>
      <c r="C65" s="4" t="s">
        <v>943</v>
      </c>
    </row>
    <row r="66" spans="2:3" x14ac:dyDescent="0.3">
      <c r="B66" s="6" t="s">
        <v>42</v>
      </c>
      <c r="C66" s="8" t="s">
        <v>944</v>
      </c>
    </row>
    <row r="67" spans="2:3" x14ac:dyDescent="0.3">
      <c r="B67" s="2" t="s">
        <v>43</v>
      </c>
      <c r="C67" s="4" t="s">
        <v>944</v>
      </c>
    </row>
    <row r="68" spans="2:3" x14ac:dyDescent="0.3">
      <c r="B68" s="6" t="s">
        <v>44</v>
      </c>
      <c r="C68" s="8" t="s">
        <v>945</v>
      </c>
    </row>
    <row r="69" spans="2:3" x14ac:dyDescent="0.3">
      <c r="B69" s="2" t="s">
        <v>45</v>
      </c>
      <c r="C69" s="4" t="s">
        <v>946</v>
      </c>
    </row>
    <row r="70" spans="2:3" x14ac:dyDescent="0.3">
      <c r="B70" s="2" t="s">
        <v>46</v>
      </c>
      <c r="C70" s="4" t="s">
        <v>947</v>
      </c>
    </row>
    <row r="71" spans="2:3" x14ac:dyDescent="0.3">
      <c r="B71" s="2" t="s">
        <v>829</v>
      </c>
      <c r="C71" s="4" t="s">
        <v>948</v>
      </c>
    </row>
    <row r="72" spans="2:3" x14ac:dyDescent="0.3">
      <c r="B72" s="2" t="s">
        <v>830</v>
      </c>
      <c r="C72" s="4" t="s">
        <v>949</v>
      </c>
    </row>
    <row r="73" spans="2:3" x14ac:dyDescent="0.3">
      <c r="B73" s="2" t="s">
        <v>831</v>
      </c>
      <c r="C73" s="4" t="s">
        <v>141</v>
      </c>
    </row>
    <row r="74" spans="2:3" x14ac:dyDescent="0.3">
      <c r="B74" s="6" t="s">
        <v>47</v>
      </c>
      <c r="C74" s="8" t="s">
        <v>950</v>
      </c>
    </row>
    <row r="75" spans="2:3" x14ac:dyDescent="0.3">
      <c r="B75" s="2" t="s">
        <v>48</v>
      </c>
      <c r="C75" s="4" t="s">
        <v>951</v>
      </c>
    </row>
    <row r="76" spans="2:3" x14ac:dyDescent="0.3">
      <c r="B76" s="2" t="s">
        <v>435</v>
      </c>
      <c r="C76" s="4" t="s">
        <v>952</v>
      </c>
    </row>
    <row r="77" spans="2:3" ht="27.6" x14ac:dyDescent="0.3">
      <c r="B77" s="2" t="s">
        <v>49</v>
      </c>
      <c r="C77" s="4" t="s">
        <v>953</v>
      </c>
    </row>
    <row r="78" spans="2:3" ht="27.6" x14ac:dyDescent="0.3">
      <c r="B78" s="2" t="s">
        <v>50</v>
      </c>
      <c r="C78" s="4" t="s">
        <v>954</v>
      </c>
    </row>
    <row r="79" spans="2:3" x14ac:dyDescent="0.3">
      <c r="B79" s="2" t="s">
        <v>832</v>
      </c>
      <c r="C79" s="4" t="s">
        <v>955</v>
      </c>
    </row>
    <row r="80" spans="2:3" x14ac:dyDescent="0.3">
      <c r="B80" s="2" t="s">
        <v>51</v>
      </c>
      <c r="C80" s="4" t="s">
        <v>956</v>
      </c>
    </row>
    <row r="81" spans="2:3" x14ac:dyDescent="0.3">
      <c r="B81" s="2" t="s">
        <v>52</v>
      </c>
      <c r="C81" s="4" t="s">
        <v>957</v>
      </c>
    </row>
    <row r="82" spans="2:3" x14ac:dyDescent="0.3">
      <c r="B82" s="2" t="s">
        <v>53</v>
      </c>
      <c r="C82" s="4" t="s">
        <v>958</v>
      </c>
    </row>
    <row r="83" spans="2:3" x14ac:dyDescent="0.3">
      <c r="B83" s="5" t="s">
        <v>54</v>
      </c>
      <c r="C83" s="7" t="s">
        <v>959</v>
      </c>
    </row>
    <row r="84" spans="2:3" x14ac:dyDescent="0.3">
      <c r="B84" s="6" t="s">
        <v>55</v>
      </c>
      <c r="C84" s="8" t="s">
        <v>960</v>
      </c>
    </row>
    <row r="85" spans="2:3" x14ac:dyDescent="0.3">
      <c r="B85" s="2" t="s">
        <v>56</v>
      </c>
      <c r="C85" s="4" t="s">
        <v>961</v>
      </c>
    </row>
    <row r="86" spans="2:3" x14ac:dyDescent="0.3">
      <c r="B86" s="2" t="s">
        <v>833</v>
      </c>
      <c r="C86" s="4" t="s">
        <v>962</v>
      </c>
    </row>
    <row r="87" spans="2:3" x14ac:dyDescent="0.3">
      <c r="B87" s="2" t="s">
        <v>57</v>
      </c>
      <c r="C87" s="4" t="s">
        <v>963</v>
      </c>
    </row>
    <row r="88" spans="2:3" x14ac:dyDescent="0.3">
      <c r="B88" s="2" t="s">
        <v>58</v>
      </c>
      <c r="C88" s="4" t="s">
        <v>964</v>
      </c>
    </row>
    <row r="89" spans="2:3" x14ac:dyDescent="0.3">
      <c r="B89" s="2" t="s">
        <v>59</v>
      </c>
      <c r="C89" s="4" t="s">
        <v>965</v>
      </c>
    </row>
    <row r="90" spans="2:3" x14ac:dyDescent="0.3">
      <c r="B90" s="2" t="s">
        <v>60</v>
      </c>
      <c r="C90" s="4" t="s">
        <v>966</v>
      </c>
    </row>
    <row r="91" spans="2:3" x14ac:dyDescent="0.3">
      <c r="B91" s="2" t="s">
        <v>61</v>
      </c>
      <c r="C91" s="4" t="s">
        <v>967</v>
      </c>
    </row>
    <row r="92" spans="2:3" x14ac:dyDescent="0.3">
      <c r="B92" s="2" t="s">
        <v>62</v>
      </c>
      <c r="C92" s="4" t="s">
        <v>968</v>
      </c>
    </row>
    <row r="93" spans="2:3" x14ac:dyDescent="0.3">
      <c r="B93" s="6" t="s">
        <v>63</v>
      </c>
      <c r="C93" s="8" t="s">
        <v>969</v>
      </c>
    </row>
    <row r="94" spans="2:3" x14ac:dyDescent="0.3">
      <c r="B94" s="2" t="s">
        <v>64</v>
      </c>
      <c r="C94" s="4" t="s">
        <v>970</v>
      </c>
    </row>
    <row r="95" spans="2:3" x14ac:dyDescent="0.3">
      <c r="B95" s="2" t="s">
        <v>65</v>
      </c>
      <c r="C95" s="4" t="s">
        <v>971</v>
      </c>
    </row>
    <row r="96" spans="2:3" x14ac:dyDescent="0.3">
      <c r="B96" s="2" t="s">
        <v>834</v>
      </c>
      <c r="C96" s="4" t="s">
        <v>972</v>
      </c>
    </row>
    <row r="97" spans="2:3" x14ac:dyDescent="0.3">
      <c r="B97" s="2" t="s">
        <v>66</v>
      </c>
      <c r="C97" s="4" t="s">
        <v>973</v>
      </c>
    </row>
    <row r="98" spans="2:3" x14ac:dyDescent="0.3">
      <c r="B98" s="2" t="s">
        <v>835</v>
      </c>
      <c r="C98" s="4" t="s">
        <v>974</v>
      </c>
    </row>
    <row r="99" spans="2:3" x14ac:dyDescent="0.3">
      <c r="B99" s="2" t="s">
        <v>67</v>
      </c>
      <c r="C99" s="4" t="s">
        <v>975</v>
      </c>
    </row>
    <row r="100" spans="2:3" x14ac:dyDescent="0.3">
      <c r="B100" s="2" t="s">
        <v>436</v>
      </c>
      <c r="C100" s="4" t="s">
        <v>976</v>
      </c>
    </row>
    <row r="101" spans="2:3" x14ac:dyDescent="0.3">
      <c r="B101" s="6" t="s">
        <v>68</v>
      </c>
      <c r="C101" s="8" t="s">
        <v>977</v>
      </c>
    </row>
    <row r="102" spans="2:3" x14ac:dyDescent="0.3">
      <c r="B102" s="2" t="s">
        <v>69</v>
      </c>
      <c r="C102" s="4" t="s">
        <v>978</v>
      </c>
    </row>
    <row r="103" spans="2:3" x14ac:dyDescent="0.3">
      <c r="B103" s="2" t="s">
        <v>836</v>
      </c>
      <c r="C103" s="4" t="s">
        <v>979</v>
      </c>
    </row>
    <row r="104" spans="2:3" ht="27.6" x14ac:dyDescent="0.3">
      <c r="B104" s="2" t="s">
        <v>70</v>
      </c>
      <c r="C104" s="4" t="s">
        <v>980</v>
      </c>
    </row>
    <row r="105" spans="2:3" x14ac:dyDescent="0.3">
      <c r="B105" s="2" t="s">
        <v>71</v>
      </c>
      <c r="C105" s="4" t="s">
        <v>981</v>
      </c>
    </row>
    <row r="106" spans="2:3" x14ac:dyDescent="0.3">
      <c r="B106" s="2" t="s">
        <v>837</v>
      </c>
      <c r="C106" s="4" t="s">
        <v>982</v>
      </c>
    </row>
    <row r="107" spans="2:3" x14ac:dyDescent="0.3">
      <c r="B107" s="2" t="s">
        <v>72</v>
      </c>
      <c r="C107" s="4" t="s">
        <v>983</v>
      </c>
    </row>
    <row r="108" spans="2:3" x14ac:dyDescent="0.3">
      <c r="B108" s="2" t="s">
        <v>73</v>
      </c>
      <c r="C108" s="4" t="s">
        <v>984</v>
      </c>
    </row>
    <row r="109" spans="2:3" x14ac:dyDescent="0.3">
      <c r="B109" s="2" t="s">
        <v>838</v>
      </c>
      <c r="C109" s="4" t="s">
        <v>985</v>
      </c>
    </row>
    <row r="110" spans="2:3" x14ac:dyDescent="0.3">
      <c r="B110" s="6" t="s">
        <v>74</v>
      </c>
      <c r="C110" s="8" t="s">
        <v>986</v>
      </c>
    </row>
    <row r="111" spans="2:3" x14ac:dyDescent="0.3">
      <c r="B111" s="2" t="s">
        <v>75</v>
      </c>
      <c r="C111" s="4" t="s">
        <v>987</v>
      </c>
    </row>
    <row r="112" spans="2:3" x14ac:dyDescent="0.3">
      <c r="B112" s="2" t="s">
        <v>839</v>
      </c>
      <c r="C112" s="4" t="s">
        <v>988</v>
      </c>
    </row>
    <row r="113" spans="2:3" x14ac:dyDescent="0.3">
      <c r="B113" s="2" t="s">
        <v>76</v>
      </c>
      <c r="C113" s="4" t="s">
        <v>989</v>
      </c>
    </row>
    <row r="114" spans="2:3" x14ac:dyDescent="0.3">
      <c r="B114" s="2" t="s">
        <v>840</v>
      </c>
      <c r="C114" s="4" t="s">
        <v>990</v>
      </c>
    </row>
    <row r="115" spans="2:3" x14ac:dyDescent="0.3">
      <c r="B115" s="2" t="s">
        <v>77</v>
      </c>
      <c r="C115" s="4" t="s">
        <v>991</v>
      </c>
    </row>
    <row r="116" spans="2:3" x14ac:dyDescent="0.3">
      <c r="B116" s="6" t="s">
        <v>78</v>
      </c>
      <c r="C116" s="8" t="s">
        <v>992</v>
      </c>
    </row>
    <row r="117" spans="2:3" x14ac:dyDescent="0.3">
      <c r="B117" s="2" t="s">
        <v>79</v>
      </c>
      <c r="C117" s="4" t="s">
        <v>993</v>
      </c>
    </row>
    <row r="118" spans="2:3" ht="27.6" x14ac:dyDescent="0.3">
      <c r="B118" s="2" t="s">
        <v>437</v>
      </c>
      <c r="C118" s="4" t="s">
        <v>994</v>
      </c>
    </row>
    <row r="119" spans="2:3" ht="27.6" x14ac:dyDescent="0.3">
      <c r="B119" s="2" t="s">
        <v>80</v>
      </c>
      <c r="C119" s="4" t="s">
        <v>995</v>
      </c>
    </row>
    <row r="120" spans="2:3" ht="27.6" x14ac:dyDescent="0.3">
      <c r="B120" s="2" t="s">
        <v>841</v>
      </c>
      <c r="C120" s="4" t="s">
        <v>996</v>
      </c>
    </row>
    <row r="121" spans="2:3" x14ac:dyDescent="0.3">
      <c r="B121" s="2" t="s">
        <v>81</v>
      </c>
      <c r="C121" s="4" t="s">
        <v>997</v>
      </c>
    </row>
    <row r="122" spans="2:3" x14ac:dyDescent="0.3">
      <c r="B122" s="2" t="s">
        <v>842</v>
      </c>
      <c r="C122" s="4" t="s">
        <v>998</v>
      </c>
    </row>
    <row r="123" spans="2:3" x14ac:dyDescent="0.3">
      <c r="B123" s="2" t="s">
        <v>82</v>
      </c>
      <c r="C123" s="4" t="s">
        <v>999</v>
      </c>
    </row>
    <row r="124" spans="2:3" x14ac:dyDescent="0.3">
      <c r="B124" s="2" t="s">
        <v>83</v>
      </c>
      <c r="C124" s="4" t="s">
        <v>1000</v>
      </c>
    </row>
    <row r="125" spans="2:3" x14ac:dyDescent="0.3">
      <c r="B125" s="2" t="s">
        <v>84</v>
      </c>
      <c r="C125" s="4" t="s">
        <v>1001</v>
      </c>
    </row>
    <row r="126" spans="2:3" x14ac:dyDescent="0.3">
      <c r="B126" s="6" t="s">
        <v>85</v>
      </c>
      <c r="C126" s="8" t="s">
        <v>1002</v>
      </c>
    </row>
    <row r="127" spans="2:3" ht="27.6" x14ac:dyDescent="0.3">
      <c r="B127" s="2" t="s">
        <v>86</v>
      </c>
      <c r="C127" s="4" t="s">
        <v>1003</v>
      </c>
    </row>
    <row r="128" spans="2:3" ht="27.6" x14ac:dyDescent="0.3">
      <c r="B128" s="2" t="s">
        <v>843</v>
      </c>
      <c r="C128" s="4" t="s">
        <v>1004</v>
      </c>
    </row>
    <row r="129" spans="2:3" x14ac:dyDescent="0.3">
      <c r="B129" s="2" t="s">
        <v>844</v>
      </c>
      <c r="C129" s="4" t="s">
        <v>1005</v>
      </c>
    </row>
    <row r="130" spans="2:3" x14ac:dyDescent="0.3">
      <c r="B130" s="2" t="s">
        <v>845</v>
      </c>
      <c r="C130" s="4" t="s">
        <v>141</v>
      </c>
    </row>
    <row r="131" spans="2:3" x14ac:dyDescent="0.3">
      <c r="B131" s="2" t="s">
        <v>846</v>
      </c>
      <c r="C131" s="4" t="s">
        <v>1006</v>
      </c>
    </row>
    <row r="132" spans="2:3" x14ac:dyDescent="0.3">
      <c r="B132" s="6" t="s">
        <v>87</v>
      </c>
      <c r="C132" s="8" t="s">
        <v>1007</v>
      </c>
    </row>
    <row r="133" spans="2:3" x14ac:dyDescent="0.3">
      <c r="B133" s="2" t="s">
        <v>88</v>
      </c>
      <c r="C133" s="4" t="s">
        <v>1008</v>
      </c>
    </row>
    <row r="134" spans="2:3" x14ac:dyDescent="0.3">
      <c r="B134" s="2" t="s">
        <v>438</v>
      </c>
      <c r="C134" s="4" t="s">
        <v>1009</v>
      </c>
    </row>
    <row r="135" spans="2:3" x14ac:dyDescent="0.3">
      <c r="B135" s="2" t="s">
        <v>89</v>
      </c>
      <c r="C135" s="4" t="s">
        <v>1010</v>
      </c>
    </row>
    <row r="136" spans="2:3" x14ac:dyDescent="0.3">
      <c r="B136" s="2" t="s">
        <v>847</v>
      </c>
      <c r="C136" s="4" t="s">
        <v>1011</v>
      </c>
    </row>
    <row r="137" spans="2:3" x14ac:dyDescent="0.3">
      <c r="B137" s="2" t="s">
        <v>848</v>
      </c>
      <c r="C137" s="4" t="s">
        <v>1012</v>
      </c>
    </row>
    <row r="138" spans="2:3" x14ac:dyDescent="0.3">
      <c r="B138" s="2" t="s">
        <v>439</v>
      </c>
      <c r="C138" s="4" t="s">
        <v>1013</v>
      </c>
    </row>
    <row r="139" spans="2:3" x14ac:dyDescent="0.3">
      <c r="B139" s="6" t="s">
        <v>90</v>
      </c>
      <c r="C139" s="8" t="s">
        <v>1014</v>
      </c>
    </row>
    <row r="140" spans="2:3" x14ac:dyDescent="0.3">
      <c r="B140" s="2" t="s">
        <v>91</v>
      </c>
      <c r="C140" s="4" t="s">
        <v>1015</v>
      </c>
    </row>
    <row r="141" spans="2:3" x14ac:dyDescent="0.3">
      <c r="B141" s="2" t="s">
        <v>92</v>
      </c>
      <c r="C141" s="4" t="s">
        <v>1016</v>
      </c>
    </row>
    <row r="142" spans="2:3" x14ac:dyDescent="0.3">
      <c r="B142" s="2" t="s">
        <v>849</v>
      </c>
      <c r="C142" s="4" t="s">
        <v>1017</v>
      </c>
    </row>
    <row r="143" spans="2:3" x14ac:dyDescent="0.3">
      <c r="B143" s="2" t="s">
        <v>850</v>
      </c>
      <c r="C143" s="4" t="s">
        <v>1018</v>
      </c>
    </row>
    <row r="144" spans="2:3" x14ac:dyDescent="0.3">
      <c r="B144" s="6" t="s">
        <v>93</v>
      </c>
      <c r="C144" s="8" t="s">
        <v>1019</v>
      </c>
    </row>
    <row r="145" spans="2:3" x14ac:dyDescent="0.3">
      <c r="B145" s="2" t="s">
        <v>94</v>
      </c>
      <c r="C145" s="4" t="s">
        <v>536</v>
      </c>
    </row>
    <row r="146" spans="2:3" x14ac:dyDescent="0.3">
      <c r="B146" s="2" t="s">
        <v>95</v>
      </c>
      <c r="C146" s="4" t="s">
        <v>1020</v>
      </c>
    </row>
    <row r="147" spans="2:3" x14ac:dyDescent="0.3">
      <c r="B147" s="2" t="s">
        <v>851</v>
      </c>
      <c r="C147" s="4" t="s">
        <v>1021</v>
      </c>
    </row>
    <row r="148" spans="2:3" x14ac:dyDescent="0.3">
      <c r="B148" s="2" t="s">
        <v>852</v>
      </c>
      <c r="C148" s="4" t="s">
        <v>1022</v>
      </c>
    </row>
    <row r="149" spans="2:3" x14ac:dyDescent="0.3">
      <c r="B149" s="2" t="s">
        <v>440</v>
      </c>
      <c r="C149" s="4" t="s">
        <v>1023</v>
      </c>
    </row>
    <row r="150" spans="2:3" x14ac:dyDescent="0.3">
      <c r="B150" s="2" t="s">
        <v>96</v>
      </c>
      <c r="C150" s="4" t="s">
        <v>1024</v>
      </c>
    </row>
    <row r="151" spans="2:3" x14ac:dyDescent="0.3">
      <c r="B151" s="2" t="s">
        <v>853</v>
      </c>
      <c r="C151" s="4" t="s">
        <v>1025</v>
      </c>
    </row>
    <row r="152" spans="2:3" x14ac:dyDescent="0.3">
      <c r="B152" s="5" t="s">
        <v>854</v>
      </c>
      <c r="C152" s="7" t="s">
        <v>1026</v>
      </c>
    </row>
    <row r="153" spans="2:3" x14ac:dyDescent="0.3">
      <c r="B153" s="6" t="s">
        <v>855</v>
      </c>
      <c r="C153" s="8" t="s">
        <v>1027</v>
      </c>
    </row>
    <row r="154" spans="2:3" ht="27.6" x14ac:dyDescent="0.3">
      <c r="B154" s="2" t="s">
        <v>856</v>
      </c>
      <c r="C154" s="4" t="s">
        <v>1027</v>
      </c>
    </row>
    <row r="155" spans="2:3" x14ac:dyDescent="0.3">
      <c r="B155" s="6" t="s">
        <v>857</v>
      </c>
      <c r="C155" s="8" t="s">
        <v>1028</v>
      </c>
    </row>
    <row r="156" spans="2:3" x14ac:dyDescent="0.3">
      <c r="B156" s="2" t="s">
        <v>858</v>
      </c>
      <c r="C156" s="4" t="s">
        <v>1029</v>
      </c>
    </row>
    <row r="157" spans="2:3" x14ac:dyDescent="0.3">
      <c r="B157" s="2" t="s">
        <v>859</v>
      </c>
      <c r="C157" s="4" t="s">
        <v>1030</v>
      </c>
    </row>
    <row r="158" spans="2:3" x14ac:dyDescent="0.3">
      <c r="B158" s="6" t="s">
        <v>860</v>
      </c>
      <c r="C158" s="8" t="s">
        <v>1031</v>
      </c>
    </row>
    <row r="159" spans="2:3" x14ac:dyDescent="0.3">
      <c r="B159" s="2" t="s">
        <v>861</v>
      </c>
      <c r="C159" s="4" t="s">
        <v>1032</v>
      </c>
    </row>
    <row r="160" spans="2:3" x14ac:dyDescent="0.3">
      <c r="B160" s="2" t="s">
        <v>862</v>
      </c>
      <c r="C160" s="4" t="s">
        <v>1033</v>
      </c>
    </row>
    <row r="161" spans="2:3" x14ac:dyDescent="0.3">
      <c r="B161" s="2" t="s">
        <v>863</v>
      </c>
      <c r="C161" s="4" t="s">
        <v>1034</v>
      </c>
    </row>
    <row r="162" spans="2:3" x14ac:dyDescent="0.3">
      <c r="B162" s="2" t="s">
        <v>864</v>
      </c>
      <c r="C162" s="4" t="s">
        <v>1035</v>
      </c>
    </row>
    <row r="163" spans="2:3" x14ac:dyDescent="0.3">
      <c r="B163" s="6" t="s">
        <v>865</v>
      </c>
      <c r="C163" s="8" t="s">
        <v>1036</v>
      </c>
    </row>
    <row r="164" spans="2:3" x14ac:dyDescent="0.3">
      <c r="B164" s="2" t="s">
        <v>866</v>
      </c>
      <c r="C164" s="4" t="s">
        <v>1036</v>
      </c>
    </row>
    <row r="165" spans="2:3" x14ac:dyDescent="0.3">
      <c r="B165" s="6" t="s">
        <v>867</v>
      </c>
      <c r="C165" s="8" t="s">
        <v>1037</v>
      </c>
    </row>
    <row r="166" spans="2:3" x14ac:dyDescent="0.3">
      <c r="B166" s="2" t="s">
        <v>868</v>
      </c>
      <c r="C166" s="4" t="s">
        <v>1038</v>
      </c>
    </row>
    <row r="167" spans="2:3" x14ac:dyDescent="0.3">
      <c r="B167" s="2" t="s">
        <v>869</v>
      </c>
      <c r="C167" s="4" t="s">
        <v>1039</v>
      </c>
    </row>
    <row r="168" spans="2:3" x14ac:dyDescent="0.3">
      <c r="B168" s="5" t="s">
        <v>97</v>
      </c>
      <c r="C168" s="7" t="s">
        <v>1040</v>
      </c>
    </row>
    <row r="169" spans="2:3" x14ac:dyDescent="0.3">
      <c r="B169" s="6" t="s">
        <v>98</v>
      </c>
      <c r="C169" s="8" t="s">
        <v>1041</v>
      </c>
    </row>
    <row r="170" spans="2:3" x14ac:dyDescent="0.3">
      <c r="B170" s="2" t="s">
        <v>99</v>
      </c>
      <c r="C170" s="4" t="s">
        <v>1042</v>
      </c>
    </row>
    <row r="171" spans="2:3" x14ac:dyDescent="0.3">
      <c r="B171" s="2" t="s">
        <v>870</v>
      </c>
      <c r="C171" s="4" t="s">
        <v>1043</v>
      </c>
    </row>
    <row r="172" spans="2:3" x14ac:dyDescent="0.3">
      <c r="B172" s="2" t="s">
        <v>100</v>
      </c>
      <c r="C172" s="4" t="s">
        <v>1044</v>
      </c>
    </row>
    <row r="173" spans="2:3" x14ac:dyDescent="0.3">
      <c r="B173" s="2" t="s">
        <v>101</v>
      </c>
      <c r="C173" s="4" t="s">
        <v>1045</v>
      </c>
    </row>
    <row r="174" spans="2:3" x14ac:dyDescent="0.3">
      <c r="B174" s="6" t="s">
        <v>102</v>
      </c>
      <c r="C174" s="8" t="s">
        <v>1046</v>
      </c>
    </row>
    <row r="175" spans="2:3" x14ac:dyDescent="0.3">
      <c r="B175" s="2" t="s">
        <v>103</v>
      </c>
      <c r="C175" s="4" t="s">
        <v>1047</v>
      </c>
    </row>
    <row r="176" spans="2:3" x14ac:dyDescent="0.3">
      <c r="B176" s="2" t="s">
        <v>441</v>
      </c>
      <c r="C176" s="4" t="s">
        <v>1048</v>
      </c>
    </row>
    <row r="177" spans="2:3" x14ac:dyDescent="0.3">
      <c r="B177" s="2" t="s">
        <v>871</v>
      </c>
      <c r="C177" s="4" t="s">
        <v>1049</v>
      </c>
    </row>
    <row r="178" spans="2:3" x14ac:dyDescent="0.3">
      <c r="B178" s="6" t="s">
        <v>872</v>
      </c>
      <c r="C178" s="8" t="s">
        <v>1050</v>
      </c>
    </row>
    <row r="179" spans="2:3" x14ac:dyDescent="0.3">
      <c r="B179" s="2" t="s">
        <v>873</v>
      </c>
      <c r="C179" s="4" t="s">
        <v>1051</v>
      </c>
    </row>
    <row r="180" spans="2:3" x14ac:dyDescent="0.3">
      <c r="B180" s="2" t="s">
        <v>874</v>
      </c>
      <c r="C180" s="4" t="s">
        <v>1052</v>
      </c>
    </row>
    <row r="181" spans="2:3" x14ac:dyDescent="0.3">
      <c r="B181" s="6" t="s">
        <v>106</v>
      </c>
      <c r="C181" s="8" t="s">
        <v>1053</v>
      </c>
    </row>
    <row r="182" spans="2:3" x14ac:dyDescent="0.3">
      <c r="B182" s="2" t="s">
        <v>875</v>
      </c>
      <c r="C182" s="4" t="s">
        <v>1054</v>
      </c>
    </row>
    <row r="183" spans="2:3" x14ac:dyDescent="0.3">
      <c r="B183" s="2" t="s">
        <v>876</v>
      </c>
      <c r="C183" s="4" t="s">
        <v>1055</v>
      </c>
    </row>
    <row r="184" spans="2:3" x14ac:dyDescent="0.3">
      <c r="B184" s="2" t="s">
        <v>107</v>
      </c>
      <c r="C184" s="4" t="s">
        <v>1056</v>
      </c>
    </row>
    <row r="185" spans="2:3" x14ac:dyDescent="0.3">
      <c r="B185" s="2" t="s">
        <v>877</v>
      </c>
      <c r="C185" s="4" t="s">
        <v>1057</v>
      </c>
    </row>
    <row r="186" spans="2:3" x14ac:dyDescent="0.3">
      <c r="B186" s="2" t="s">
        <v>878</v>
      </c>
      <c r="C186" s="4" t="s">
        <v>1058</v>
      </c>
    </row>
    <row r="187" spans="2:3" x14ac:dyDescent="0.3">
      <c r="B187" s="2" t="s">
        <v>879</v>
      </c>
      <c r="C187" s="4" t="s">
        <v>1059</v>
      </c>
    </row>
    <row r="188" spans="2:3" x14ac:dyDescent="0.3">
      <c r="B188" s="2" t="s">
        <v>880</v>
      </c>
      <c r="C188" s="4" t="s">
        <v>1060</v>
      </c>
    </row>
    <row r="189" spans="2:3" x14ac:dyDescent="0.3">
      <c r="B189" s="6" t="s">
        <v>108</v>
      </c>
      <c r="C189" s="8" t="s">
        <v>1061</v>
      </c>
    </row>
    <row r="190" spans="2:3" x14ac:dyDescent="0.3">
      <c r="B190" s="2" t="s">
        <v>881</v>
      </c>
      <c r="C190" s="4" t="s">
        <v>1062</v>
      </c>
    </row>
    <row r="191" spans="2:3" x14ac:dyDescent="0.3">
      <c r="B191" s="2" t="s">
        <v>109</v>
      </c>
      <c r="C191" s="4" t="s">
        <v>698</v>
      </c>
    </row>
    <row r="192" spans="2:3" x14ac:dyDescent="0.3">
      <c r="B192" s="5" t="s">
        <v>442</v>
      </c>
      <c r="C192" s="7" t="s">
        <v>1063</v>
      </c>
    </row>
    <row r="193" spans="2:3" x14ac:dyDescent="0.3">
      <c r="B193" s="6" t="s">
        <v>882</v>
      </c>
      <c r="C193" s="8" t="s">
        <v>1063</v>
      </c>
    </row>
    <row r="194" spans="2:3" x14ac:dyDescent="0.3">
      <c r="B194" s="2" t="s">
        <v>883</v>
      </c>
      <c r="C194" s="4" t="s">
        <v>1063</v>
      </c>
    </row>
    <row r="195" spans="2:3" x14ac:dyDescent="0.3">
      <c r="B195" s="5" t="s">
        <v>884</v>
      </c>
      <c r="C195" s="7" t="s">
        <v>1064</v>
      </c>
    </row>
    <row r="196" spans="2:3" x14ac:dyDescent="0.3">
      <c r="B196" s="6" t="s">
        <v>885</v>
      </c>
      <c r="C196" s="8" t="s">
        <v>1064</v>
      </c>
    </row>
    <row r="197" spans="2:3" x14ac:dyDescent="0.3">
      <c r="B197" s="2" t="s">
        <v>886</v>
      </c>
      <c r="C197" s="4" t="s">
        <v>1064</v>
      </c>
    </row>
    <row r="198" spans="2:3" x14ac:dyDescent="0.3">
      <c r="B198" s="3" t="s">
        <v>887</v>
      </c>
      <c r="C198" s="3" t="s">
        <v>804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49"/>
  <sheetViews>
    <sheetView showGridLines="0" workbookViewId="0"/>
  </sheetViews>
  <sheetFormatPr baseColWidth="10" defaultRowHeight="14.4" x14ac:dyDescent="0.3"/>
  <cols>
    <col min="2" max="2" width="110.6640625" customWidth="1"/>
    <col min="3" max="3" width="15.6640625" customWidth="1"/>
  </cols>
  <sheetData>
    <row r="2" spans="2:3" x14ac:dyDescent="0.3">
      <c r="B2" s="421" t="s">
        <v>1721</v>
      </c>
      <c r="C2" s="421"/>
    </row>
    <row r="3" spans="2:3" x14ac:dyDescent="0.3">
      <c r="B3" s="1" t="s">
        <v>1065</v>
      </c>
      <c r="C3" s="1" t="s">
        <v>4</v>
      </c>
    </row>
    <row r="4" spans="2:3" x14ac:dyDescent="0.3">
      <c r="B4" s="9" t="s">
        <v>784</v>
      </c>
      <c r="C4" s="11" t="s">
        <v>794</v>
      </c>
    </row>
    <row r="5" spans="2:3" x14ac:dyDescent="0.3">
      <c r="B5" s="10" t="s">
        <v>9</v>
      </c>
      <c r="C5" s="12" t="s">
        <v>1067</v>
      </c>
    </row>
    <row r="6" spans="2:3" x14ac:dyDescent="0.3">
      <c r="B6" s="6" t="s">
        <v>10</v>
      </c>
      <c r="C6" s="8" t="s">
        <v>1068</v>
      </c>
    </row>
    <row r="7" spans="2:3" x14ac:dyDescent="0.3">
      <c r="B7" s="2" t="s">
        <v>12</v>
      </c>
      <c r="C7" s="4" t="s">
        <v>1068</v>
      </c>
    </row>
    <row r="8" spans="2:3" x14ac:dyDescent="0.3">
      <c r="B8" s="6" t="s">
        <v>16</v>
      </c>
      <c r="C8" s="8" t="s">
        <v>1069</v>
      </c>
    </row>
    <row r="9" spans="2:3" x14ac:dyDescent="0.3">
      <c r="B9" s="2" t="s">
        <v>18</v>
      </c>
      <c r="C9" s="4" t="s">
        <v>1070</v>
      </c>
    </row>
    <row r="10" spans="2:3" x14ac:dyDescent="0.3">
      <c r="B10" s="2" t="s">
        <v>19</v>
      </c>
      <c r="C10" s="4" t="s">
        <v>1071</v>
      </c>
    </row>
    <row r="11" spans="2:3" x14ac:dyDescent="0.3">
      <c r="B11" s="6" t="s">
        <v>20</v>
      </c>
      <c r="C11" s="8" t="s">
        <v>1072</v>
      </c>
    </row>
    <row r="12" spans="2:3" x14ac:dyDescent="0.3">
      <c r="B12" s="2" t="s">
        <v>21</v>
      </c>
      <c r="C12" s="4" t="s">
        <v>1072</v>
      </c>
    </row>
    <row r="13" spans="2:3" x14ac:dyDescent="0.3">
      <c r="B13" s="6" t="s">
        <v>23</v>
      </c>
      <c r="C13" s="8" t="s">
        <v>1073</v>
      </c>
    </row>
    <row r="14" spans="2:3" x14ac:dyDescent="0.3">
      <c r="B14" s="2" t="s">
        <v>25</v>
      </c>
      <c r="C14" s="4" t="s">
        <v>1073</v>
      </c>
    </row>
    <row r="15" spans="2:3" x14ac:dyDescent="0.3">
      <c r="B15" s="10" t="s">
        <v>26</v>
      </c>
      <c r="C15" s="12" t="s">
        <v>1074</v>
      </c>
    </row>
    <row r="16" spans="2:3" x14ac:dyDescent="0.3">
      <c r="B16" s="6" t="s">
        <v>27</v>
      </c>
      <c r="C16" s="8" t="s">
        <v>664</v>
      </c>
    </row>
    <row r="17" spans="2:3" x14ac:dyDescent="0.3">
      <c r="B17" s="2" t="s">
        <v>28</v>
      </c>
      <c r="C17" s="4" t="s">
        <v>536</v>
      </c>
    </row>
    <row r="18" spans="2:3" x14ac:dyDescent="0.3">
      <c r="B18" s="2" t="s">
        <v>30</v>
      </c>
      <c r="C18" s="4" t="s">
        <v>535</v>
      </c>
    </row>
    <row r="19" spans="2:3" x14ac:dyDescent="0.3">
      <c r="B19" s="2" t="s">
        <v>31</v>
      </c>
      <c r="C19" s="4" t="s">
        <v>535</v>
      </c>
    </row>
    <row r="20" spans="2:3" x14ac:dyDescent="0.3">
      <c r="B20" s="2" t="s">
        <v>32</v>
      </c>
      <c r="C20" s="4" t="s">
        <v>586</v>
      </c>
    </row>
    <row r="21" spans="2:3" x14ac:dyDescent="0.3">
      <c r="B21" s="6" t="s">
        <v>33</v>
      </c>
      <c r="C21" s="8" t="s">
        <v>535</v>
      </c>
    </row>
    <row r="22" spans="2:3" x14ac:dyDescent="0.3">
      <c r="B22" s="2" t="s">
        <v>34</v>
      </c>
      <c r="C22" s="4" t="s">
        <v>535</v>
      </c>
    </row>
    <row r="23" spans="2:3" x14ac:dyDescent="0.3">
      <c r="B23" s="6" t="s">
        <v>42</v>
      </c>
      <c r="C23" s="8" t="s">
        <v>991</v>
      </c>
    </row>
    <row r="24" spans="2:3" x14ac:dyDescent="0.3">
      <c r="B24" s="2" t="s">
        <v>43</v>
      </c>
      <c r="C24" s="4" t="s">
        <v>991</v>
      </c>
    </row>
    <row r="25" spans="2:3" x14ac:dyDescent="0.3">
      <c r="B25" s="10" t="s">
        <v>54</v>
      </c>
      <c r="C25" s="12" t="s">
        <v>1075</v>
      </c>
    </row>
    <row r="26" spans="2:3" x14ac:dyDescent="0.3">
      <c r="B26" s="6" t="s">
        <v>55</v>
      </c>
      <c r="C26" s="8" t="s">
        <v>1074</v>
      </c>
    </row>
    <row r="27" spans="2:3" x14ac:dyDescent="0.3">
      <c r="B27" s="2" t="s">
        <v>56</v>
      </c>
      <c r="C27" s="4" t="s">
        <v>1076</v>
      </c>
    </row>
    <row r="28" spans="2:3" x14ac:dyDescent="0.3">
      <c r="B28" s="2" t="s">
        <v>57</v>
      </c>
      <c r="C28" s="4" t="s">
        <v>586</v>
      </c>
    </row>
    <row r="29" spans="2:3" x14ac:dyDescent="0.3">
      <c r="B29" s="2" t="s">
        <v>58</v>
      </c>
      <c r="C29" s="4" t="s">
        <v>200</v>
      </c>
    </row>
    <row r="30" spans="2:3" x14ac:dyDescent="0.3">
      <c r="B30" s="2" t="s">
        <v>61</v>
      </c>
      <c r="C30" s="4" t="s">
        <v>141</v>
      </c>
    </row>
    <row r="31" spans="2:3" x14ac:dyDescent="0.3">
      <c r="B31" s="6" t="s">
        <v>63</v>
      </c>
      <c r="C31" s="8" t="s">
        <v>1077</v>
      </c>
    </row>
    <row r="32" spans="2:3" x14ac:dyDescent="0.3">
      <c r="B32" s="2" t="s">
        <v>66</v>
      </c>
      <c r="C32" s="4" t="s">
        <v>1077</v>
      </c>
    </row>
    <row r="33" spans="2:3" x14ac:dyDescent="0.3">
      <c r="B33" s="6" t="s">
        <v>68</v>
      </c>
      <c r="C33" s="8" t="s">
        <v>1078</v>
      </c>
    </row>
    <row r="34" spans="2:3" x14ac:dyDescent="0.3">
      <c r="B34" s="2" t="s">
        <v>69</v>
      </c>
      <c r="C34" s="4" t="s">
        <v>1079</v>
      </c>
    </row>
    <row r="35" spans="2:3" x14ac:dyDescent="0.3">
      <c r="B35" s="2" t="s">
        <v>71</v>
      </c>
      <c r="C35" s="4" t="s">
        <v>1080</v>
      </c>
    </row>
    <row r="36" spans="2:3" x14ac:dyDescent="0.3">
      <c r="B36" s="2" t="s">
        <v>72</v>
      </c>
      <c r="C36" s="4" t="s">
        <v>1081</v>
      </c>
    </row>
    <row r="37" spans="2:3" x14ac:dyDescent="0.3">
      <c r="B37" s="2" t="s">
        <v>73</v>
      </c>
      <c r="C37" s="4" t="s">
        <v>141</v>
      </c>
    </row>
    <row r="38" spans="2:3" x14ac:dyDescent="0.3">
      <c r="B38" s="2" t="s">
        <v>838</v>
      </c>
      <c r="C38" s="4" t="s">
        <v>1082</v>
      </c>
    </row>
    <row r="39" spans="2:3" x14ac:dyDescent="0.3">
      <c r="B39" s="6" t="s">
        <v>74</v>
      </c>
      <c r="C39" s="8" t="s">
        <v>1083</v>
      </c>
    </row>
    <row r="40" spans="2:3" x14ac:dyDescent="0.3">
      <c r="B40" s="2" t="s">
        <v>75</v>
      </c>
      <c r="C40" s="4" t="s">
        <v>1021</v>
      </c>
    </row>
    <row r="41" spans="2:3" x14ac:dyDescent="0.3">
      <c r="B41" s="2" t="s">
        <v>76</v>
      </c>
      <c r="C41" s="4" t="s">
        <v>535</v>
      </c>
    </row>
    <row r="42" spans="2:3" x14ac:dyDescent="0.3">
      <c r="B42" s="6" t="s">
        <v>78</v>
      </c>
      <c r="C42" s="8" t="s">
        <v>1084</v>
      </c>
    </row>
    <row r="43" spans="2:3" x14ac:dyDescent="0.3">
      <c r="B43" s="2" t="s">
        <v>79</v>
      </c>
      <c r="C43" s="4" t="s">
        <v>1085</v>
      </c>
    </row>
    <row r="44" spans="2:3" x14ac:dyDescent="0.3">
      <c r="B44" s="2" t="s">
        <v>83</v>
      </c>
      <c r="C44" s="4" t="s">
        <v>702</v>
      </c>
    </row>
    <row r="45" spans="2:3" x14ac:dyDescent="0.3">
      <c r="B45" s="2" t="s">
        <v>84</v>
      </c>
      <c r="C45" s="4" t="s">
        <v>1086</v>
      </c>
    </row>
    <row r="46" spans="2:3" x14ac:dyDescent="0.3">
      <c r="B46" s="6" t="s">
        <v>87</v>
      </c>
      <c r="C46" s="8" t="s">
        <v>1080</v>
      </c>
    </row>
    <row r="47" spans="2:3" x14ac:dyDescent="0.3">
      <c r="B47" s="2" t="s">
        <v>88</v>
      </c>
      <c r="C47" s="4" t="s">
        <v>537</v>
      </c>
    </row>
    <row r="48" spans="2:3" x14ac:dyDescent="0.3">
      <c r="B48" s="2" t="s">
        <v>89</v>
      </c>
      <c r="C48" s="4" t="s">
        <v>1087</v>
      </c>
    </row>
    <row r="49" spans="2:3" x14ac:dyDescent="0.3">
      <c r="B49" s="6" t="s">
        <v>93</v>
      </c>
      <c r="C49" s="8" t="s">
        <v>1088</v>
      </c>
    </row>
    <row r="50" spans="2:3" x14ac:dyDescent="0.3">
      <c r="B50" s="2" t="s">
        <v>96</v>
      </c>
      <c r="C50" s="4" t="s">
        <v>1088</v>
      </c>
    </row>
    <row r="51" spans="2:3" x14ac:dyDescent="0.3">
      <c r="B51" s="10" t="s">
        <v>97</v>
      </c>
      <c r="C51" s="12" t="s">
        <v>1089</v>
      </c>
    </row>
    <row r="52" spans="2:3" x14ac:dyDescent="0.3">
      <c r="B52" s="6" t="s">
        <v>98</v>
      </c>
      <c r="C52" s="8" t="s">
        <v>1089</v>
      </c>
    </row>
    <row r="53" spans="2:3" x14ac:dyDescent="0.3">
      <c r="B53" s="2" t="s">
        <v>99</v>
      </c>
      <c r="C53" s="4" t="s">
        <v>292</v>
      </c>
    </row>
    <row r="54" spans="2:3" x14ac:dyDescent="0.3">
      <c r="B54" s="2" t="s">
        <v>101</v>
      </c>
      <c r="C54" s="4" t="s">
        <v>715</v>
      </c>
    </row>
    <row r="55" spans="2:3" x14ac:dyDescent="0.3">
      <c r="B55" s="9" t="s">
        <v>785</v>
      </c>
      <c r="C55" s="11" t="s">
        <v>795</v>
      </c>
    </row>
    <row r="56" spans="2:3" x14ac:dyDescent="0.3">
      <c r="B56" s="10" t="s">
        <v>9</v>
      </c>
      <c r="C56" s="12" t="s">
        <v>1090</v>
      </c>
    </row>
    <row r="57" spans="2:3" x14ac:dyDescent="0.3">
      <c r="B57" s="6" t="s">
        <v>10</v>
      </c>
      <c r="C57" s="8" t="s">
        <v>1091</v>
      </c>
    </row>
    <row r="58" spans="2:3" x14ac:dyDescent="0.3">
      <c r="B58" s="2" t="s">
        <v>12</v>
      </c>
      <c r="C58" s="4" t="s">
        <v>1091</v>
      </c>
    </row>
    <row r="59" spans="2:3" x14ac:dyDescent="0.3">
      <c r="B59" s="6" t="s">
        <v>16</v>
      </c>
      <c r="C59" s="8" t="s">
        <v>1092</v>
      </c>
    </row>
    <row r="60" spans="2:3" x14ac:dyDescent="0.3">
      <c r="B60" s="2" t="s">
        <v>17</v>
      </c>
      <c r="C60" s="4" t="s">
        <v>1093</v>
      </c>
    </row>
    <row r="61" spans="2:3" x14ac:dyDescent="0.3">
      <c r="B61" s="2" t="s">
        <v>18</v>
      </c>
      <c r="C61" s="4" t="s">
        <v>1094</v>
      </c>
    </row>
    <row r="62" spans="2:3" x14ac:dyDescent="0.3">
      <c r="B62" s="2" t="s">
        <v>19</v>
      </c>
      <c r="C62" s="4" t="s">
        <v>1095</v>
      </c>
    </row>
    <row r="63" spans="2:3" x14ac:dyDescent="0.3">
      <c r="B63" s="6" t="s">
        <v>20</v>
      </c>
      <c r="C63" s="8" t="s">
        <v>1096</v>
      </c>
    </row>
    <row r="64" spans="2:3" x14ac:dyDescent="0.3">
      <c r="B64" s="2" t="s">
        <v>21</v>
      </c>
      <c r="C64" s="4" t="s">
        <v>1097</v>
      </c>
    </row>
    <row r="65" spans="2:3" x14ac:dyDescent="0.3">
      <c r="B65" s="2" t="s">
        <v>22</v>
      </c>
      <c r="C65" s="4" t="s">
        <v>1098</v>
      </c>
    </row>
    <row r="66" spans="2:3" x14ac:dyDescent="0.3">
      <c r="B66" s="6" t="s">
        <v>23</v>
      </c>
      <c r="C66" s="8" t="s">
        <v>1099</v>
      </c>
    </row>
    <row r="67" spans="2:3" x14ac:dyDescent="0.3">
      <c r="B67" s="2" t="s">
        <v>24</v>
      </c>
      <c r="C67" s="4" t="s">
        <v>1099</v>
      </c>
    </row>
    <row r="68" spans="2:3" x14ac:dyDescent="0.3">
      <c r="B68" s="6" t="s">
        <v>810</v>
      </c>
      <c r="C68" s="8" t="s">
        <v>1100</v>
      </c>
    </row>
    <row r="69" spans="2:3" x14ac:dyDescent="0.3">
      <c r="B69" s="2" t="s">
        <v>811</v>
      </c>
      <c r="C69" s="4" t="s">
        <v>1100</v>
      </c>
    </row>
    <row r="70" spans="2:3" x14ac:dyDescent="0.3">
      <c r="B70" s="6" t="s">
        <v>431</v>
      </c>
      <c r="C70" s="8" t="s">
        <v>1101</v>
      </c>
    </row>
    <row r="71" spans="2:3" x14ac:dyDescent="0.3">
      <c r="B71" s="2" t="s">
        <v>432</v>
      </c>
      <c r="C71" s="4" t="s">
        <v>1101</v>
      </c>
    </row>
    <row r="72" spans="2:3" x14ac:dyDescent="0.3">
      <c r="B72" s="10" t="s">
        <v>26</v>
      </c>
      <c r="C72" s="12" t="s">
        <v>1102</v>
      </c>
    </row>
    <row r="73" spans="2:3" x14ac:dyDescent="0.3">
      <c r="B73" s="6" t="s">
        <v>27</v>
      </c>
      <c r="C73" s="8" t="s">
        <v>1103</v>
      </c>
    </row>
    <row r="74" spans="2:3" x14ac:dyDescent="0.3">
      <c r="B74" s="2" t="s">
        <v>28</v>
      </c>
      <c r="C74" s="4" t="s">
        <v>1104</v>
      </c>
    </row>
    <row r="75" spans="2:3" x14ac:dyDescent="0.3">
      <c r="B75" s="2" t="s">
        <v>29</v>
      </c>
      <c r="C75" s="4" t="s">
        <v>200</v>
      </c>
    </row>
    <row r="76" spans="2:3" x14ac:dyDescent="0.3">
      <c r="B76" s="2" t="s">
        <v>30</v>
      </c>
      <c r="C76" s="4" t="s">
        <v>1105</v>
      </c>
    </row>
    <row r="77" spans="2:3" x14ac:dyDescent="0.3">
      <c r="B77" s="2" t="s">
        <v>31</v>
      </c>
      <c r="C77" s="4" t="s">
        <v>1029</v>
      </c>
    </row>
    <row r="78" spans="2:3" x14ac:dyDescent="0.3">
      <c r="B78" s="2" t="s">
        <v>32</v>
      </c>
      <c r="C78" s="4" t="s">
        <v>1106</v>
      </c>
    </row>
    <row r="79" spans="2:3" x14ac:dyDescent="0.3">
      <c r="B79" s="2" t="s">
        <v>813</v>
      </c>
      <c r="C79" s="4" t="s">
        <v>698</v>
      </c>
    </row>
    <row r="80" spans="2:3" x14ac:dyDescent="0.3">
      <c r="B80" s="6" t="s">
        <v>33</v>
      </c>
      <c r="C80" s="8" t="s">
        <v>1107</v>
      </c>
    </row>
    <row r="81" spans="2:3" x14ac:dyDescent="0.3">
      <c r="B81" s="2" t="s">
        <v>34</v>
      </c>
      <c r="C81" s="4" t="s">
        <v>1108</v>
      </c>
    </row>
    <row r="82" spans="2:3" x14ac:dyDescent="0.3">
      <c r="B82" s="2" t="s">
        <v>35</v>
      </c>
      <c r="C82" s="4" t="s">
        <v>1109</v>
      </c>
    </row>
    <row r="83" spans="2:3" x14ac:dyDescent="0.3">
      <c r="B83" s="6" t="s">
        <v>815</v>
      </c>
      <c r="C83" s="8" t="s">
        <v>535</v>
      </c>
    </row>
    <row r="84" spans="2:3" x14ac:dyDescent="0.3">
      <c r="B84" s="2" t="s">
        <v>817</v>
      </c>
      <c r="C84" s="4" t="s">
        <v>535</v>
      </c>
    </row>
    <row r="85" spans="2:3" x14ac:dyDescent="0.3">
      <c r="B85" s="6" t="s">
        <v>36</v>
      </c>
      <c r="C85" s="8" t="s">
        <v>1110</v>
      </c>
    </row>
    <row r="86" spans="2:3" x14ac:dyDescent="0.3">
      <c r="B86" s="2" t="s">
        <v>38</v>
      </c>
      <c r="C86" s="4" t="s">
        <v>1111</v>
      </c>
    </row>
    <row r="87" spans="2:3" x14ac:dyDescent="0.3">
      <c r="B87" s="2" t="s">
        <v>39</v>
      </c>
      <c r="C87" s="4" t="s">
        <v>698</v>
      </c>
    </row>
    <row r="88" spans="2:3" x14ac:dyDescent="0.3">
      <c r="B88" s="6" t="s">
        <v>42</v>
      </c>
      <c r="C88" s="8" t="s">
        <v>1112</v>
      </c>
    </row>
    <row r="89" spans="2:3" x14ac:dyDescent="0.3">
      <c r="B89" s="2" t="s">
        <v>43</v>
      </c>
      <c r="C89" s="4" t="s">
        <v>1112</v>
      </c>
    </row>
    <row r="90" spans="2:3" x14ac:dyDescent="0.3">
      <c r="B90" s="6" t="s">
        <v>44</v>
      </c>
      <c r="C90" s="8" t="s">
        <v>1113</v>
      </c>
    </row>
    <row r="91" spans="2:3" x14ac:dyDescent="0.3">
      <c r="B91" s="2" t="s">
        <v>45</v>
      </c>
      <c r="C91" s="4" t="s">
        <v>1113</v>
      </c>
    </row>
    <row r="92" spans="2:3" x14ac:dyDescent="0.3">
      <c r="B92" s="6" t="s">
        <v>47</v>
      </c>
      <c r="C92" s="8" t="s">
        <v>1114</v>
      </c>
    </row>
    <row r="93" spans="2:3" x14ac:dyDescent="0.3">
      <c r="B93" s="2" t="s">
        <v>435</v>
      </c>
      <c r="C93" s="4" t="s">
        <v>1115</v>
      </c>
    </row>
    <row r="94" spans="2:3" ht="27.6" x14ac:dyDescent="0.3">
      <c r="B94" s="2" t="s">
        <v>50</v>
      </c>
      <c r="C94" s="4" t="s">
        <v>932</v>
      </c>
    </row>
    <row r="95" spans="2:3" x14ac:dyDescent="0.3">
      <c r="B95" s="2" t="s">
        <v>51</v>
      </c>
      <c r="C95" s="4" t="s">
        <v>1116</v>
      </c>
    </row>
    <row r="96" spans="2:3" x14ac:dyDescent="0.3">
      <c r="B96" s="10" t="s">
        <v>54</v>
      </c>
      <c r="C96" s="12" t="s">
        <v>1117</v>
      </c>
    </row>
    <row r="97" spans="2:3" x14ac:dyDescent="0.3">
      <c r="B97" s="6" t="s">
        <v>55</v>
      </c>
      <c r="C97" s="8" t="s">
        <v>1118</v>
      </c>
    </row>
    <row r="98" spans="2:3" x14ac:dyDescent="0.3">
      <c r="B98" s="2" t="s">
        <v>56</v>
      </c>
      <c r="C98" s="4" t="s">
        <v>1119</v>
      </c>
    </row>
    <row r="99" spans="2:3" x14ac:dyDescent="0.3">
      <c r="B99" s="2" t="s">
        <v>57</v>
      </c>
      <c r="C99" s="4" t="s">
        <v>1120</v>
      </c>
    </row>
    <row r="100" spans="2:3" x14ac:dyDescent="0.3">
      <c r="B100" s="2" t="s">
        <v>58</v>
      </c>
      <c r="C100" s="4" t="s">
        <v>1121</v>
      </c>
    </row>
    <row r="101" spans="2:3" x14ac:dyDescent="0.3">
      <c r="B101" s="2" t="s">
        <v>60</v>
      </c>
      <c r="C101" s="4" t="s">
        <v>1122</v>
      </c>
    </row>
    <row r="102" spans="2:3" x14ac:dyDescent="0.3">
      <c r="B102" s="2" t="s">
        <v>61</v>
      </c>
      <c r="C102" s="4" t="s">
        <v>1123</v>
      </c>
    </row>
    <row r="103" spans="2:3" x14ac:dyDescent="0.3">
      <c r="B103" s="2" t="s">
        <v>62</v>
      </c>
      <c r="C103" s="4" t="s">
        <v>1124</v>
      </c>
    </row>
    <row r="104" spans="2:3" x14ac:dyDescent="0.3">
      <c r="B104" s="6" t="s">
        <v>63</v>
      </c>
      <c r="C104" s="8" t="s">
        <v>1125</v>
      </c>
    </row>
    <row r="105" spans="2:3" x14ac:dyDescent="0.3">
      <c r="B105" s="2" t="s">
        <v>65</v>
      </c>
      <c r="C105" s="4" t="s">
        <v>1126</v>
      </c>
    </row>
    <row r="106" spans="2:3" x14ac:dyDescent="0.3">
      <c r="B106" s="2" t="s">
        <v>66</v>
      </c>
      <c r="C106" s="4" t="s">
        <v>299</v>
      </c>
    </row>
    <row r="107" spans="2:3" x14ac:dyDescent="0.3">
      <c r="B107" s="2" t="s">
        <v>835</v>
      </c>
      <c r="C107" s="4" t="s">
        <v>299</v>
      </c>
    </row>
    <row r="108" spans="2:3" x14ac:dyDescent="0.3">
      <c r="B108" s="2" t="s">
        <v>436</v>
      </c>
      <c r="C108" s="4" t="s">
        <v>1127</v>
      </c>
    </row>
    <row r="109" spans="2:3" x14ac:dyDescent="0.3">
      <c r="B109" s="6" t="s">
        <v>68</v>
      </c>
      <c r="C109" s="8" t="s">
        <v>1128</v>
      </c>
    </row>
    <row r="110" spans="2:3" x14ac:dyDescent="0.3">
      <c r="B110" s="2" t="s">
        <v>69</v>
      </c>
      <c r="C110" s="4" t="s">
        <v>1129</v>
      </c>
    </row>
    <row r="111" spans="2:3" ht="27.6" x14ac:dyDescent="0.3">
      <c r="B111" s="2" t="s">
        <v>70</v>
      </c>
      <c r="C111" s="4" t="s">
        <v>1130</v>
      </c>
    </row>
    <row r="112" spans="2:3" x14ac:dyDescent="0.3">
      <c r="B112" s="2" t="s">
        <v>71</v>
      </c>
      <c r="C112" s="4" t="s">
        <v>706</v>
      </c>
    </row>
    <row r="113" spans="2:3" x14ac:dyDescent="0.3">
      <c r="B113" s="2" t="s">
        <v>72</v>
      </c>
      <c r="C113" s="4" t="s">
        <v>131</v>
      </c>
    </row>
    <row r="114" spans="2:3" x14ac:dyDescent="0.3">
      <c r="B114" s="2" t="s">
        <v>73</v>
      </c>
      <c r="C114" s="4" t="s">
        <v>1131</v>
      </c>
    </row>
    <row r="115" spans="2:3" x14ac:dyDescent="0.3">
      <c r="B115" s="2" t="s">
        <v>838</v>
      </c>
      <c r="C115" s="4" t="s">
        <v>1132</v>
      </c>
    </row>
    <row r="116" spans="2:3" x14ac:dyDescent="0.3">
      <c r="B116" s="6" t="s">
        <v>74</v>
      </c>
      <c r="C116" s="8" t="s">
        <v>1133</v>
      </c>
    </row>
    <row r="117" spans="2:3" x14ac:dyDescent="0.3">
      <c r="B117" s="2" t="s">
        <v>75</v>
      </c>
      <c r="C117" s="4" t="s">
        <v>1021</v>
      </c>
    </row>
    <row r="118" spans="2:3" x14ac:dyDescent="0.3">
      <c r="B118" s="2" t="s">
        <v>76</v>
      </c>
      <c r="C118" s="4" t="s">
        <v>286</v>
      </c>
    </row>
    <row r="119" spans="2:3" x14ac:dyDescent="0.3">
      <c r="B119" s="2" t="s">
        <v>77</v>
      </c>
      <c r="C119" s="4" t="s">
        <v>991</v>
      </c>
    </row>
    <row r="120" spans="2:3" x14ac:dyDescent="0.3">
      <c r="B120" s="6" t="s">
        <v>78</v>
      </c>
      <c r="C120" s="8" t="s">
        <v>1134</v>
      </c>
    </row>
    <row r="121" spans="2:3" x14ac:dyDescent="0.3">
      <c r="B121" s="2" t="s">
        <v>79</v>
      </c>
      <c r="C121" s="4" t="s">
        <v>1135</v>
      </c>
    </row>
    <row r="122" spans="2:3" ht="27.6" x14ac:dyDescent="0.3">
      <c r="B122" s="2" t="s">
        <v>437</v>
      </c>
      <c r="C122" s="4" t="s">
        <v>1136</v>
      </c>
    </row>
    <row r="123" spans="2:3" ht="27.6" x14ac:dyDescent="0.3">
      <c r="B123" s="2" t="s">
        <v>80</v>
      </c>
      <c r="C123" s="4" t="s">
        <v>926</v>
      </c>
    </row>
    <row r="124" spans="2:3" x14ac:dyDescent="0.3">
      <c r="B124" s="2" t="s">
        <v>81</v>
      </c>
      <c r="C124" s="4" t="s">
        <v>1029</v>
      </c>
    </row>
    <row r="125" spans="2:3" x14ac:dyDescent="0.3">
      <c r="B125" s="2" t="s">
        <v>83</v>
      </c>
      <c r="C125" s="4" t="s">
        <v>1137</v>
      </c>
    </row>
    <row r="126" spans="2:3" x14ac:dyDescent="0.3">
      <c r="B126" s="2" t="s">
        <v>84</v>
      </c>
      <c r="C126" s="4" t="s">
        <v>1138</v>
      </c>
    </row>
    <row r="127" spans="2:3" x14ac:dyDescent="0.3">
      <c r="B127" s="6" t="s">
        <v>85</v>
      </c>
      <c r="C127" s="8" t="s">
        <v>202</v>
      </c>
    </row>
    <row r="128" spans="2:3" ht="27.6" x14ac:dyDescent="0.3">
      <c r="B128" s="2" t="s">
        <v>86</v>
      </c>
      <c r="C128" s="4" t="s">
        <v>202</v>
      </c>
    </row>
    <row r="129" spans="2:3" x14ac:dyDescent="0.3">
      <c r="B129" s="6" t="s">
        <v>87</v>
      </c>
      <c r="C129" s="8" t="s">
        <v>295</v>
      </c>
    </row>
    <row r="130" spans="2:3" x14ac:dyDescent="0.3">
      <c r="B130" s="2" t="s">
        <v>88</v>
      </c>
      <c r="C130" s="4" t="s">
        <v>702</v>
      </c>
    </row>
    <row r="131" spans="2:3" x14ac:dyDescent="0.3">
      <c r="B131" s="2" t="s">
        <v>89</v>
      </c>
      <c r="C131" s="4" t="s">
        <v>991</v>
      </c>
    </row>
    <row r="132" spans="2:3" x14ac:dyDescent="0.3">
      <c r="B132" s="2" t="s">
        <v>847</v>
      </c>
      <c r="C132" s="4" t="s">
        <v>535</v>
      </c>
    </row>
    <row r="133" spans="2:3" x14ac:dyDescent="0.3">
      <c r="B133" s="6" t="s">
        <v>90</v>
      </c>
      <c r="C133" s="8" t="s">
        <v>1139</v>
      </c>
    </row>
    <row r="134" spans="2:3" x14ac:dyDescent="0.3">
      <c r="B134" s="2" t="s">
        <v>92</v>
      </c>
      <c r="C134" s="4" t="s">
        <v>537</v>
      </c>
    </row>
    <row r="135" spans="2:3" x14ac:dyDescent="0.3">
      <c r="B135" s="2" t="s">
        <v>849</v>
      </c>
      <c r="C135" s="4" t="s">
        <v>1140</v>
      </c>
    </row>
    <row r="136" spans="2:3" x14ac:dyDescent="0.3">
      <c r="B136" s="6" t="s">
        <v>93</v>
      </c>
      <c r="C136" s="8" t="s">
        <v>1141</v>
      </c>
    </row>
    <row r="137" spans="2:3" x14ac:dyDescent="0.3">
      <c r="B137" s="2" t="s">
        <v>96</v>
      </c>
      <c r="C137" s="4" t="s">
        <v>1141</v>
      </c>
    </row>
    <row r="138" spans="2:3" x14ac:dyDescent="0.3">
      <c r="B138" s="10" t="s">
        <v>854</v>
      </c>
      <c r="C138" s="12" t="s">
        <v>1029</v>
      </c>
    </row>
    <row r="139" spans="2:3" x14ac:dyDescent="0.3">
      <c r="B139" s="6" t="s">
        <v>857</v>
      </c>
      <c r="C139" s="8" t="s">
        <v>1029</v>
      </c>
    </row>
    <row r="140" spans="2:3" x14ac:dyDescent="0.3">
      <c r="B140" s="2" t="s">
        <v>858</v>
      </c>
      <c r="C140" s="4" t="s">
        <v>1029</v>
      </c>
    </row>
    <row r="141" spans="2:3" x14ac:dyDescent="0.3">
      <c r="B141" s="10" t="s">
        <v>97</v>
      </c>
      <c r="C141" s="12" t="s">
        <v>1142</v>
      </c>
    </row>
    <row r="142" spans="2:3" x14ac:dyDescent="0.3">
      <c r="B142" s="6" t="s">
        <v>98</v>
      </c>
      <c r="C142" s="8" t="s">
        <v>1143</v>
      </c>
    </row>
    <row r="143" spans="2:3" x14ac:dyDescent="0.3">
      <c r="B143" s="2" t="s">
        <v>99</v>
      </c>
      <c r="C143" s="4" t="s">
        <v>1144</v>
      </c>
    </row>
    <row r="144" spans="2:3" x14ac:dyDescent="0.3">
      <c r="B144" s="2" t="s">
        <v>100</v>
      </c>
      <c r="C144" s="4" t="s">
        <v>1145</v>
      </c>
    </row>
    <row r="145" spans="2:3" x14ac:dyDescent="0.3">
      <c r="B145" s="2" t="s">
        <v>101</v>
      </c>
      <c r="C145" s="4" t="s">
        <v>1146</v>
      </c>
    </row>
    <row r="146" spans="2:3" x14ac:dyDescent="0.3">
      <c r="B146" s="6" t="s">
        <v>102</v>
      </c>
      <c r="C146" s="8" t="s">
        <v>509</v>
      </c>
    </row>
    <row r="147" spans="2:3" x14ac:dyDescent="0.3">
      <c r="B147" s="2" t="s">
        <v>103</v>
      </c>
      <c r="C147" s="4" t="s">
        <v>509</v>
      </c>
    </row>
    <row r="148" spans="2:3" x14ac:dyDescent="0.3">
      <c r="B148" s="6" t="s">
        <v>106</v>
      </c>
      <c r="C148" s="8" t="s">
        <v>1147</v>
      </c>
    </row>
    <row r="149" spans="2:3" x14ac:dyDescent="0.3">
      <c r="B149" s="2" t="s">
        <v>107</v>
      </c>
      <c r="C149" s="4" t="s">
        <v>601</v>
      </c>
    </row>
    <row r="150" spans="2:3" x14ac:dyDescent="0.3">
      <c r="B150" s="2" t="s">
        <v>880</v>
      </c>
      <c r="C150" s="4" t="s">
        <v>601</v>
      </c>
    </row>
    <row r="151" spans="2:3" x14ac:dyDescent="0.3">
      <c r="B151" s="10" t="s">
        <v>884</v>
      </c>
      <c r="C151" s="12" t="s">
        <v>1064</v>
      </c>
    </row>
    <row r="152" spans="2:3" x14ac:dyDescent="0.3">
      <c r="B152" s="6" t="s">
        <v>885</v>
      </c>
      <c r="C152" s="8" t="s">
        <v>1064</v>
      </c>
    </row>
    <row r="153" spans="2:3" x14ac:dyDescent="0.3">
      <c r="B153" s="2" t="s">
        <v>886</v>
      </c>
      <c r="C153" s="4" t="s">
        <v>1064</v>
      </c>
    </row>
    <row r="154" spans="2:3" x14ac:dyDescent="0.3">
      <c r="B154" s="9" t="s">
        <v>786</v>
      </c>
      <c r="C154" s="11" t="s">
        <v>796</v>
      </c>
    </row>
    <row r="155" spans="2:3" x14ac:dyDescent="0.3">
      <c r="B155" s="10" t="s">
        <v>9</v>
      </c>
      <c r="C155" s="12" t="s">
        <v>1148</v>
      </c>
    </row>
    <row r="156" spans="2:3" x14ac:dyDescent="0.3">
      <c r="B156" s="6" t="s">
        <v>10</v>
      </c>
      <c r="C156" s="8" t="s">
        <v>1149</v>
      </c>
    </row>
    <row r="157" spans="2:3" x14ac:dyDescent="0.3">
      <c r="B157" s="2" t="s">
        <v>12</v>
      </c>
      <c r="C157" s="4" t="s">
        <v>1149</v>
      </c>
    </row>
    <row r="158" spans="2:3" x14ac:dyDescent="0.3">
      <c r="B158" s="6" t="s">
        <v>16</v>
      </c>
      <c r="C158" s="8" t="s">
        <v>1150</v>
      </c>
    </row>
    <row r="159" spans="2:3" x14ac:dyDescent="0.3">
      <c r="B159" s="2" t="s">
        <v>17</v>
      </c>
      <c r="C159" s="4" t="s">
        <v>1151</v>
      </c>
    </row>
    <row r="160" spans="2:3" x14ac:dyDescent="0.3">
      <c r="B160" s="2" t="s">
        <v>18</v>
      </c>
      <c r="C160" s="4" t="s">
        <v>1152</v>
      </c>
    </row>
    <row r="161" spans="2:3" x14ac:dyDescent="0.3">
      <c r="B161" s="2" t="s">
        <v>19</v>
      </c>
      <c r="C161" s="4" t="s">
        <v>1153</v>
      </c>
    </row>
    <row r="162" spans="2:3" x14ac:dyDescent="0.3">
      <c r="B162" s="6" t="s">
        <v>20</v>
      </c>
      <c r="C162" s="8" t="s">
        <v>1154</v>
      </c>
    </row>
    <row r="163" spans="2:3" x14ac:dyDescent="0.3">
      <c r="B163" s="2" t="s">
        <v>21</v>
      </c>
      <c r="C163" s="4" t="s">
        <v>1155</v>
      </c>
    </row>
    <row r="164" spans="2:3" x14ac:dyDescent="0.3">
      <c r="B164" s="2" t="s">
        <v>22</v>
      </c>
      <c r="C164" s="4" t="s">
        <v>1156</v>
      </c>
    </row>
    <row r="165" spans="2:3" x14ac:dyDescent="0.3">
      <c r="B165" s="6" t="s">
        <v>23</v>
      </c>
      <c r="C165" s="8" t="s">
        <v>1157</v>
      </c>
    </row>
    <row r="166" spans="2:3" x14ac:dyDescent="0.3">
      <c r="B166" s="2" t="s">
        <v>430</v>
      </c>
      <c r="C166" s="4" t="s">
        <v>1158</v>
      </c>
    </row>
    <row r="167" spans="2:3" x14ac:dyDescent="0.3">
      <c r="B167" s="2" t="s">
        <v>24</v>
      </c>
      <c r="C167" s="4" t="s">
        <v>1159</v>
      </c>
    </row>
    <row r="168" spans="2:3" x14ac:dyDescent="0.3">
      <c r="B168" s="2" t="s">
        <v>25</v>
      </c>
      <c r="C168" s="4" t="s">
        <v>1160</v>
      </c>
    </row>
    <row r="169" spans="2:3" x14ac:dyDescent="0.3">
      <c r="B169" s="10" t="s">
        <v>26</v>
      </c>
      <c r="C169" s="12" t="s">
        <v>1161</v>
      </c>
    </row>
    <row r="170" spans="2:3" x14ac:dyDescent="0.3">
      <c r="B170" s="6" t="s">
        <v>27</v>
      </c>
      <c r="C170" s="8" t="s">
        <v>1162</v>
      </c>
    </row>
    <row r="171" spans="2:3" x14ac:dyDescent="0.3">
      <c r="B171" s="2" t="s">
        <v>28</v>
      </c>
      <c r="C171" s="4" t="s">
        <v>1163</v>
      </c>
    </row>
    <row r="172" spans="2:3" x14ac:dyDescent="0.3">
      <c r="B172" s="2" t="s">
        <v>30</v>
      </c>
      <c r="C172" s="4" t="s">
        <v>1164</v>
      </c>
    </row>
    <row r="173" spans="2:3" x14ac:dyDescent="0.3">
      <c r="B173" s="2" t="s">
        <v>31</v>
      </c>
      <c r="C173" s="4" t="s">
        <v>1165</v>
      </c>
    </row>
    <row r="174" spans="2:3" x14ac:dyDescent="0.3">
      <c r="B174" s="2" t="s">
        <v>32</v>
      </c>
      <c r="C174" s="4" t="s">
        <v>1166</v>
      </c>
    </row>
    <row r="175" spans="2:3" x14ac:dyDescent="0.3">
      <c r="B175" s="6" t="s">
        <v>33</v>
      </c>
      <c r="C175" s="8" t="s">
        <v>1167</v>
      </c>
    </row>
    <row r="176" spans="2:3" x14ac:dyDescent="0.3">
      <c r="B176" s="2" t="s">
        <v>34</v>
      </c>
      <c r="C176" s="4" t="s">
        <v>1167</v>
      </c>
    </row>
    <row r="177" spans="2:3" x14ac:dyDescent="0.3">
      <c r="B177" s="6" t="s">
        <v>36</v>
      </c>
      <c r="C177" s="8" t="s">
        <v>1168</v>
      </c>
    </row>
    <row r="178" spans="2:3" x14ac:dyDescent="0.3">
      <c r="B178" s="2" t="s">
        <v>37</v>
      </c>
      <c r="C178" s="4" t="s">
        <v>1169</v>
      </c>
    </row>
    <row r="179" spans="2:3" x14ac:dyDescent="0.3">
      <c r="B179" s="2" t="s">
        <v>39</v>
      </c>
      <c r="C179" s="4" t="s">
        <v>1170</v>
      </c>
    </row>
    <row r="180" spans="2:3" x14ac:dyDescent="0.3">
      <c r="B180" s="6" t="s">
        <v>42</v>
      </c>
      <c r="C180" s="8" t="s">
        <v>1171</v>
      </c>
    </row>
    <row r="181" spans="2:3" x14ac:dyDescent="0.3">
      <c r="B181" s="2" t="s">
        <v>43</v>
      </c>
      <c r="C181" s="4" t="s">
        <v>1171</v>
      </c>
    </row>
    <row r="182" spans="2:3" x14ac:dyDescent="0.3">
      <c r="B182" s="6" t="s">
        <v>47</v>
      </c>
      <c r="C182" s="8" t="s">
        <v>1172</v>
      </c>
    </row>
    <row r="183" spans="2:3" x14ac:dyDescent="0.3">
      <c r="B183" s="2" t="s">
        <v>48</v>
      </c>
      <c r="C183" s="4">
        <v>359</v>
      </c>
    </row>
    <row r="184" spans="2:3" x14ac:dyDescent="0.3">
      <c r="B184" s="2" t="s">
        <v>435</v>
      </c>
      <c r="C184" s="4" t="s">
        <v>1173</v>
      </c>
    </row>
    <row r="185" spans="2:3" ht="27.6" x14ac:dyDescent="0.3">
      <c r="B185" s="2" t="s">
        <v>49</v>
      </c>
      <c r="C185" s="4" t="s">
        <v>1174</v>
      </c>
    </row>
    <row r="186" spans="2:3" ht="27.6" x14ac:dyDescent="0.3">
      <c r="B186" s="2" t="s">
        <v>50</v>
      </c>
      <c r="C186" s="4" t="s">
        <v>1175</v>
      </c>
    </row>
    <row r="187" spans="2:3" x14ac:dyDescent="0.3">
      <c r="B187" s="2" t="s">
        <v>51</v>
      </c>
      <c r="C187" s="4" t="s">
        <v>1176</v>
      </c>
    </row>
    <row r="188" spans="2:3" x14ac:dyDescent="0.3">
      <c r="B188" s="10" t="s">
        <v>54</v>
      </c>
      <c r="C188" s="12" t="s">
        <v>1177</v>
      </c>
    </row>
    <row r="189" spans="2:3" x14ac:dyDescent="0.3">
      <c r="B189" s="6" t="s">
        <v>55</v>
      </c>
      <c r="C189" s="8" t="s">
        <v>1178</v>
      </c>
    </row>
    <row r="190" spans="2:3" x14ac:dyDescent="0.3">
      <c r="B190" s="2" t="s">
        <v>56</v>
      </c>
      <c r="C190" s="4" t="s">
        <v>1179</v>
      </c>
    </row>
    <row r="191" spans="2:3" x14ac:dyDescent="0.3">
      <c r="B191" s="2" t="s">
        <v>57</v>
      </c>
      <c r="C191" s="4" t="s">
        <v>1180</v>
      </c>
    </row>
    <row r="192" spans="2:3" x14ac:dyDescent="0.3">
      <c r="B192" s="2" t="s">
        <v>58</v>
      </c>
      <c r="C192" s="4" t="s">
        <v>1181</v>
      </c>
    </row>
    <row r="193" spans="2:3" x14ac:dyDescent="0.3">
      <c r="B193" s="2" t="s">
        <v>59</v>
      </c>
      <c r="C193" s="4" t="s">
        <v>1182</v>
      </c>
    </row>
    <row r="194" spans="2:3" x14ac:dyDescent="0.3">
      <c r="B194" s="2" t="s">
        <v>61</v>
      </c>
      <c r="C194" s="4" t="s">
        <v>1183</v>
      </c>
    </row>
    <row r="195" spans="2:3" x14ac:dyDescent="0.3">
      <c r="B195" s="2" t="s">
        <v>62</v>
      </c>
      <c r="C195" s="4" t="s">
        <v>1184</v>
      </c>
    </row>
    <row r="196" spans="2:3" x14ac:dyDescent="0.3">
      <c r="B196" s="6" t="s">
        <v>63</v>
      </c>
      <c r="C196" s="8" t="s">
        <v>1185</v>
      </c>
    </row>
    <row r="197" spans="2:3" x14ac:dyDescent="0.3">
      <c r="B197" s="2" t="s">
        <v>64</v>
      </c>
      <c r="C197" s="4" t="s">
        <v>1186</v>
      </c>
    </row>
    <row r="198" spans="2:3" x14ac:dyDescent="0.3">
      <c r="B198" s="2" t="s">
        <v>65</v>
      </c>
      <c r="C198" s="4" t="s">
        <v>1187</v>
      </c>
    </row>
    <row r="199" spans="2:3" x14ac:dyDescent="0.3">
      <c r="B199" s="6" t="s">
        <v>68</v>
      </c>
      <c r="C199" s="8" t="s">
        <v>1188</v>
      </c>
    </row>
    <row r="200" spans="2:3" x14ac:dyDescent="0.3">
      <c r="B200" s="2" t="s">
        <v>69</v>
      </c>
      <c r="C200" s="4" t="s">
        <v>1189</v>
      </c>
    </row>
    <row r="201" spans="2:3" ht="27.6" x14ac:dyDescent="0.3">
      <c r="B201" s="2" t="s">
        <v>70</v>
      </c>
      <c r="C201" s="4" t="s">
        <v>1190</v>
      </c>
    </row>
    <row r="202" spans="2:3" x14ac:dyDescent="0.3">
      <c r="B202" s="2" t="s">
        <v>71</v>
      </c>
      <c r="C202" s="4" t="s">
        <v>1191</v>
      </c>
    </row>
    <row r="203" spans="2:3" x14ac:dyDescent="0.3">
      <c r="B203" s="2" t="s">
        <v>837</v>
      </c>
      <c r="C203" s="4" t="s">
        <v>982</v>
      </c>
    </row>
    <row r="204" spans="2:3" x14ac:dyDescent="0.3">
      <c r="B204" s="2" t="s">
        <v>73</v>
      </c>
      <c r="C204" s="4" t="s">
        <v>1192</v>
      </c>
    </row>
    <row r="205" spans="2:3" x14ac:dyDescent="0.3">
      <c r="B205" s="6" t="s">
        <v>74</v>
      </c>
      <c r="C205" s="8" t="s">
        <v>1193</v>
      </c>
    </row>
    <row r="206" spans="2:3" x14ac:dyDescent="0.3">
      <c r="B206" s="2" t="s">
        <v>75</v>
      </c>
      <c r="C206" s="4" t="s">
        <v>1193</v>
      </c>
    </row>
    <row r="207" spans="2:3" x14ac:dyDescent="0.3">
      <c r="B207" s="6" t="s">
        <v>78</v>
      </c>
      <c r="C207" s="8" t="s">
        <v>1194</v>
      </c>
    </row>
    <row r="208" spans="2:3" x14ac:dyDescent="0.3">
      <c r="B208" s="2" t="s">
        <v>79</v>
      </c>
      <c r="C208" s="4" t="s">
        <v>1195</v>
      </c>
    </row>
    <row r="209" spans="2:3" ht="27.6" x14ac:dyDescent="0.3">
      <c r="B209" s="2" t="s">
        <v>437</v>
      </c>
      <c r="C209" s="4" t="s">
        <v>1196</v>
      </c>
    </row>
    <row r="210" spans="2:3" x14ac:dyDescent="0.3">
      <c r="B210" s="2" t="s">
        <v>81</v>
      </c>
      <c r="C210" s="4" t="s">
        <v>1197</v>
      </c>
    </row>
    <row r="211" spans="2:3" x14ac:dyDescent="0.3">
      <c r="B211" s="2" t="s">
        <v>842</v>
      </c>
      <c r="C211" s="4" t="s">
        <v>998</v>
      </c>
    </row>
    <row r="212" spans="2:3" x14ac:dyDescent="0.3">
      <c r="B212" s="2" t="s">
        <v>82</v>
      </c>
      <c r="C212" s="4" t="s">
        <v>1198</v>
      </c>
    </row>
    <row r="213" spans="2:3" x14ac:dyDescent="0.3">
      <c r="B213" s="2" t="s">
        <v>83</v>
      </c>
      <c r="C213" s="4" t="s">
        <v>1199</v>
      </c>
    </row>
    <row r="214" spans="2:3" x14ac:dyDescent="0.3">
      <c r="B214" s="2" t="s">
        <v>84</v>
      </c>
      <c r="C214" s="4" t="s">
        <v>1200</v>
      </c>
    </row>
    <row r="215" spans="2:3" x14ac:dyDescent="0.3">
      <c r="B215" s="6" t="s">
        <v>85</v>
      </c>
      <c r="C215" s="8" t="s">
        <v>1201</v>
      </c>
    </row>
    <row r="216" spans="2:3" ht="27.6" x14ac:dyDescent="0.3">
      <c r="B216" s="2" t="s">
        <v>86</v>
      </c>
      <c r="C216" s="4" t="s">
        <v>1202</v>
      </c>
    </row>
    <row r="217" spans="2:3" x14ac:dyDescent="0.3">
      <c r="B217" s="2" t="s">
        <v>844</v>
      </c>
      <c r="C217" s="4" t="s">
        <v>1203</v>
      </c>
    </row>
    <row r="218" spans="2:3" x14ac:dyDescent="0.3">
      <c r="B218" s="6" t="s">
        <v>87</v>
      </c>
      <c r="C218" s="8" t="s">
        <v>1204</v>
      </c>
    </row>
    <row r="219" spans="2:3" x14ac:dyDescent="0.3">
      <c r="B219" s="2" t="s">
        <v>438</v>
      </c>
      <c r="C219" s="4" t="s">
        <v>1205</v>
      </c>
    </row>
    <row r="220" spans="2:3" x14ac:dyDescent="0.3">
      <c r="B220" s="2" t="s">
        <v>89</v>
      </c>
      <c r="C220" s="4" t="s">
        <v>1206</v>
      </c>
    </row>
    <row r="221" spans="2:3" x14ac:dyDescent="0.3">
      <c r="B221" s="2" t="s">
        <v>439</v>
      </c>
      <c r="C221" s="4" t="s">
        <v>1207</v>
      </c>
    </row>
    <row r="222" spans="2:3" x14ac:dyDescent="0.3">
      <c r="B222" s="6" t="s">
        <v>90</v>
      </c>
      <c r="C222" s="8" t="s">
        <v>1208</v>
      </c>
    </row>
    <row r="223" spans="2:3" x14ac:dyDescent="0.3">
      <c r="B223" s="2" t="s">
        <v>92</v>
      </c>
      <c r="C223" s="4" t="s">
        <v>1209</v>
      </c>
    </row>
    <row r="224" spans="2:3" x14ac:dyDescent="0.3">
      <c r="B224" s="2" t="s">
        <v>849</v>
      </c>
      <c r="C224" s="4" t="s">
        <v>1210</v>
      </c>
    </row>
    <row r="225" spans="2:3" x14ac:dyDescent="0.3">
      <c r="B225" s="6" t="s">
        <v>93</v>
      </c>
      <c r="C225" s="8" t="s">
        <v>1211</v>
      </c>
    </row>
    <row r="226" spans="2:3" x14ac:dyDescent="0.3">
      <c r="B226" s="2" t="s">
        <v>95</v>
      </c>
      <c r="C226" s="4" t="s">
        <v>1212</v>
      </c>
    </row>
    <row r="227" spans="2:3" x14ac:dyDescent="0.3">
      <c r="B227" s="2" t="s">
        <v>852</v>
      </c>
      <c r="C227" s="4" t="s">
        <v>1213</v>
      </c>
    </row>
    <row r="228" spans="2:3" x14ac:dyDescent="0.3">
      <c r="B228" s="10" t="s">
        <v>854</v>
      </c>
      <c r="C228" s="12" t="s">
        <v>1214</v>
      </c>
    </row>
    <row r="229" spans="2:3" x14ac:dyDescent="0.3">
      <c r="B229" s="6" t="s">
        <v>860</v>
      </c>
      <c r="C229" s="8" t="s">
        <v>1214</v>
      </c>
    </row>
    <row r="230" spans="2:3" x14ac:dyDescent="0.3">
      <c r="B230" s="2" t="s">
        <v>863</v>
      </c>
      <c r="C230" s="4" t="s">
        <v>1214</v>
      </c>
    </row>
    <row r="231" spans="2:3" x14ac:dyDescent="0.3">
      <c r="B231" s="10" t="s">
        <v>97</v>
      </c>
      <c r="C231" s="12" t="s">
        <v>1215</v>
      </c>
    </row>
    <row r="232" spans="2:3" x14ac:dyDescent="0.3">
      <c r="B232" s="6" t="s">
        <v>98</v>
      </c>
      <c r="C232" s="8" t="s">
        <v>1216</v>
      </c>
    </row>
    <row r="233" spans="2:3" x14ac:dyDescent="0.3">
      <c r="B233" s="2" t="s">
        <v>870</v>
      </c>
      <c r="C233" s="4" t="s">
        <v>1217</v>
      </c>
    </row>
    <row r="234" spans="2:3" x14ac:dyDescent="0.3">
      <c r="B234" s="2" t="s">
        <v>100</v>
      </c>
      <c r="C234" s="4" t="s">
        <v>1218</v>
      </c>
    </row>
    <row r="235" spans="2:3" x14ac:dyDescent="0.3">
      <c r="B235" s="6" t="s">
        <v>106</v>
      </c>
      <c r="C235" s="8" t="s">
        <v>1219</v>
      </c>
    </row>
    <row r="236" spans="2:3" x14ac:dyDescent="0.3">
      <c r="B236" s="2" t="s">
        <v>107</v>
      </c>
      <c r="C236" s="4" t="s">
        <v>1219</v>
      </c>
    </row>
    <row r="237" spans="2:3" x14ac:dyDescent="0.3">
      <c r="B237" s="9" t="s">
        <v>1066</v>
      </c>
      <c r="C237" s="11" t="s">
        <v>797</v>
      </c>
    </row>
    <row r="238" spans="2:3" x14ac:dyDescent="0.3">
      <c r="B238" s="10" t="s">
        <v>9</v>
      </c>
      <c r="C238" s="12" t="s">
        <v>1220</v>
      </c>
    </row>
    <row r="239" spans="2:3" x14ac:dyDescent="0.3">
      <c r="B239" s="6" t="s">
        <v>10</v>
      </c>
      <c r="C239" s="8" t="s">
        <v>1221</v>
      </c>
    </row>
    <row r="240" spans="2:3" x14ac:dyDescent="0.3">
      <c r="B240" s="2" t="s">
        <v>12</v>
      </c>
      <c r="C240" s="4" t="s">
        <v>1221</v>
      </c>
    </row>
    <row r="241" spans="2:3" x14ac:dyDescent="0.3">
      <c r="B241" s="6" t="s">
        <v>16</v>
      </c>
      <c r="C241" s="8" t="s">
        <v>1222</v>
      </c>
    </row>
    <row r="242" spans="2:3" x14ac:dyDescent="0.3">
      <c r="B242" s="2" t="s">
        <v>17</v>
      </c>
      <c r="C242" s="4" t="s">
        <v>1223</v>
      </c>
    </row>
    <row r="243" spans="2:3" x14ac:dyDescent="0.3">
      <c r="B243" s="2" t="s">
        <v>18</v>
      </c>
      <c r="C243" s="4" t="s">
        <v>1224</v>
      </c>
    </row>
    <row r="244" spans="2:3" x14ac:dyDescent="0.3">
      <c r="B244" s="2" t="s">
        <v>806</v>
      </c>
      <c r="C244" s="4" t="s">
        <v>1225</v>
      </c>
    </row>
    <row r="245" spans="2:3" x14ac:dyDescent="0.3">
      <c r="B245" s="6" t="s">
        <v>20</v>
      </c>
      <c r="C245" s="8" t="s">
        <v>1226</v>
      </c>
    </row>
    <row r="246" spans="2:3" x14ac:dyDescent="0.3">
      <c r="B246" s="2" t="s">
        <v>21</v>
      </c>
      <c r="C246" s="4" t="s">
        <v>1227</v>
      </c>
    </row>
    <row r="247" spans="2:3" x14ac:dyDescent="0.3">
      <c r="B247" s="2" t="s">
        <v>22</v>
      </c>
      <c r="C247" s="4" t="s">
        <v>1228</v>
      </c>
    </row>
    <row r="248" spans="2:3" x14ac:dyDescent="0.3">
      <c r="B248" s="6" t="s">
        <v>23</v>
      </c>
      <c r="C248" s="8" t="s">
        <v>1229</v>
      </c>
    </row>
    <row r="249" spans="2:3" x14ac:dyDescent="0.3">
      <c r="B249" s="2" t="s">
        <v>24</v>
      </c>
      <c r="C249" s="4" t="s">
        <v>1229</v>
      </c>
    </row>
    <row r="250" spans="2:3" x14ac:dyDescent="0.3">
      <c r="B250" s="6" t="s">
        <v>810</v>
      </c>
      <c r="C250" s="8" t="s">
        <v>1230</v>
      </c>
    </row>
    <row r="251" spans="2:3" x14ac:dyDescent="0.3">
      <c r="B251" s="2" t="s">
        <v>811</v>
      </c>
      <c r="C251" s="4" t="s">
        <v>1230</v>
      </c>
    </row>
    <row r="252" spans="2:3" x14ac:dyDescent="0.3">
      <c r="B252" s="6" t="s">
        <v>431</v>
      </c>
      <c r="C252" s="8" t="s">
        <v>1231</v>
      </c>
    </row>
    <row r="253" spans="2:3" x14ac:dyDescent="0.3">
      <c r="B253" s="2" t="s">
        <v>432</v>
      </c>
      <c r="C253" s="4" t="s">
        <v>1231</v>
      </c>
    </row>
    <row r="254" spans="2:3" x14ac:dyDescent="0.3">
      <c r="B254" s="10" t="s">
        <v>26</v>
      </c>
      <c r="C254" s="12" t="s">
        <v>1232</v>
      </c>
    </row>
    <row r="255" spans="2:3" x14ac:dyDescent="0.3">
      <c r="B255" s="6" t="s">
        <v>27</v>
      </c>
      <c r="C255" s="8" t="s">
        <v>1233</v>
      </c>
    </row>
    <row r="256" spans="2:3" x14ac:dyDescent="0.3">
      <c r="B256" s="2" t="s">
        <v>28</v>
      </c>
      <c r="C256" s="4" t="s">
        <v>1234</v>
      </c>
    </row>
    <row r="257" spans="2:3" x14ac:dyDescent="0.3">
      <c r="B257" s="2" t="s">
        <v>29</v>
      </c>
      <c r="C257" s="4" t="s">
        <v>278</v>
      </c>
    </row>
    <row r="258" spans="2:3" x14ac:dyDescent="0.3">
      <c r="B258" s="2" t="s">
        <v>30</v>
      </c>
      <c r="C258" s="4" t="s">
        <v>200</v>
      </c>
    </row>
    <row r="259" spans="2:3" x14ac:dyDescent="0.3">
      <c r="B259" s="2" t="s">
        <v>31</v>
      </c>
      <c r="C259" s="4" t="s">
        <v>1085</v>
      </c>
    </row>
    <row r="260" spans="2:3" x14ac:dyDescent="0.3">
      <c r="B260" s="2" t="s">
        <v>32</v>
      </c>
      <c r="C260" s="4" t="s">
        <v>698</v>
      </c>
    </row>
    <row r="261" spans="2:3" x14ac:dyDescent="0.3">
      <c r="B261" s="6" t="s">
        <v>33</v>
      </c>
      <c r="C261" s="8" t="s">
        <v>1235</v>
      </c>
    </row>
    <row r="262" spans="2:3" x14ac:dyDescent="0.3">
      <c r="B262" s="2" t="s">
        <v>34</v>
      </c>
      <c r="C262" s="4" t="s">
        <v>1236</v>
      </c>
    </row>
    <row r="263" spans="2:3" x14ac:dyDescent="0.3">
      <c r="B263" s="2" t="s">
        <v>35</v>
      </c>
      <c r="C263" s="4" t="s">
        <v>1237</v>
      </c>
    </row>
    <row r="264" spans="2:3" x14ac:dyDescent="0.3">
      <c r="B264" s="6" t="s">
        <v>36</v>
      </c>
      <c r="C264" s="8" t="s">
        <v>1238</v>
      </c>
    </row>
    <row r="265" spans="2:3" x14ac:dyDescent="0.3">
      <c r="B265" s="2" t="s">
        <v>37</v>
      </c>
      <c r="C265" s="4" t="s">
        <v>536</v>
      </c>
    </row>
    <row r="266" spans="2:3" x14ac:dyDescent="0.3">
      <c r="B266" s="2" t="s">
        <v>39</v>
      </c>
      <c r="C266" s="4" t="s">
        <v>160</v>
      </c>
    </row>
    <row r="267" spans="2:3" x14ac:dyDescent="0.3">
      <c r="B267" s="6" t="s">
        <v>42</v>
      </c>
      <c r="C267" s="8" t="s">
        <v>286</v>
      </c>
    </row>
    <row r="268" spans="2:3" x14ac:dyDescent="0.3">
      <c r="B268" s="2" t="s">
        <v>43</v>
      </c>
      <c r="C268" s="4" t="s">
        <v>286</v>
      </c>
    </row>
    <row r="269" spans="2:3" x14ac:dyDescent="0.3">
      <c r="B269" s="6" t="s">
        <v>44</v>
      </c>
      <c r="C269" s="8" t="s">
        <v>1239</v>
      </c>
    </row>
    <row r="270" spans="2:3" x14ac:dyDescent="0.3">
      <c r="B270" s="2" t="s">
        <v>45</v>
      </c>
      <c r="C270" s="4" t="s">
        <v>1239</v>
      </c>
    </row>
    <row r="271" spans="2:3" x14ac:dyDescent="0.3">
      <c r="B271" s="6" t="s">
        <v>47</v>
      </c>
      <c r="C271" s="8" t="s">
        <v>1240</v>
      </c>
    </row>
    <row r="272" spans="2:3" x14ac:dyDescent="0.3">
      <c r="B272" s="2" t="s">
        <v>48</v>
      </c>
      <c r="C272" s="4" t="s">
        <v>586</v>
      </c>
    </row>
    <row r="273" spans="2:3" x14ac:dyDescent="0.3">
      <c r="B273" s="2" t="s">
        <v>435</v>
      </c>
      <c r="C273" s="4" t="s">
        <v>1237</v>
      </c>
    </row>
    <row r="274" spans="2:3" ht="27.6" x14ac:dyDescent="0.3">
      <c r="B274" s="2" t="s">
        <v>49</v>
      </c>
      <c r="C274" s="4" t="s">
        <v>1237</v>
      </c>
    </row>
    <row r="275" spans="2:3" ht="27.6" x14ac:dyDescent="0.3">
      <c r="B275" s="2" t="s">
        <v>50</v>
      </c>
      <c r="C275" s="4" t="s">
        <v>1085</v>
      </c>
    </row>
    <row r="276" spans="2:3" x14ac:dyDescent="0.3">
      <c r="B276" s="2" t="s">
        <v>51</v>
      </c>
      <c r="C276" s="4" t="s">
        <v>278</v>
      </c>
    </row>
    <row r="277" spans="2:3" x14ac:dyDescent="0.3">
      <c r="B277" s="2" t="s">
        <v>53</v>
      </c>
      <c r="C277" s="4" t="s">
        <v>1021</v>
      </c>
    </row>
    <row r="278" spans="2:3" x14ac:dyDescent="0.3">
      <c r="B278" s="10" t="s">
        <v>54</v>
      </c>
      <c r="C278" s="12" t="s">
        <v>1241</v>
      </c>
    </row>
    <row r="279" spans="2:3" x14ac:dyDescent="0.3">
      <c r="B279" s="6" t="s">
        <v>55</v>
      </c>
      <c r="C279" s="8" t="s">
        <v>1242</v>
      </c>
    </row>
    <row r="280" spans="2:3" x14ac:dyDescent="0.3">
      <c r="B280" s="2" t="s">
        <v>59</v>
      </c>
      <c r="C280" s="4" t="s">
        <v>1109</v>
      </c>
    </row>
    <row r="281" spans="2:3" x14ac:dyDescent="0.3">
      <c r="B281" s="2" t="s">
        <v>61</v>
      </c>
      <c r="C281" s="4" t="s">
        <v>1029</v>
      </c>
    </row>
    <row r="282" spans="2:3" x14ac:dyDescent="0.3">
      <c r="B282" s="2" t="s">
        <v>62</v>
      </c>
      <c r="C282" s="4" t="s">
        <v>1085</v>
      </c>
    </row>
    <row r="283" spans="2:3" x14ac:dyDescent="0.3">
      <c r="B283" s="6" t="s">
        <v>63</v>
      </c>
      <c r="C283" s="8" t="s">
        <v>1243</v>
      </c>
    </row>
    <row r="284" spans="2:3" x14ac:dyDescent="0.3">
      <c r="B284" s="2" t="s">
        <v>66</v>
      </c>
      <c r="C284" s="4" t="s">
        <v>1244</v>
      </c>
    </row>
    <row r="285" spans="2:3" x14ac:dyDescent="0.3">
      <c r="B285" s="2" t="s">
        <v>67</v>
      </c>
      <c r="C285" s="4" t="s">
        <v>1085</v>
      </c>
    </row>
    <row r="286" spans="2:3" x14ac:dyDescent="0.3">
      <c r="B286" s="6" t="s">
        <v>68</v>
      </c>
      <c r="C286" s="8" t="s">
        <v>1245</v>
      </c>
    </row>
    <row r="287" spans="2:3" x14ac:dyDescent="0.3">
      <c r="B287" s="2" t="s">
        <v>69</v>
      </c>
      <c r="C287" s="4" t="s">
        <v>1246</v>
      </c>
    </row>
    <row r="288" spans="2:3" ht="27.6" x14ac:dyDescent="0.3">
      <c r="B288" s="2" t="s">
        <v>70</v>
      </c>
      <c r="C288" s="4" t="s">
        <v>1247</v>
      </c>
    </row>
    <row r="289" spans="2:3" x14ac:dyDescent="0.3">
      <c r="B289" s="2" t="s">
        <v>72</v>
      </c>
      <c r="C289" s="4" t="s">
        <v>453</v>
      </c>
    </row>
    <row r="290" spans="2:3" x14ac:dyDescent="0.3">
      <c r="B290" s="6" t="s">
        <v>74</v>
      </c>
      <c r="C290" s="8" t="s">
        <v>1248</v>
      </c>
    </row>
    <row r="291" spans="2:3" x14ac:dyDescent="0.3">
      <c r="B291" s="2" t="s">
        <v>76</v>
      </c>
      <c r="C291" s="4" t="s">
        <v>1248</v>
      </c>
    </row>
    <row r="292" spans="2:3" x14ac:dyDescent="0.3">
      <c r="B292" s="6" t="s">
        <v>78</v>
      </c>
      <c r="C292" s="8" t="s">
        <v>1249</v>
      </c>
    </row>
    <row r="293" spans="2:3" x14ac:dyDescent="0.3">
      <c r="B293" s="2" t="s">
        <v>79</v>
      </c>
      <c r="C293" s="4" t="s">
        <v>535</v>
      </c>
    </row>
    <row r="294" spans="2:3" ht="27.6" x14ac:dyDescent="0.3">
      <c r="B294" s="2" t="s">
        <v>437</v>
      </c>
      <c r="C294" s="4" t="s">
        <v>1021</v>
      </c>
    </row>
    <row r="295" spans="2:3" ht="27.6" x14ac:dyDescent="0.3">
      <c r="B295" s="2" t="s">
        <v>80</v>
      </c>
      <c r="C295" s="4" t="s">
        <v>1250</v>
      </c>
    </row>
    <row r="296" spans="2:3" x14ac:dyDescent="0.3">
      <c r="B296" s="2" t="s">
        <v>81</v>
      </c>
      <c r="C296" s="4" t="s">
        <v>669</v>
      </c>
    </row>
    <row r="297" spans="2:3" x14ac:dyDescent="0.3">
      <c r="B297" s="2" t="s">
        <v>83</v>
      </c>
      <c r="C297" s="4" t="s">
        <v>1251</v>
      </c>
    </row>
    <row r="298" spans="2:3" x14ac:dyDescent="0.3">
      <c r="B298" s="6" t="s">
        <v>85</v>
      </c>
      <c r="C298" s="8" t="s">
        <v>1237</v>
      </c>
    </row>
    <row r="299" spans="2:3" ht="27.6" x14ac:dyDescent="0.3">
      <c r="B299" s="2" t="s">
        <v>86</v>
      </c>
      <c r="C299" s="4" t="s">
        <v>1237</v>
      </c>
    </row>
    <row r="300" spans="2:3" x14ac:dyDescent="0.3">
      <c r="B300" s="6" t="s">
        <v>87</v>
      </c>
      <c r="C300" s="8" t="s">
        <v>1252</v>
      </c>
    </row>
    <row r="301" spans="2:3" x14ac:dyDescent="0.3">
      <c r="B301" s="2" t="s">
        <v>88</v>
      </c>
      <c r="C301" s="4" t="s">
        <v>1253</v>
      </c>
    </row>
    <row r="302" spans="2:3" x14ac:dyDescent="0.3">
      <c r="B302" s="2" t="s">
        <v>438</v>
      </c>
      <c r="C302" s="4" t="s">
        <v>1254</v>
      </c>
    </row>
    <row r="303" spans="2:3" x14ac:dyDescent="0.3">
      <c r="B303" s="2" t="s">
        <v>89</v>
      </c>
      <c r="C303" s="4" t="s">
        <v>535</v>
      </c>
    </row>
    <row r="304" spans="2:3" x14ac:dyDescent="0.3">
      <c r="B304" s="6" t="s">
        <v>90</v>
      </c>
      <c r="C304" s="8" t="s">
        <v>1255</v>
      </c>
    </row>
    <row r="305" spans="2:3" x14ac:dyDescent="0.3">
      <c r="B305" s="2" t="s">
        <v>92</v>
      </c>
      <c r="C305" s="4" t="s">
        <v>1237</v>
      </c>
    </row>
    <row r="306" spans="2:3" x14ac:dyDescent="0.3">
      <c r="B306" s="2" t="s">
        <v>849</v>
      </c>
      <c r="C306" s="4" t="s">
        <v>1256</v>
      </c>
    </row>
    <row r="307" spans="2:3" x14ac:dyDescent="0.3">
      <c r="B307" s="6" t="s">
        <v>93</v>
      </c>
      <c r="C307" s="8" t="s">
        <v>1257</v>
      </c>
    </row>
    <row r="308" spans="2:3" x14ac:dyDescent="0.3">
      <c r="B308" s="2" t="s">
        <v>96</v>
      </c>
      <c r="C308" s="4" t="s">
        <v>1257</v>
      </c>
    </row>
    <row r="309" spans="2:3" x14ac:dyDescent="0.3">
      <c r="B309" s="10" t="s">
        <v>97</v>
      </c>
      <c r="C309" s="12" t="s">
        <v>1258</v>
      </c>
    </row>
    <row r="310" spans="2:3" x14ac:dyDescent="0.3">
      <c r="B310" s="6" t="s">
        <v>98</v>
      </c>
      <c r="C310" s="8" t="s">
        <v>1259</v>
      </c>
    </row>
    <row r="311" spans="2:3" x14ac:dyDescent="0.3">
      <c r="B311" s="2" t="s">
        <v>99</v>
      </c>
      <c r="C311" s="4" t="s">
        <v>1253</v>
      </c>
    </row>
    <row r="312" spans="2:3" x14ac:dyDescent="0.3">
      <c r="B312" s="2" t="s">
        <v>100</v>
      </c>
      <c r="C312" s="4" t="s">
        <v>536</v>
      </c>
    </row>
    <row r="313" spans="2:3" x14ac:dyDescent="0.3">
      <c r="B313" s="2" t="s">
        <v>101</v>
      </c>
      <c r="C313" s="4" t="s">
        <v>1081</v>
      </c>
    </row>
    <row r="314" spans="2:3" x14ac:dyDescent="0.3">
      <c r="B314" s="6" t="s">
        <v>106</v>
      </c>
      <c r="C314" s="8" t="s">
        <v>1260</v>
      </c>
    </row>
    <row r="315" spans="2:3" x14ac:dyDescent="0.3">
      <c r="B315" s="2" t="s">
        <v>107</v>
      </c>
      <c r="C315" s="4" t="s">
        <v>1260</v>
      </c>
    </row>
    <row r="316" spans="2:3" x14ac:dyDescent="0.3">
      <c r="B316" s="6" t="s">
        <v>108</v>
      </c>
      <c r="C316" s="8" t="s">
        <v>1061</v>
      </c>
    </row>
    <row r="317" spans="2:3" x14ac:dyDescent="0.3">
      <c r="B317" s="2" t="s">
        <v>881</v>
      </c>
      <c r="C317" s="4" t="s">
        <v>1062</v>
      </c>
    </row>
    <row r="318" spans="2:3" x14ac:dyDescent="0.3">
      <c r="B318" s="2" t="s">
        <v>109</v>
      </c>
      <c r="C318" s="4" t="s">
        <v>698</v>
      </c>
    </row>
    <row r="319" spans="2:3" x14ac:dyDescent="0.3">
      <c r="B319" s="9" t="s">
        <v>788</v>
      </c>
      <c r="C319" s="11" t="s">
        <v>798</v>
      </c>
    </row>
    <row r="320" spans="2:3" x14ac:dyDescent="0.3">
      <c r="B320" s="10" t="s">
        <v>9</v>
      </c>
      <c r="C320" s="12" t="s">
        <v>1261</v>
      </c>
    </row>
    <row r="321" spans="2:3" x14ac:dyDescent="0.3">
      <c r="B321" s="6" t="s">
        <v>10</v>
      </c>
      <c r="C321" s="8" t="s">
        <v>1262</v>
      </c>
    </row>
    <row r="322" spans="2:3" x14ac:dyDescent="0.3">
      <c r="B322" s="2" t="s">
        <v>12</v>
      </c>
      <c r="C322" s="4" t="s">
        <v>1262</v>
      </c>
    </row>
    <row r="323" spans="2:3" x14ac:dyDescent="0.3">
      <c r="B323" s="6" t="s">
        <v>13</v>
      </c>
      <c r="C323" s="8" t="s">
        <v>1263</v>
      </c>
    </row>
    <row r="324" spans="2:3" x14ac:dyDescent="0.3">
      <c r="B324" s="2" t="s">
        <v>14</v>
      </c>
      <c r="C324" s="4" t="s">
        <v>1263</v>
      </c>
    </row>
    <row r="325" spans="2:3" x14ac:dyDescent="0.3">
      <c r="B325" s="6" t="s">
        <v>16</v>
      </c>
      <c r="C325" s="8" t="s">
        <v>1264</v>
      </c>
    </row>
    <row r="326" spans="2:3" x14ac:dyDescent="0.3">
      <c r="B326" s="2" t="s">
        <v>17</v>
      </c>
      <c r="C326" s="4" t="s">
        <v>1265</v>
      </c>
    </row>
    <row r="327" spans="2:3" x14ac:dyDescent="0.3">
      <c r="B327" s="2" t="s">
        <v>18</v>
      </c>
      <c r="C327" s="4" t="s">
        <v>1266</v>
      </c>
    </row>
    <row r="328" spans="2:3" x14ac:dyDescent="0.3">
      <c r="B328" s="2" t="s">
        <v>19</v>
      </c>
      <c r="C328" s="4" t="s">
        <v>1267</v>
      </c>
    </row>
    <row r="329" spans="2:3" x14ac:dyDescent="0.3">
      <c r="B329" s="2" t="s">
        <v>806</v>
      </c>
      <c r="C329" s="4" t="s">
        <v>1268</v>
      </c>
    </row>
    <row r="330" spans="2:3" x14ac:dyDescent="0.3">
      <c r="B330" s="6" t="s">
        <v>20</v>
      </c>
      <c r="C330" s="8" t="s">
        <v>1269</v>
      </c>
    </row>
    <row r="331" spans="2:3" x14ac:dyDescent="0.3">
      <c r="B331" s="2" t="s">
        <v>21</v>
      </c>
      <c r="C331" s="4" t="s">
        <v>1270</v>
      </c>
    </row>
    <row r="332" spans="2:3" x14ac:dyDescent="0.3">
      <c r="B332" s="2" t="s">
        <v>807</v>
      </c>
      <c r="C332" s="4" t="s">
        <v>1271</v>
      </c>
    </row>
    <row r="333" spans="2:3" x14ac:dyDescent="0.3">
      <c r="B333" s="2" t="s">
        <v>22</v>
      </c>
      <c r="C333" s="4" t="s">
        <v>1272</v>
      </c>
    </row>
    <row r="334" spans="2:3" x14ac:dyDescent="0.3">
      <c r="B334" s="6" t="s">
        <v>23</v>
      </c>
      <c r="C334" s="8" t="s">
        <v>1273</v>
      </c>
    </row>
    <row r="335" spans="2:3" x14ac:dyDescent="0.3">
      <c r="B335" s="2" t="s">
        <v>24</v>
      </c>
      <c r="C335" s="4" t="s">
        <v>1273</v>
      </c>
    </row>
    <row r="336" spans="2:3" x14ac:dyDescent="0.3">
      <c r="B336" s="6" t="s">
        <v>810</v>
      </c>
      <c r="C336" s="8" t="s">
        <v>1274</v>
      </c>
    </row>
    <row r="337" spans="2:3" x14ac:dyDescent="0.3">
      <c r="B337" s="2" t="s">
        <v>811</v>
      </c>
      <c r="C337" s="4" t="s">
        <v>1274</v>
      </c>
    </row>
    <row r="338" spans="2:3" x14ac:dyDescent="0.3">
      <c r="B338" s="6" t="s">
        <v>431</v>
      </c>
      <c r="C338" s="8" t="s">
        <v>1275</v>
      </c>
    </row>
    <row r="339" spans="2:3" x14ac:dyDescent="0.3">
      <c r="B339" s="2" t="s">
        <v>432</v>
      </c>
      <c r="C339" s="4" t="s">
        <v>1275</v>
      </c>
    </row>
    <row r="340" spans="2:3" x14ac:dyDescent="0.3">
      <c r="B340" s="10" t="s">
        <v>26</v>
      </c>
      <c r="C340" s="12" t="s">
        <v>1276</v>
      </c>
    </row>
    <row r="341" spans="2:3" x14ac:dyDescent="0.3">
      <c r="B341" s="6" t="s">
        <v>27</v>
      </c>
      <c r="C341" s="8" t="s">
        <v>1277</v>
      </c>
    </row>
    <row r="342" spans="2:3" x14ac:dyDescent="0.3">
      <c r="B342" s="2" t="s">
        <v>28</v>
      </c>
      <c r="C342" s="4" t="s">
        <v>1278</v>
      </c>
    </row>
    <row r="343" spans="2:3" x14ac:dyDescent="0.3">
      <c r="B343" s="2" t="s">
        <v>29</v>
      </c>
      <c r="C343" s="4" t="s">
        <v>1279</v>
      </c>
    </row>
    <row r="344" spans="2:3" x14ac:dyDescent="0.3">
      <c r="B344" s="2" t="s">
        <v>30</v>
      </c>
      <c r="C344" s="4" t="s">
        <v>1280</v>
      </c>
    </row>
    <row r="345" spans="2:3" x14ac:dyDescent="0.3">
      <c r="B345" s="2" t="s">
        <v>32</v>
      </c>
      <c r="C345" s="4" t="s">
        <v>1281</v>
      </c>
    </row>
    <row r="346" spans="2:3" x14ac:dyDescent="0.3">
      <c r="B346" s="6" t="s">
        <v>33</v>
      </c>
      <c r="C346" s="8" t="s">
        <v>1282</v>
      </c>
    </row>
    <row r="347" spans="2:3" x14ac:dyDescent="0.3">
      <c r="B347" s="2" t="s">
        <v>34</v>
      </c>
      <c r="C347" s="4" t="s">
        <v>1282</v>
      </c>
    </row>
    <row r="348" spans="2:3" x14ac:dyDescent="0.3">
      <c r="B348" s="6" t="s">
        <v>36</v>
      </c>
      <c r="C348" s="8" t="s">
        <v>1283</v>
      </c>
    </row>
    <row r="349" spans="2:3" x14ac:dyDescent="0.3">
      <c r="B349" s="2" t="s">
        <v>821</v>
      </c>
      <c r="C349" s="4" t="s">
        <v>1284</v>
      </c>
    </row>
    <row r="350" spans="2:3" x14ac:dyDescent="0.3">
      <c r="B350" s="2" t="s">
        <v>822</v>
      </c>
      <c r="C350" s="4" t="s">
        <v>988</v>
      </c>
    </row>
    <row r="351" spans="2:3" x14ac:dyDescent="0.3">
      <c r="B351" s="2" t="s">
        <v>37</v>
      </c>
      <c r="C351" s="4" t="s">
        <v>1285</v>
      </c>
    </row>
    <row r="352" spans="2:3" x14ac:dyDescent="0.3">
      <c r="B352" s="2" t="s">
        <v>824</v>
      </c>
      <c r="C352" s="4" t="s">
        <v>141</v>
      </c>
    </row>
    <row r="353" spans="2:3" x14ac:dyDescent="0.3">
      <c r="B353" s="2" t="s">
        <v>38</v>
      </c>
      <c r="C353" s="4" t="s">
        <v>535</v>
      </c>
    </row>
    <row r="354" spans="2:3" x14ac:dyDescent="0.3">
      <c r="B354" s="2" t="s">
        <v>39</v>
      </c>
      <c r="C354" s="4" t="s">
        <v>453</v>
      </c>
    </row>
    <row r="355" spans="2:3" x14ac:dyDescent="0.3">
      <c r="B355" s="6" t="s">
        <v>40</v>
      </c>
      <c r="C355" s="8" t="s">
        <v>1286</v>
      </c>
    </row>
    <row r="356" spans="2:3" x14ac:dyDescent="0.3">
      <c r="B356" s="2" t="s">
        <v>825</v>
      </c>
      <c r="C356" s="4" t="s">
        <v>1287</v>
      </c>
    </row>
    <row r="357" spans="2:3" x14ac:dyDescent="0.3">
      <c r="B357" s="2" t="s">
        <v>41</v>
      </c>
      <c r="C357" s="4" t="s">
        <v>1288</v>
      </c>
    </row>
    <row r="358" spans="2:3" x14ac:dyDescent="0.3">
      <c r="B358" s="2" t="s">
        <v>826</v>
      </c>
      <c r="C358" s="4" t="s">
        <v>1289</v>
      </c>
    </row>
    <row r="359" spans="2:3" x14ac:dyDescent="0.3">
      <c r="B359" s="2" t="s">
        <v>827</v>
      </c>
      <c r="C359" s="4" t="s">
        <v>1290</v>
      </c>
    </row>
    <row r="360" spans="2:3" x14ac:dyDescent="0.3">
      <c r="B360" s="6" t="s">
        <v>42</v>
      </c>
      <c r="C360" s="8" t="s">
        <v>1291</v>
      </c>
    </row>
    <row r="361" spans="2:3" x14ac:dyDescent="0.3">
      <c r="B361" s="2" t="s">
        <v>43</v>
      </c>
      <c r="C361" s="4" t="s">
        <v>1291</v>
      </c>
    </row>
    <row r="362" spans="2:3" x14ac:dyDescent="0.3">
      <c r="B362" s="6" t="s">
        <v>44</v>
      </c>
      <c r="C362" s="8" t="s">
        <v>1292</v>
      </c>
    </row>
    <row r="363" spans="2:3" x14ac:dyDescent="0.3">
      <c r="B363" s="2" t="s">
        <v>46</v>
      </c>
      <c r="C363" s="4" t="s">
        <v>1292</v>
      </c>
    </row>
    <row r="364" spans="2:3" x14ac:dyDescent="0.3">
      <c r="B364" s="6" t="s">
        <v>47</v>
      </c>
      <c r="C364" s="8" t="s">
        <v>1293</v>
      </c>
    </row>
    <row r="365" spans="2:3" x14ac:dyDescent="0.3">
      <c r="B365" s="2" t="s">
        <v>435</v>
      </c>
      <c r="C365" s="4" t="s">
        <v>1294</v>
      </c>
    </row>
    <row r="366" spans="2:3" ht="27.6" x14ac:dyDescent="0.3">
      <c r="B366" s="2" t="s">
        <v>50</v>
      </c>
      <c r="C366" s="4" t="s">
        <v>988</v>
      </c>
    </row>
    <row r="367" spans="2:3" x14ac:dyDescent="0.3">
      <c r="B367" s="2" t="s">
        <v>832</v>
      </c>
      <c r="C367" s="4" t="s">
        <v>1295</v>
      </c>
    </row>
    <row r="368" spans="2:3" x14ac:dyDescent="0.3">
      <c r="B368" s="2" t="s">
        <v>51</v>
      </c>
      <c r="C368" s="4" t="s">
        <v>1296</v>
      </c>
    </row>
    <row r="369" spans="2:3" x14ac:dyDescent="0.3">
      <c r="B369" s="2" t="s">
        <v>52</v>
      </c>
      <c r="C369" s="4" t="s">
        <v>160</v>
      </c>
    </row>
    <row r="370" spans="2:3" x14ac:dyDescent="0.3">
      <c r="B370" s="2" t="s">
        <v>53</v>
      </c>
      <c r="C370" s="4" t="s">
        <v>1029</v>
      </c>
    </row>
    <row r="371" spans="2:3" x14ac:dyDescent="0.3">
      <c r="B371" s="10" t="s">
        <v>54</v>
      </c>
      <c r="C371" s="12" t="s">
        <v>1297</v>
      </c>
    </row>
    <row r="372" spans="2:3" x14ac:dyDescent="0.3">
      <c r="B372" s="6" t="s">
        <v>55</v>
      </c>
      <c r="C372" s="8" t="s">
        <v>1298</v>
      </c>
    </row>
    <row r="373" spans="2:3" x14ac:dyDescent="0.3">
      <c r="B373" s="2" t="s">
        <v>56</v>
      </c>
      <c r="C373" s="4" t="s">
        <v>1299</v>
      </c>
    </row>
    <row r="374" spans="2:3" x14ac:dyDescent="0.3">
      <c r="B374" s="2" t="s">
        <v>57</v>
      </c>
      <c r="C374" s="4" t="s">
        <v>1300</v>
      </c>
    </row>
    <row r="375" spans="2:3" x14ac:dyDescent="0.3">
      <c r="B375" s="2" t="s">
        <v>58</v>
      </c>
      <c r="C375" s="4" t="s">
        <v>1301</v>
      </c>
    </row>
    <row r="376" spans="2:3" x14ac:dyDescent="0.3">
      <c r="B376" s="2" t="s">
        <v>59</v>
      </c>
      <c r="C376" s="4" t="s">
        <v>1302</v>
      </c>
    </row>
    <row r="377" spans="2:3" x14ac:dyDescent="0.3">
      <c r="B377" s="2" t="s">
        <v>60</v>
      </c>
      <c r="C377" s="4" t="s">
        <v>1303</v>
      </c>
    </row>
    <row r="378" spans="2:3" x14ac:dyDescent="0.3">
      <c r="B378" s="2" t="s">
        <v>61</v>
      </c>
      <c r="C378" s="4" t="s">
        <v>202</v>
      </c>
    </row>
    <row r="379" spans="2:3" x14ac:dyDescent="0.3">
      <c r="B379" s="2" t="s">
        <v>62</v>
      </c>
      <c r="C379" s="4" t="s">
        <v>1304</v>
      </c>
    </row>
    <row r="380" spans="2:3" x14ac:dyDescent="0.3">
      <c r="B380" s="6" t="s">
        <v>63</v>
      </c>
      <c r="C380" s="8" t="s">
        <v>1305</v>
      </c>
    </row>
    <row r="381" spans="2:3" x14ac:dyDescent="0.3">
      <c r="B381" s="2" t="s">
        <v>64</v>
      </c>
      <c r="C381" s="4" t="s">
        <v>1306</v>
      </c>
    </row>
    <row r="382" spans="2:3" x14ac:dyDescent="0.3">
      <c r="B382" s="2" t="s">
        <v>66</v>
      </c>
      <c r="C382" s="4" t="s">
        <v>1307</v>
      </c>
    </row>
    <row r="383" spans="2:3" x14ac:dyDescent="0.3">
      <c r="B383" s="6" t="s">
        <v>68</v>
      </c>
      <c r="C383" s="8" t="s">
        <v>1308</v>
      </c>
    </row>
    <row r="384" spans="2:3" x14ac:dyDescent="0.3">
      <c r="B384" s="2" t="s">
        <v>69</v>
      </c>
      <c r="C384" s="4" t="s">
        <v>1309</v>
      </c>
    </row>
    <row r="385" spans="2:3" x14ac:dyDescent="0.3">
      <c r="B385" s="2" t="s">
        <v>71</v>
      </c>
      <c r="C385" s="4" t="s">
        <v>1310</v>
      </c>
    </row>
    <row r="386" spans="2:3" x14ac:dyDescent="0.3">
      <c r="B386" s="2" t="s">
        <v>72</v>
      </c>
      <c r="C386" s="4" t="s">
        <v>1311</v>
      </c>
    </row>
    <row r="387" spans="2:3" x14ac:dyDescent="0.3">
      <c r="B387" s="6" t="s">
        <v>74</v>
      </c>
      <c r="C387" s="8" t="s">
        <v>1312</v>
      </c>
    </row>
    <row r="388" spans="2:3" x14ac:dyDescent="0.3">
      <c r="B388" s="2" t="s">
        <v>76</v>
      </c>
      <c r="C388" s="4" t="s">
        <v>1312</v>
      </c>
    </row>
    <row r="389" spans="2:3" x14ac:dyDescent="0.3">
      <c r="B389" s="6" t="s">
        <v>78</v>
      </c>
      <c r="C389" s="8" t="s">
        <v>1313</v>
      </c>
    </row>
    <row r="390" spans="2:3" x14ac:dyDescent="0.3">
      <c r="B390" s="2" t="s">
        <v>79</v>
      </c>
      <c r="C390" s="4" t="s">
        <v>1314</v>
      </c>
    </row>
    <row r="391" spans="2:3" ht="27.6" x14ac:dyDescent="0.3">
      <c r="B391" s="2" t="s">
        <v>80</v>
      </c>
      <c r="C391" s="4" t="s">
        <v>299</v>
      </c>
    </row>
    <row r="392" spans="2:3" x14ac:dyDescent="0.3">
      <c r="B392" s="2" t="s">
        <v>81</v>
      </c>
      <c r="C392" s="4" t="s">
        <v>1315</v>
      </c>
    </row>
    <row r="393" spans="2:3" x14ac:dyDescent="0.3">
      <c r="B393" s="2" t="s">
        <v>82</v>
      </c>
      <c r="C393" s="4" t="s">
        <v>1316</v>
      </c>
    </row>
    <row r="394" spans="2:3" x14ac:dyDescent="0.3">
      <c r="B394" s="2" t="s">
        <v>83</v>
      </c>
      <c r="C394" s="4" t="s">
        <v>1317</v>
      </c>
    </row>
    <row r="395" spans="2:3" x14ac:dyDescent="0.3">
      <c r="B395" s="2" t="s">
        <v>84</v>
      </c>
      <c r="C395" s="4" t="s">
        <v>1318</v>
      </c>
    </row>
    <row r="396" spans="2:3" x14ac:dyDescent="0.3">
      <c r="B396" s="6" t="s">
        <v>87</v>
      </c>
      <c r="C396" s="8" t="s">
        <v>1319</v>
      </c>
    </row>
    <row r="397" spans="2:3" x14ac:dyDescent="0.3">
      <c r="B397" s="2" t="s">
        <v>88</v>
      </c>
      <c r="C397" s="4" t="s">
        <v>1320</v>
      </c>
    </row>
    <row r="398" spans="2:3" x14ac:dyDescent="0.3">
      <c r="B398" s="2" t="s">
        <v>438</v>
      </c>
      <c r="C398" s="4" t="s">
        <v>1256</v>
      </c>
    </row>
    <row r="399" spans="2:3" x14ac:dyDescent="0.3">
      <c r="B399" s="2" t="s">
        <v>89</v>
      </c>
      <c r="C399" s="4" t="s">
        <v>1321</v>
      </c>
    </row>
    <row r="400" spans="2:3" x14ac:dyDescent="0.3">
      <c r="B400" s="6" t="s">
        <v>90</v>
      </c>
      <c r="C400" s="8" t="s">
        <v>1322</v>
      </c>
    </row>
    <row r="401" spans="2:3" x14ac:dyDescent="0.3">
      <c r="B401" s="2" t="s">
        <v>91</v>
      </c>
      <c r="C401" s="4" t="s">
        <v>1015</v>
      </c>
    </row>
    <row r="402" spans="2:3" x14ac:dyDescent="0.3">
      <c r="B402" s="2" t="s">
        <v>92</v>
      </c>
      <c r="C402" s="4" t="s">
        <v>1087</v>
      </c>
    </row>
    <row r="403" spans="2:3" x14ac:dyDescent="0.3">
      <c r="B403" s="6" t="s">
        <v>93</v>
      </c>
      <c r="C403" s="8" t="s">
        <v>1323</v>
      </c>
    </row>
    <row r="404" spans="2:3" x14ac:dyDescent="0.3">
      <c r="B404" s="2" t="s">
        <v>96</v>
      </c>
      <c r="C404" s="4" t="s">
        <v>1323</v>
      </c>
    </row>
    <row r="405" spans="2:3" x14ac:dyDescent="0.3">
      <c r="B405" s="10" t="s">
        <v>854</v>
      </c>
      <c r="C405" s="12" t="s">
        <v>707</v>
      </c>
    </row>
    <row r="406" spans="2:3" x14ac:dyDescent="0.3">
      <c r="B406" s="6" t="s">
        <v>857</v>
      </c>
      <c r="C406" s="8" t="s">
        <v>707</v>
      </c>
    </row>
    <row r="407" spans="2:3" x14ac:dyDescent="0.3">
      <c r="B407" s="2" t="s">
        <v>859</v>
      </c>
      <c r="C407" s="4" t="s">
        <v>707</v>
      </c>
    </row>
    <row r="408" spans="2:3" x14ac:dyDescent="0.3">
      <c r="B408" s="10" t="s">
        <v>97</v>
      </c>
      <c r="C408" s="12" t="s">
        <v>1324</v>
      </c>
    </row>
    <row r="409" spans="2:3" x14ac:dyDescent="0.3">
      <c r="B409" s="6" t="s">
        <v>98</v>
      </c>
      <c r="C409" s="8" t="s">
        <v>1324</v>
      </c>
    </row>
    <row r="410" spans="2:3" x14ac:dyDescent="0.3">
      <c r="B410" s="2" t="s">
        <v>99</v>
      </c>
      <c r="C410" s="4" t="s">
        <v>1325</v>
      </c>
    </row>
    <row r="411" spans="2:3" x14ac:dyDescent="0.3">
      <c r="B411" s="2" t="s">
        <v>100</v>
      </c>
      <c r="C411" s="4" t="s">
        <v>1326</v>
      </c>
    </row>
    <row r="412" spans="2:3" x14ac:dyDescent="0.3">
      <c r="B412" s="9" t="s">
        <v>789</v>
      </c>
      <c r="C412" s="11" t="s">
        <v>799</v>
      </c>
    </row>
    <row r="413" spans="2:3" x14ac:dyDescent="0.3">
      <c r="B413" s="10" t="s">
        <v>9</v>
      </c>
      <c r="C413" s="12" t="s">
        <v>1327</v>
      </c>
    </row>
    <row r="414" spans="2:3" x14ac:dyDescent="0.3">
      <c r="B414" s="6" t="s">
        <v>10</v>
      </c>
      <c r="C414" s="8" t="s">
        <v>1328</v>
      </c>
    </row>
    <row r="415" spans="2:3" x14ac:dyDescent="0.3">
      <c r="B415" s="2" t="s">
        <v>12</v>
      </c>
      <c r="C415" s="4" t="s">
        <v>1328</v>
      </c>
    </row>
    <row r="416" spans="2:3" x14ac:dyDescent="0.3">
      <c r="B416" s="6" t="s">
        <v>13</v>
      </c>
      <c r="C416" s="8" t="s">
        <v>1329</v>
      </c>
    </row>
    <row r="417" spans="2:3" x14ac:dyDescent="0.3">
      <c r="B417" s="2" t="s">
        <v>14</v>
      </c>
      <c r="C417" s="4" t="s">
        <v>1330</v>
      </c>
    </row>
    <row r="418" spans="2:3" x14ac:dyDescent="0.3">
      <c r="B418" s="2" t="s">
        <v>15</v>
      </c>
      <c r="C418" s="4" t="s">
        <v>893</v>
      </c>
    </row>
    <row r="419" spans="2:3" x14ac:dyDescent="0.3">
      <c r="B419" s="6" t="s">
        <v>16</v>
      </c>
      <c r="C419" s="8" t="s">
        <v>1331</v>
      </c>
    </row>
    <row r="420" spans="2:3" x14ac:dyDescent="0.3">
      <c r="B420" s="2" t="s">
        <v>18</v>
      </c>
      <c r="C420" s="4" t="s">
        <v>1332</v>
      </c>
    </row>
    <row r="421" spans="2:3" x14ac:dyDescent="0.3">
      <c r="B421" s="2" t="s">
        <v>19</v>
      </c>
      <c r="C421" s="4" t="s">
        <v>1333</v>
      </c>
    </row>
    <row r="422" spans="2:3" x14ac:dyDescent="0.3">
      <c r="B422" s="6" t="s">
        <v>20</v>
      </c>
      <c r="C422" s="8" t="s">
        <v>1334</v>
      </c>
    </row>
    <row r="423" spans="2:3" x14ac:dyDescent="0.3">
      <c r="B423" s="2" t="s">
        <v>21</v>
      </c>
      <c r="C423" s="4" t="s">
        <v>1335</v>
      </c>
    </row>
    <row r="424" spans="2:3" x14ac:dyDescent="0.3">
      <c r="B424" s="2" t="s">
        <v>22</v>
      </c>
      <c r="C424" s="4" t="s">
        <v>1336</v>
      </c>
    </row>
    <row r="425" spans="2:3" x14ac:dyDescent="0.3">
      <c r="B425" s="6" t="s">
        <v>23</v>
      </c>
      <c r="C425" s="8" t="s">
        <v>1337</v>
      </c>
    </row>
    <row r="426" spans="2:3" x14ac:dyDescent="0.3">
      <c r="B426" s="2" t="s">
        <v>809</v>
      </c>
      <c r="C426" s="4" t="s">
        <v>1338</v>
      </c>
    </row>
    <row r="427" spans="2:3" x14ac:dyDescent="0.3">
      <c r="B427" s="2" t="s">
        <v>429</v>
      </c>
      <c r="C427" s="4" t="s">
        <v>906</v>
      </c>
    </row>
    <row r="428" spans="2:3" x14ac:dyDescent="0.3">
      <c r="B428" s="2" t="s">
        <v>24</v>
      </c>
      <c r="C428" s="4" t="s">
        <v>1339</v>
      </c>
    </row>
    <row r="429" spans="2:3" x14ac:dyDescent="0.3">
      <c r="B429" s="2" t="s">
        <v>25</v>
      </c>
      <c r="C429" s="4" t="s">
        <v>1340</v>
      </c>
    </row>
    <row r="430" spans="2:3" x14ac:dyDescent="0.3">
      <c r="B430" s="6" t="s">
        <v>431</v>
      </c>
      <c r="C430" s="8" t="s">
        <v>1341</v>
      </c>
    </row>
    <row r="431" spans="2:3" x14ac:dyDescent="0.3">
      <c r="B431" s="2" t="s">
        <v>432</v>
      </c>
      <c r="C431" s="4" t="s">
        <v>1341</v>
      </c>
    </row>
    <row r="432" spans="2:3" x14ac:dyDescent="0.3">
      <c r="B432" s="10" t="s">
        <v>26</v>
      </c>
      <c r="C432" s="12" t="s">
        <v>1342</v>
      </c>
    </row>
    <row r="433" spans="2:3" x14ac:dyDescent="0.3">
      <c r="B433" s="6" t="s">
        <v>27</v>
      </c>
      <c r="C433" s="8" t="s">
        <v>1343</v>
      </c>
    </row>
    <row r="434" spans="2:3" x14ac:dyDescent="0.3">
      <c r="B434" s="2" t="s">
        <v>28</v>
      </c>
      <c r="C434" s="4" t="s">
        <v>1344</v>
      </c>
    </row>
    <row r="435" spans="2:3" x14ac:dyDescent="0.3">
      <c r="B435" s="2" t="s">
        <v>29</v>
      </c>
      <c r="C435" s="4" t="s">
        <v>1345</v>
      </c>
    </row>
    <row r="436" spans="2:3" x14ac:dyDescent="0.3">
      <c r="B436" s="2" t="s">
        <v>30</v>
      </c>
      <c r="C436" s="4" t="s">
        <v>1346</v>
      </c>
    </row>
    <row r="437" spans="2:3" x14ac:dyDescent="0.3">
      <c r="B437" s="2" t="s">
        <v>31</v>
      </c>
      <c r="C437" s="4" t="s">
        <v>305</v>
      </c>
    </row>
    <row r="438" spans="2:3" x14ac:dyDescent="0.3">
      <c r="B438" s="2" t="s">
        <v>32</v>
      </c>
      <c r="C438" s="4" t="s">
        <v>1347</v>
      </c>
    </row>
    <row r="439" spans="2:3" x14ac:dyDescent="0.3">
      <c r="B439" s="2" t="s">
        <v>812</v>
      </c>
      <c r="C439" s="4" t="s">
        <v>1348</v>
      </c>
    </row>
    <row r="440" spans="2:3" x14ac:dyDescent="0.3">
      <c r="B440" s="2" t="s">
        <v>813</v>
      </c>
      <c r="C440" s="4" t="s">
        <v>1349</v>
      </c>
    </row>
    <row r="441" spans="2:3" x14ac:dyDescent="0.3">
      <c r="B441" s="6" t="s">
        <v>33</v>
      </c>
      <c r="C441" s="8" t="s">
        <v>1350</v>
      </c>
    </row>
    <row r="442" spans="2:3" x14ac:dyDescent="0.3">
      <c r="B442" s="2" t="s">
        <v>34</v>
      </c>
      <c r="C442" s="4" t="s">
        <v>1351</v>
      </c>
    </row>
    <row r="443" spans="2:3" x14ac:dyDescent="0.3">
      <c r="B443" s="2" t="s">
        <v>35</v>
      </c>
      <c r="C443" s="4" t="s">
        <v>1352</v>
      </c>
    </row>
    <row r="444" spans="2:3" x14ac:dyDescent="0.3">
      <c r="B444" s="6" t="s">
        <v>36</v>
      </c>
      <c r="C444" s="8" t="s">
        <v>1353</v>
      </c>
    </row>
    <row r="445" spans="2:3" x14ac:dyDescent="0.3">
      <c r="B445" s="2" t="s">
        <v>37</v>
      </c>
      <c r="C445" s="4" t="s">
        <v>1353</v>
      </c>
    </row>
    <row r="446" spans="2:3" x14ac:dyDescent="0.3">
      <c r="B446" s="6" t="s">
        <v>40</v>
      </c>
      <c r="C446" s="8" t="s">
        <v>1354</v>
      </c>
    </row>
    <row r="447" spans="2:3" x14ac:dyDescent="0.3">
      <c r="B447" s="2" t="s">
        <v>41</v>
      </c>
      <c r="C447" s="4" t="s">
        <v>1354</v>
      </c>
    </row>
    <row r="448" spans="2:3" x14ac:dyDescent="0.3">
      <c r="B448" s="6" t="s">
        <v>42</v>
      </c>
      <c r="C448" s="8" t="s">
        <v>1355</v>
      </c>
    </row>
    <row r="449" spans="2:3" x14ac:dyDescent="0.3">
      <c r="B449" s="2" t="s">
        <v>43</v>
      </c>
      <c r="C449" s="4" t="s">
        <v>1355</v>
      </c>
    </row>
    <row r="450" spans="2:3" x14ac:dyDescent="0.3">
      <c r="B450" s="6" t="s">
        <v>44</v>
      </c>
      <c r="C450" s="8" t="s">
        <v>1356</v>
      </c>
    </row>
    <row r="451" spans="2:3" x14ac:dyDescent="0.3">
      <c r="B451" s="2" t="s">
        <v>45</v>
      </c>
      <c r="C451" s="4" t="s">
        <v>1357</v>
      </c>
    </row>
    <row r="452" spans="2:3" x14ac:dyDescent="0.3">
      <c r="B452" s="2" t="s">
        <v>46</v>
      </c>
      <c r="C452" s="4" t="s">
        <v>1358</v>
      </c>
    </row>
    <row r="453" spans="2:3" x14ac:dyDescent="0.3">
      <c r="B453" s="6" t="s">
        <v>47</v>
      </c>
      <c r="C453" s="8" t="s">
        <v>1359</v>
      </c>
    </row>
    <row r="454" spans="2:3" x14ac:dyDescent="0.3">
      <c r="B454" s="2" t="s">
        <v>48</v>
      </c>
      <c r="C454" s="4" t="s">
        <v>1360</v>
      </c>
    </row>
    <row r="455" spans="2:3" x14ac:dyDescent="0.3">
      <c r="B455" s="2" t="s">
        <v>435</v>
      </c>
      <c r="C455" s="4" t="s">
        <v>1361</v>
      </c>
    </row>
    <row r="456" spans="2:3" ht="27.6" x14ac:dyDescent="0.3">
      <c r="B456" s="2" t="s">
        <v>50</v>
      </c>
      <c r="C456" s="4" t="s">
        <v>1362</v>
      </c>
    </row>
    <row r="457" spans="2:3" x14ac:dyDescent="0.3">
      <c r="B457" s="2" t="s">
        <v>51</v>
      </c>
      <c r="C457" s="4" t="s">
        <v>1363</v>
      </c>
    </row>
    <row r="458" spans="2:3" x14ac:dyDescent="0.3">
      <c r="B458" s="2" t="s">
        <v>53</v>
      </c>
      <c r="C458" s="4" t="s">
        <v>1364</v>
      </c>
    </row>
    <row r="459" spans="2:3" x14ac:dyDescent="0.3">
      <c r="B459" s="10" t="s">
        <v>54</v>
      </c>
      <c r="C459" s="12" t="s">
        <v>1365</v>
      </c>
    </row>
    <row r="460" spans="2:3" x14ac:dyDescent="0.3">
      <c r="B460" s="6" t="s">
        <v>55</v>
      </c>
      <c r="C460" s="8" t="s">
        <v>1366</v>
      </c>
    </row>
    <row r="461" spans="2:3" x14ac:dyDescent="0.3">
      <c r="B461" s="2" t="s">
        <v>56</v>
      </c>
      <c r="C461" s="4" t="s">
        <v>1367</v>
      </c>
    </row>
    <row r="462" spans="2:3" x14ac:dyDescent="0.3">
      <c r="B462" s="2" t="s">
        <v>833</v>
      </c>
      <c r="C462" s="4" t="s">
        <v>1368</v>
      </c>
    </row>
    <row r="463" spans="2:3" x14ac:dyDescent="0.3">
      <c r="B463" s="2" t="s">
        <v>57</v>
      </c>
      <c r="C463" s="4" t="s">
        <v>1369</v>
      </c>
    </row>
    <row r="464" spans="2:3" x14ac:dyDescent="0.3">
      <c r="B464" s="2" t="s">
        <v>58</v>
      </c>
      <c r="C464" s="4" t="s">
        <v>1370</v>
      </c>
    </row>
    <row r="465" spans="2:3" x14ac:dyDescent="0.3">
      <c r="B465" s="2" t="s">
        <v>59</v>
      </c>
      <c r="C465" s="4" t="s">
        <v>1371</v>
      </c>
    </row>
    <row r="466" spans="2:3" x14ac:dyDescent="0.3">
      <c r="B466" s="2" t="s">
        <v>61</v>
      </c>
      <c r="C466" s="4" t="s">
        <v>1372</v>
      </c>
    </row>
    <row r="467" spans="2:3" x14ac:dyDescent="0.3">
      <c r="B467" s="2" t="s">
        <v>62</v>
      </c>
      <c r="C467" s="4" t="s">
        <v>1373</v>
      </c>
    </row>
    <row r="468" spans="2:3" x14ac:dyDescent="0.3">
      <c r="B468" s="6" t="s">
        <v>63</v>
      </c>
      <c r="C468" s="8" t="s">
        <v>1374</v>
      </c>
    </row>
    <row r="469" spans="2:3" x14ac:dyDescent="0.3">
      <c r="B469" s="2" t="s">
        <v>64</v>
      </c>
      <c r="C469" s="4" t="s">
        <v>1375</v>
      </c>
    </row>
    <row r="470" spans="2:3" x14ac:dyDescent="0.3">
      <c r="B470" s="2" t="s">
        <v>65</v>
      </c>
      <c r="C470" s="4" t="s">
        <v>1376</v>
      </c>
    </row>
    <row r="471" spans="2:3" x14ac:dyDescent="0.3">
      <c r="B471" s="2" t="s">
        <v>66</v>
      </c>
      <c r="C471" s="4" t="s">
        <v>1377</v>
      </c>
    </row>
    <row r="472" spans="2:3" x14ac:dyDescent="0.3">
      <c r="B472" s="2" t="s">
        <v>436</v>
      </c>
      <c r="C472" s="4" t="s">
        <v>536</v>
      </c>
    </row>
    <row r="473" spans="2:3" x14ac:dyDescent="0.3">
      <c r="B473" s="6" t="s">
        <v>68</v>
      </c>
      <c r="C473" s="8" t="s">
        <v>1378</v>
      </c>
    </row>
    <row r="474" spans="2:3" x14ac:dyDescent="0.3">
      <c r="B474" s="2" t="s">
        <v>69</v>
      </c>
      <c r="C474" s="4" t="s">
        <v>1379</v>
      </c>
    </row>
    <row r="475" spans="2:3" x14ac:dyDescent="0.3">
      <c r="B475" s="2" t="s">
        <v>836</v>
      </c>
      <c r="C475" s="4" t="s">
        <v>535</v>
      </c>
    </row>
    <row r="476" spans="2:3" ht="27.6" x14ac:dyDescent="0.3">
      <c r="B476" s="2" t="s">
        <v>70</v>
      </c>
      <c r="C476" s="4" t="s">
        <v>1380</v>
      </c>
    </row>
    <row r="477" spans="2:3" x14ac:dyDescent="0.3">
      <c r="B477" s="2" t="s">
        <v>71</v>
      </c>
      <c r="C477" s="4" t="s">
        <v>1381</v>
      </c>
    </row>
    <row r="478" spans="2:3" x14ac:dyDescent="0.3">
      <c r="B478" s="2" t="s">
        <v>72</v>
      </c>
      <c r="C478" s="4" t="s">
        <v>1382</v>
      </c>
    </row>
    <row r="479" spans="2:3" x14ac:dyDescent="0.3">
      <c r="B479" s="2" t="s">
        <v>73</v>
      </c>
      <c r="C479" s="4" t="s">
        <v>1383</v>
      </c>
    </row>
    <row r="480" spans="2:3" x14ac:dyDescent="0.3">
      <c r="B480" s="6" t="s">
        <v>74</v>
      </c>
      <c r="C480" s="8" t="s">
        <v>1384</v>
      </c>
    </row>
    <row r="481" spans="2:3" x14ac:dyDescent="0.3">
      <c r="B481" s="2" t="s">
        <v>75</v>
      </c>
      <c r="C481" s="4" t="s">
        <v>1385</v>
      </c>
    </row>
    <row r="482" spans="2:3" x14ac:dyDescent="0.3">
      <c r="B482" s="2" t="s">
        <v>839</v>
      </c>
      <c r="C482" s="4" t="s">
        <v>988</v>
      </c>
    </row>
    <row r="483" spans="2:3" x14ac:dyDescent="0.3">
      <c r="B483" s="2" t="s">
        <v>76</v>
      </c>
      <c r="C483" s="4" t="s">
        <v>1386</v>
      </c>
    </row>
    <row r="484" spans="2:3" x14ac:dyDescent="0.3">
      <c r="B484" s="6" t="s">
        <v>78</v>
      </c>
      <c r="C484" s="8" t="s">
        <v>1387</v>
      </c>
    </row>
    <row r="485" spans="2:3" x14ac:dyDescent="0.3">
      <c r="B485" s="2" t="s">
        <v>79</v>
      </c>
      <c r="C485" s="4" t="s">
        <v>1388</v>
      </c>
    </row>
    <row r="486" spans="2:3" ht="27.6" x14ac:dyDescent="0.3">
      <c r="B486" s="2" t="s">
        <v>437</v>
      </c>
      <c r="C486" s="4" t="s">
        <v>1389</v>
      </c>
    </row>
    <row r="487" spans="2:3" x14ac:dyDescent="0.3">
      <c r="B487" s="2" t="s">
        <v>81</v>
      </c>
      <c r="C487" s="4" t="s">
        <v>1390</v>
      </c>
    </row>
    <row r="488" spans="2:3" x14ac:dyDescent="0.3">
      <c r="B488" s="2" t="s">
        <v>82</v>
      </c>
      <c r="C488" s="4" t="s">
        <v>1391</v>
      </c>
    </row>
    <row r="489" spans="2:3" x14ac:dyDescent="0.3">
      <c r="B489" s="2" t="s">
        <v>83</v>
      </c>
      <c r="C489" s="4" t="s">
        <v>1392</v>
      </c>
    </row>
    <row r="490" spans="2:3" x14ac:dyDescent="0.3">
      <c r="B490" s="2" t="s">
        <v>84</v>
      </c>
      <c r="C490" s="4" t="s">
        <v>1393</v>
      </c>
    </row>
    <row r="491" spans="2:3" x14ac:dyDescent="0.3">
      <c r="B491" s="6" t="s">
        <v>85</v>
      </c>
      <c r="C491" s="8" t="s">
        <v>1394</v>
      </c>
    </row>
    <row r="492" spans="2:3" ht="27.6" x14ac:dyDescent="0.3">
      <c r="B492" s="2" t="s">
        <v>86</v>
      </c>
      <c r="C492" s="4" t="s">
        <v>1395</v>
      </c>
    </row>
    <row r="493" spans="2:3" x14ac:dyDescent="0.3">
      <c r="B493" s="2" t="s">
        <v>844</v>
      </c>
      <c r="C493" s="4" t="s">
        <v>1396</v>
      </c>
    </row>
    <row r="494" spans="2:3" x14ac:dyDescent="0.3">
      <c r="B494" s="2" t="s">
        <v>845</v>
      </c>
      <c r="C494" s="4" t="s">
        <v>141</v>
      </c>
    </row>
    <row r="495" spans="2:3" x14ac:dyDescent="0.3">
      <c r="B495" s="6" t="s">
        <v>87</v>
      </c>
      <c r="C495" s="8" t="s">
        <v>1397</v>
      </c>
    </row>
    <row r="496" spans="2:3" x14ac:dyDescent="0.3">
      <c r="B496" s="2" t="s">
        <v>88</v>
      </c>
      <c r="C496" s="4" t="s">
        <v>1398</v>
      </c>
    </row>
    <row r="497" spans="2:3" x14ac:dyDescent="0.3">
      <c r="B497" s="2" t="s">
        <v>438</v>
      </c>
      <c r="C497" s="4" t="s">
        <v>1399</v>
      </c>
    </row>
    <row r="498" spans="2:3" x14ac:dyDescent="0.3">
      <c r="B498" s="2" t="s">
        <v>89</v>
      </c>
      <c r="C498" s="4" t="s">
        <v>1400</v>
      </c>
    </row>
    <row r="499" spans="2:3" x14ac:dyDescent="0.3">
      <c r="B499" s="2" t="s">
        <v>848</v>
      </c>
      <c r="C499" s="4" t="s">
        <v>1012</v>
      </c>
    </row>
    <row r="500" spans="2:3" x14ac:dyDescent="0.3">
      <c r="B500" s="2" t="s">
        <v>439</v>
      </c>
      <c r="C500" s="4" t="s">
        <v>1401</v>
      </c>
    </row>
    <row r="501" spans="2:3" x14ac:dyDescent="0.3">
      <c r="B501" s="6" t="s">
        <v>90</v>
      </c>
      <c r="C501" s="8" t="s">
        <v>1402</v>
      </c>
    </row>
    <row r="502" spans="2:3" x14ac:dyDescent="0.3">
      <c r="B502" s="2" t="s">
        <v>92</v>
      </c>
      <c r="C502" s="4" t="s">
        <v>1403</v>
      </c>
    </row>
    <row r="503" spans="2:3" x14ac:dyDescent="0.3">
      <c r="B503" s="2" t="s">
        <v>849</v>
      </c>
      <c r="C503" s="4" t="s">
        <v>1404</v>
      </c>
    </row>
    <row r="504" spans="2:3" x14ac:dyDescent="0.3">
      <c r="B504" s="2" t="s">
        <v>850</v>
      </c>
      <c r="C504" s="4">
        <v>24</v>
      </c>
    </row>
    <row r="505" spans="2:3" x14ac:dyDescent="0.3">
      <c r="B505" s="6" t="s">
        <v>93</v>
      </c>
      <c r="C505" s="8" t="s">
        <v>1405</v>
      </c>
    </row>
    <row r="506" spans="2:3" x14ac:dyDescent="0.3">
      <c r="B506" s="2" t="s">
        <v>94</v>
      </c>
      <c r="C506" s="4" t="s">
        <v>536</v>
      </c>
    </row>
    <row r="507" spans="2:3" x14ac:dyDescent="0.3">
      <c r="B507" s="2" t="s">
        <v>95</v>
      </c>
      <c r="C507" s="4" t="s">
        <v>535</v>
      </c>
    </row>
    <row r="508" spans="2:3" x14ac:dyDescent="0.3">
      <c r="B508" s="2" t="s">
        <v>852</v>
      </c>
      <c r="C508" s="4" t="s">
        <v>1029</v>
      </c>
    </row>
    <row r="509" spans="2:3" x14ac:dyDescent="0.3">
      <c r="B509" s="2" t="s">
        <v>96</v>
      </c>
      <c r="C509" s="4" t="s">
        <v>1406</v>
      </c>
    </row>
    <row r="510" spans="2:3" x14ac:dyDescent="0.3">
      <c r="B510" s="2" t="s">
        <v>853</v>
      </c>
      <c r="C510" s="4" t="s">
        <v>1407</v>
      </c>
    </row>
    <row r="511" spans="2:3" x14ac:dyDescent="0.3">
      <c r="B511" s="10" t="s">
        <v>854</v>
      </c>
      <c r="C511" s="12" t="s">
        <v>1035</v>
      </c>
    </row>
    <row r="512" spans="2:3" x14ac:dyDescent="0.3">
      <c r="B512" s="6" t="s">
        <v>860</v>
      </c>
      <c r="C512" s="8" t="s">
        <v>1035</v>
      </c>
    </row>
    <row r="513" spans="2:3" x14ac:dyDescent="0.3">
      <c r="B513" s="2" t="s">
        <v>864</v>
      </c>
      <c r="C513" s="4" t="s">
        <v>1035</v>
      </c>
    </row>
    <row r="514" spans="2:3" ht="27.6" x14ac:dyDescent="0.3">
      <c r="B514" s="9" t="s">
        <v>790</v>
      </c>
      <c r="C514" s="11" t="s">
        <v>800</v>
      </c>
    </row>
    <row r="515" spans="2:3" x14ac:dyDescent="0.3">
      <c r="B515" s="10" t="s">
        <v>9</v>
      </c>
      <c r="C515" s="12" t="s">
        <v>1408</v>
      </c>
    </row>
    <row r="516" spans="2:3" x14ac:dyDescent="0.3">
      <c r="B516" s="6" t="s">
        <v>10</v>
      </c>
      <c r="C516" s="8" t="s">
        <v>1409</v>
      </c>
    </row>
    <row r="517" spans="2:3" x14ac:dyDescent="0.3">
      <c r="B517" s="2" t="s">
        <v>12</v>
      </c>
      <c r="C517" s="4" t="s">
        <v>1409</v>
      </c>
    </row>
    <row r="518" spans="2:3" x14ac:dyDescent="0.3">
      <c r="B518" s="6" t="s">
        <v>13</v>
      </c>
      <c r="C518" s="8" t="s">
        <v>1410</v>
      </c>
    </row>
    <row r="519" spans="2:3" x14ac:dyDescent="0.3">
      <c r="B519" s="2" t="s">
        <v>14</v>
      </c>
      <c r="C519" s="4" t="s">
        <v>1411</v>
      </c>
    </row>
    <row r="520" spans="2:3" x14ac:dyDescent="0.3">
      <c r="B520" s="2" t="s">
        <v>427</v>
      </c>
      <c r="C520" s="4" t="s">
        <v>1412</v>
      </c>
    </row>
    <row r="521" spans="2:3" x14ac:dyDescent="0.3">
      <c r="B521" s="6" t="s">
        <v>16</v>
      </c>
      <c r="C521" s="8" t="s">
        <v>1413</v>
      </c>
    </row>
    <row r="522" spans="2:3" x14ac:dyDescent="0.3">
      <c r="B522" s="2" t="s">
        <v>18</v>
      </c>
      <c r="C522" s="4" t="s">
        <v>1413</v>
      </c>
    </row>
    <row r="523" spans="2:3" x14ac:dyDescent="0.3">
      <c r="B523" s="6" t="s">
        <v>20</v>
      </c>
      <c r="C523" s="8" t="s">
        <v>1414</v>
      </c>
    </row>
    <row r="524" spans="2:3" x14ac:dyDescent="0.3">
      <c r="B524" s="2" t="s">
        <v>21</v>
      </c>
      <c r="C524" s="4" t="s">
        <v>1415</v>
      </c>
    </row>
    <row r="525" spans="2:3" x14ac:dyDescent="0.3">
      <c r="B525" s="2" t="s">
        <v>22</v>
      </c>
      <c r="C525" s="4" t="s">
        <v>1416</v>
      </c>
    </row>
    <row r="526" spans="2:3" x14ac:dyDescent="0.3">
      <c r="B526" s="6" t="s">
        <v>23</v>
      </c>
      <c r="C526" s="8" t="s">
        <v>1417</v>
      </c>
    </row>
    <row r="527" spans="2:3" x14ac:dyDescent="0.3">
      <c r="B527" s="2" t="s">
        <v>24</v>
      </c>
      <c r="C527" s="4" t="s">
        <v>1417</v>
      </c>
    </row>
    <row r="528" spans="2:3" x14ac:dyDescent="0.3">
      <c r="B528" s="10" t="s">
        <v>26</v>
      </c>
      <c r="C528" s="12" t="s">
        <v>1418</v>
      </c>
    </row>
    <row r="529" spans="2:3" x14ac:dyDescent="0.3">
      <c r="B529" s="6" t="s">
        <v>27</v>
      </c>
      <c r="C529" s="8" t="s">
        <v>1419</v>
      </c>
    </row>
    <row r="530" spans="2:3" x14ac:dyDescent="0.3">
      <c r="B530" s="2" t="s">
        <v>28</v>
      </c>
      <c r="C530" s="4" t="s">
        <v>1420</v>
      </c>
    </row>
    <row r="531" spans="2:3" x14ac:dyDescent="0.3">
      <c r="B531" s="2" t="s">
        <v>30</v>
      </c>
      <c r="C531" s="4" t="s">
        <v>1421</v>
      </c>
    </row>
    <row r="532" spans="2:3" x14ac:dyDescent="0.3">
      <c r="B532" s="2" t="s">
        <v>32</v>
      </c>
      <c r="C532" s="4" t="s">
        <v>1021</v>
      </c>
    </row>
    <row r="533" spans="2:3" x14ac:dyDescent="0.3">
      <c r="B533" s="6" t="s">
        <v>33</v>
      </c>
      <c r="C533" s="8" t="s">
        <v>1081</v>
      </c>
    </row>
    <row r="534" spans="2:3" x14ac:dyDescent="0.3">
      <c r="B534" s="2" t="s">
        <v>34</v>
      </c>
      <c r="C534" s="4" t="s">
        <v>1081</v>
      </c>
    </row>
    <row r="535" spans="2:3" x14ac:dyDescent="0.3">
      <c r="B535" s="6" t="s">
        <v>36</v>
      </c>
      <c r="C535" s="8" t="s">
        <v>1055</v>
      </c>
    </row>
    <row r="536" spans="2:3" x14ac:dyDescent="0.3">
      <c r="B536" s="2" t="s">
        <v>37</v>
      </c>
      <c r="C536" s="4" t="s">
        <v>1055</v>
      </c>
    </row>
    <row r="537" spans="2:3" x14ac:dyDescent="0.3">
      <c r="B537" s="6" t="s">
        <v>42</v>
      </c>
      <c r="C537" s="8" t="s">
        <v>1081</v>
      </c>
    </row>
    <row r="538" spans="2:3" x14ac:dyDescent="0.3">
      <c r="B538" s="2" t="s">
        <v>43</v>
      </c>
      <c r="C538" s="4" t="s">
        <v>1081</v>
      </c>
    </row>
    <row r="539" spans="2:3" x14ac:dyDescent="0.3">
      <c r="B539" s="6" t="s">
        <v>47</v>
      </c>
      <c r="C539" s="8" t="s">
        <v>1422</v>
      </c>
    </row>
    <row r="540" spans="2:3" x14ac:dyDescent="0.3">
      <c r="B540" s="2" t="s">
        <v>51</v>
      </c>
      <c r="C540" s="4" t="s">
        <v>1422</v>
      </c>
    </row>
    <row r="541" spans="2:3" x14ac:dyDescent="0.3">
      <c r="B541" s="10" t="s">
        <v>54</v>
      </c>
      <c r="C541" s="12" t="s">
        <v>1423</v>
      </c>
    </row>
    <row r="542" spans="2:3" x14ac:dyDescent="0.3">
      <c r="B542" s="6" t="s">
        <v>55</v>
      </c>
      <c r="C542" s="8" t="s">
        <v>1424</v>
      </c>
    </row>
    <row r="543" spans="2:3" x14ac:dyDescent="0.3">
      <c r="B543" s="2" t="s">
        <v>56</v>
      </c>
      <c r="C543" s="4" t="s">
        <v>656</v>
      </c>
    </row>
    <row r="544" spans="2:3" x14ac:dyDescent="0.3">
      <c r="B544" s="2" t="s">
        <v>57</v>
      </c>
      <c r="C544" s="4" t="s">
        <v>930</v>
      </c>
    </row>
    <row r="545" spans="2:3" x14ac:dyDescent="0.3">
      <c r="B545" s="2" t="s">
        <v>58</v>
      </c>
      <c r="C545" s="4" t="s">
        <v>535</v>
      </c>
    </row>
    <row r="546" spans="2:3" x14ac:dyDescent="0.3">
      <c r="B546" s="2" t="s">
        <v>59</v>
      </c>
      <c r="C546" s="4" t="s">
        <v>1023</v>
      </c>
    </row>
    <row r="547" spans="2:3" x14ac:dyDescent="0.3">
      <c r="B547" s="2" t="s">
        <v>61</v>
      </c>
      <c r="C547" s="4" t="s">
        <v>1425</v>
      </c>
    </row>
    <row r="548" spans="2:3" x14ac:dyDescent="0.3">
      <c r="B548" s="6" t="s">
        <v>63</v>
      </c>
      <c r="C548" s="8" t="s">
        <v>1426</v>
      </c>
    </row>
    <row r="549" spans="2:3" x14ac:dyDescent="0.3">
      <c r="B549" s="2" t="s">
        <v>64</v>
      </c>
      <c r="C549" s="4" t="s">
        <v>1427</v>
      </c>
    </row>
    <row r="550" spans="2:3" x14ac:dyDescent="0.3">
      <c r="B550" s="2" t="s">
        <v>65</v>
      </c>
      <c r="C550" s="4" t="s">
        <v>1428</v>
      </c>
    </row>
    <row r="551" spans="2:3" x14ac:dyDescent="0.3">
      <c r="B551" s="2" t="s">
        <v>67</v>
      </c>
      <c r="C551" s="4" t="s">
        <v>1429</v>
      </c>
    </row>
    <row r="552" spans="2:3" x14ac:dyDescent="0.3">
      <c r="B552" s="2" t="s">
        <v>436</v>
      </c>
      <c r="C552" s="4" t="s">
        <v>1422</v>
      </c>
    </row>
    <row r="553" spans="2:3" x14ac:dyDescent="0.3">
      <c r="B553" s="6" t="s">
        <v>68</v>
      </c>
      <c r="C553" s="8" t="s">
        <v>1430</v>
      </c>
    </row>
    <row r="554" spans="2:3" x14ac:dyDescent="0.3">
      <c r="B554" s="2" t="s">
        <v>69</v>
      </c>
      <c r="C554" s="4" t="s">
        <v>586</v>
      </c>
    </row>
    <row r="555" spans="2:3" ht="27.6" x14ac:dyDescent="0.3">
      <c r="B555" s="2" t="s">
        <v>70</v>
      </c>
      <c r="C555" s="4" t="s">
        <v>1086</v>
      </c>
    </row>
    <row r="556" spans="2:3" x14ac:dyDescent="0.3">
      <c r="B556" s="2" t="s">
        <v>838</v>
      </c>
      <c r="C556" s="4" t="s">
        <v>1431</v>
      </c>
    </row>
    <row r="557" spans="2:3" x14ac:dyDescent="0.3">
      <c r="B557" s="6" t="s">
        <v>74</v>
      </c>
      <c r="C557" s="8" t="s">
        <v>1029</v>
      </c>
    </row>
    <row r="558" spans="2:3" x14ac:dyDescent="0.3">
      <c r="B558" s="2" t="s">
        <v>75</v>
      </c>
      <c r="C558" s="4" t="s">
        <v>1086</v>
      </c>
    </row>
    <row r="559" spans="2:3" x14ac:dyDescent="0.3">
      <c r="B559" s="2" t="s">
        <v>76</v>
      </c>
      <c r="C559" s="4" t="s">
        <v>1432</v>
      </c>
    </row>
    <row r="560" spans="2:3" x14ac:dyDescent="0.3">
      <c r="B560" s="6" t="s">
        <v>78</v>
      </c>
      <c r="C560" s="8" t="s">
        <v>1433</v>
      </c>
    </row>
    <row r="561" spans="2:3" x14ac:dyDescent="0.3">
      <c r="B561" s="2" t="s">
        <v>79</v>
      </c>
      <c r="C561" s="4" t="s">
        <v>1434</v>
      </c>
    </row>
    <row r="562" spans="2:3" x14ac:dyDescent="0.3">
      <c r="B562" s="2" t="s">
        <v>81</v>
      </c>
      <c r="C562" s="4" t="s">
        <v>1422</v>
      </c>
    </row>
    <row r="563" spans="2:3" x14ac:dyDescent="0.3">
      <c r="B563" s="2" t="s">
        <v>84</v>
      </c>
      <c r="C563" s="4" t="s">
        <v>1023</v>
      </c>
    </row>
    <row r="564" spans="2:3" x14ac:dyDescent="0.3">
      <c r="B564" s="6" t="s">
        <v>85</v>
      </c>
      <c r="C564" s="8" t="s">
        <v>586</v>
      </c>
    </row>
    <row r="565" spans="2:3" ht="27.6" x14ac:dyDescent="0.3">
      <c r="B565" s="2" t="s">
        <v>86</v>
      </c>
      <c r="C565" s="4" t="s">
        <v>586</v>
      </c>
    </row>
    <row r="566" spans="2:3" x14ac:dyDescent="0.3">
      <c r="B566" s="6" t="s">
        <v>93</v>
      </c>
      <c r="C566" s="8" t="s">
        <v>1435</v>
      </c>
    </row>
    <row r="567" spans="2:3" x14ac:dyDescent="0.3">
      <c r="B567" s="2" t="s">
        <v>95</v>
      </c>
      <c r="C567" s="4" t="s">
        <v>1422</v>
      </c>
    </row>
    <row r="568" spans="2:3" x14ac:dyDescent="0.3">
      <c r="B568" s="2" t="s">
        <v>96</v>
      </c>
      <c r="C568" s="4" t="s">
        <v>1436</v>
      </c>
    </row>
    <row r="569" spans="2:3" x14ac:dyDescent="0.3">
      <c r="B569" s="10" t="s">
        <v>97</v>
      </c>
      <c r="C569" s="12" t="s">
        <v>1437</v>
      </c>
    </row>
    <row r="570" spans="2:3" x14ac:dyDescent="0.3">
      <c r="B570" s="6" t="s">
        <v>98</v>
      </c>
      <c r="C570" s="8" t="s">
        <v>1437</v>
      </c>
    </row>
    <row r="571" spans="2:3" x14ac:dyDescent="0.3">
      <c r="B571" s="2" t="s">
        <v>101</v>
      </c>
      <c r="C571" s="4" t="s">
        <v>1437</v>
      </c>
    </row>
    <row r="572" spans="2:3" x14ac:dyDescent="0.3">
      <c r="B572" s="9" t="s">
        <v>791</v>
      </c>
      <c r="C572" s="11" t="s">
        <v>801</v>
      </c>
    </row>
    <row r="573" spans="2:3" x14ac:dyDescent="0.3">
      <c r="B573" s="10" t="s">
        <v>9</v>
      </c>
      <c r="C573" s="12" t="s">
        <v>1438</v>
      </c>
    </row>
    <row r="574" spans="2:3" x14ac:dyDescent="0.3">
      <c r="B574" s="6" t="s">
        <v>10</v>
      </c>
      <c r="C574" s="8" t="s">
        <v>1439</v>
      </c>
    </row>
    <row r="575" spans="2:3" x14ac:dyDescent="0.3">
      <c r="B575" s="2" t="s">
        <v>12</v>
      </c>
      <c r="C575" s="4" t="s">
        <v>1439</v>
      </c>
    </row>
    <row r="576" spans="2:3" x14ac:dyDescent="0.3">
      <c r="B576" s="6" t="s">
        <v>16</v>
      </c>
      <c r="C576" s="8" t="s">
        <v>1440</v>
      </c>
    </row>
    <row r="577" spans="2:3" x14ac:dyDescent="0.3">
      <c r="B577" s="2" t="s">
        <v>17</v>
      </c>
      <c r="C577" s="4" t="s">
        <v>1441</v>
      </c>
    </row>
    <row r="578" spans="2:3" x14ac:dyDescent="0.3">
      <c r="B578" s="2" t="s">
        <v>18</v>
      </c>
      <c r="C578" s="4" t="s">
        <v>1442</v>
      </c>
    </row>
    <row r="579" spans="2:3" x14ac:dyDescent="0.3">
      <c r="B579" s="6" t="s">
        <v>20</v>
      </c>
      <c r="C579" s="8" t="s">
        <v>1443</v>
      </c>
    </row>
    <row r="580" spans="2:3" x14ac:dyDescent="0.3">
      <c r="B580" s="2" t="s">
        <v>21</v>
      </c>
      <c r="C580" s="4" t="s">
        <v>1444</v>
      </c>
    </row>
    <row r="581" spans="2:3" x14ac:dyDescent="0.3">
      <c r="B581" s="2" t="s">
        <v>22</v>
      </c>
      <c r="C581" s="4" t="s">
        <v>1445</v>
      </c>
    </row>
    <row r="582" spans="2:3" x14ac:dyDescent="0.3">
      <c r="B582" s="6" t="s">
        <v>23</v>
      </c>
      <c r="C582" s="8" t="s">
        <v>1446</v>
      </c>
    </row>
    <row r="583" spans="2:3" x14ac:dyDescent="0.3">
      <c r="B583" s="2" t="s">
        <v>24</v>
      </c>
      <c r="C583" s="4" t="s">
        <v>1446</v>
      </c>
    </row>
    <row r="584" spans="2:3" x14ac:dyDescent="0.3">
      <c r="B584" s="6" t="s">
        <v>810</v>
      </c>
      <c r="C584" s="8" t="s">
        <v>1447</v>
      </c>
    </row>
    <row r="585" spans="2:3" x14ac:dyDescent="0.3">
      <c r="B585" s="2" t="s">
        <v>811</v>
      </c>
      <c r="C585" s="4" t="s">
        <v>1447</v>
      </c>
    </row>
    <row r="586" spans="2:3" x14ac:dyDescent="0.3">
      <c r="B586" s="10" t="s">
        <v>26</v>
      </c>
      <c r="C586" s="12" t="s">
        <v>1448</v>
      </c>
    </row>
    <row r="587" spans="2:3" x14ac:dyDescent="0.3">
      <c r="B587" s="6" t="s">
        <v>27</v>
      </c>
      <c r="C587" s="8" t="s">
        <v>1449</v>
      </c>
    </row>
    <row r="588" spans="2:3" x14ac:dyDescent="0.3">
      <c r="B588" s="2" t="s">
        <v>28</v>
      </c>
      <c r="C588" s="4" t="s">
        <v>453</v>
      </c>
    </row>
    <row r="589" spans="2:3" x14ac:dyDescent="0.3">
      <c r="B589" s="2" t="s">
        <v>29</v>
      </c>
      <c r="C589" s="4" t="s">
        <v>1237</v>
      </c>
    </row>
    <row r="590" spans="2:3" x14ac:dyDescent="0.3">
      <c r="B590" s="2" t="s">
        <v>30</v>
      </c>
      <c r="C590" s="4" t="s">
        <v>1225</v>
      </c>
    </row>
    <row r="591" spans="2:3" x14ac:dyDescent="0.3">
      <c r="B591" s="2" t="s">
        <v>31</v>
      </c>
      <c r="C591" s="4" t="s">
        <v>1450</v>
      </c>
    </row>
    <row r="592" spans="2:3" x14ac:dyDescent="0.3">
      <c r="B592" s="2" t="s">
        <v>32</v>
      </c>
      <c r="C592" s="4" t="s">
        <v>1105</v>
      </c>
    </row>
    <row r="593" spans="2:3" x14ac:dyDescent="0.3">
      <c r="B593" s="6" t="s">
        <v>33</v>
      </c>
      <c r="C593" s="8" t="s">
        <v>1451</v>
      </c>
    </row>
    <row r="594" spans="2:3" x14ac:dyDescent="0.3">
      <c r="B594" s="2" t="s">
        <v>34</v>
      </c>
      <c r="C594" s="4" t="s">
        <v>278</v>
      </c>
    </row>
    <row r="595" spans="2:3" x14ac:dyDescent="0.3">
      <c r="B595" s="2" t="s">
        <v>35</v>
      </c>
      <c r="C595" s="4" t="s">
        <v>1452</v>
      </c>
    </row>
    <row r="596" spans="2:3" x14ac:dyDescent="0.3">
      <c r="B596" s="6" t="s">
        <v>36</v>
      </c>
      <c r="C596" s="8" t="s">
        <v>1453</v>
      </c>
    </row>
    <row r="597" spans="2:3" x14ac:dyDescent="0.3">
      <c r="B597" s="2" t="s">
        <v>820</v>
      </c>
      <c r="C597" s="4" t="s">
        <v>930</v>
      </c>
    </row>
    <row r="598" spans="2:3" x14ac:dyDescent="0.3">
      <c r="B598" s="2" t="s">
        <v>433</v>
      </c>
      <c r="C598" s="4" t="s">
        <v>930</v>
      </c>
    </row>
    <row r="599" spans="2:3" x14ac:dyDescent="0.3">
      <c r="B599" s="2" t="s">
        <v>821</v>
      </c>
      <c r="C599" s="4" t="s">
        <v>930</v>
      </c>
    </row>
    <row r="600" spans="2:3" x14ac:dyDescent="0.3">
      <c r="B600" s="2" t="s">
        <v>822</v>
      </c>
      <c r="C600" s="4" t="s">
        <v>930</v>
      </c>
    </row>
    <row r="601" spans="2:3" x14ac:dyDescent="0.3">
      <c r="B601" s="2" t="s">
        <v>823</v>
      </c>
      <c r="C601" s="4" t="s">
        <v>930</v>
      </c>
    </row>
    <row r="602" spans="2:3" x14ac:dyDescent="0.3">
      <c r="B602" s="2" t="s">
        <v>37</v>
      </c>
      <c r="C602" s="4" t="s">
        <v>1255</v>
      </c>
    </row>
    <row r="603" spans="2:3" x14ac:dyDescent="0.3">
      <c r="B603" s="2" t="s">
        <v>824</v>
      </c>
      <c r="C603" s="4" t="s">
        <v>1023</v>
      </c>
    </row>
    <row r="604" spans="2:3" x14ac:dyDescent="0.3">
      <c r="B604" s="2" t="s">
        <v>38</v>
      </c>
      <c r="C604" s="4" t="s">
        <v>1237</v>
      </c>
    </row>
    <row r="605" spans="2:3" x14ac:dyDescent="0.3">
      <c r="B605" s="2" t="s">
        <v>39</v>
      </c>
      <c r="C605" s="4" t="s">
        <v>1237</v>
      </c>
    </row>
    <row r="606" spans="2:3" x14ac:dyDescent="0.3">
      <c r="B606" s="6" t="s">
        <v>40</v>
      </c>
      <c r="C606" s="8" t="s">
        <v>1454</v>
      </c>
    </row>
    <row r="607" spans="2:3" x14ac:dyDescent="0.3">
      <c r="B607" s="2" t="s">
        <v>825</v>
      </c>
      <c r="C607" s="4" t="s">
        <v>1455</v>
      </c>
    </row>
    <row r="608" spans="2:3" x14ac:dyDescent="0.3">
      <c r="B608" s="2" t="s">
        <v>434</v>
      </c>
      <c r="C608" s="4" t="s">
        <v>1456</v>
      </c>
    </row>
    <row r="609" spans="2:3" x14ac:dyDescent="0.3">
      <c r="B609" s="2" t="s">
        <v>41</v>
      </c>
      <c r="C609" s="4" t="s">
        <v>1256</v>
      </c>
    </row>
    <row r="610" spans="2:3" x14ac:dyDescent="0.3">
      <c r="B610" s="6" t="s">
        <v>42</v>
      </c>
      <c r="C610" s="8" t="s">
        <v>1457</v>
      </c>
    </row>
    <row r="611" spans="2:3" x14ac:dyDescent="0.3">
      <c r="B611" s="2" t="s">
        <v>43</v>
      </c>
      <c r="C611" s="4" t="s">
        <v>1457</v>
      </c>
    </row>
    <row r="612" spans="2:3" x14ac:dyDescent="0.3">
      <c r="B612" s="6" t="s">
        <v>44</v>
      </c>
      <c r="C612" s="8" t="s">
        <v>1256</v>
      </c>
    </row>
    <row r="613" spans="2:3" x14ac:dyDescent="0.3">
      <c r="B613" s="2" t="s">
        <v>46</v>
      </c>
      <c r="C613" s="4" t="s">
        <v>1256</v>
      </c>
    </row>
    <row r="614" spans="2:3" x14ac:dyDescent="0.3">
      <c r="B614" s="6" t="s">
        <v>47</v>
      </c>
      <c r="C614" s="8" t="s">
        <v>1458</v>
      </c>
    </row>
    <row r="615" spans="2:3" x14ac:dyDescent="0.3">
      <c r="B615" s="2" t="s">
        <v>48</v>
      </c>
      <c r="C615" s="4" t="s">
        <v>1023</v>
      </c>
    </row>
    <row r="616" spans="2:3" x14ac:dyDescent="0.3">
      <c r="B616" s="2" t="s">
        <v>435</v>
      </c>
      <c r="C616" s="4" t="s">
        <v>1237</v>
      </c>
    </row>
    <row r="617" spans="2:3" ht="27.6" x14ac:dyDescent="0.3">
      <c r="B617" s="2" t="s">
        <v>50</v>
      </c>
      <c r="C617" s="4" t="s">
        <v>1023</v>
      </c>
    </row>
    <row r="618" spans="2:3" x14ac:dyDescent="0.3">
      <c r="B618" s="2" t="s">
        <v>51</v>
      </c>
      <c r="C618" s="4" t="s">
        <v>278</v>
      </c>
    </row>
    <row r="619" spans="2:3" x14ac:dyDescent="0.3">
      <c r="B619" s="2" t="s">
        <v>53</v>
      </c>
      <c r="C619" s="4" t="s">
        <v>1455</v>
      </c>
    </row>
    <row r="620" spans="2:3" x14ac:dyDescent="0.3">
      <c r="B620" s="10" t="s">
        <v>54</v>
      </c>
      <c r="C620" s="12" t="s">
        <v>1459</v>
      </c>
    </row>
    <row r="621" spans="2:3" x14ac:dyDescent="0.3">
      <c r="B621" s="6" t="s">
        <v>55</v>
      </c>
      <c r="C621" s="8" t="s">
        <v>1460</v>
      </c>
    </row>
    <row r="622" spans="2:3" x14ac:dyDescent="0.3">
      <c r="B622" s="2" t="s">
        <v>56</v>
      </c>
      <c r="C622" s="4" t="s">
        <v>1106</v>
      </c>
    </row>
    <row r="623" spans="2:3" x14ac:dyDescent="0.3">
      <c r="B623" s="2" t="s">
        <v>57</v>
      </c>
      <c r="C623" s="4" t="s">
        <v>160</v>
      </c>
    </row>
    <row r="624" spans="2:3" x14ac:dyDescent="0.3">
      <c r="B624" s="2" t="s">
        <v>58</v>
      </c>
      <c r="C624" s="4" t="s">
        <v>1255</v>
      </c>
    </row>
    <row r="625" spans="2:3" x14ac:dyDescent="0.3">
      <c r="B625" s="2" t="s">
        <v>59</v>
      </c>
      <c r="C625" s="4" t="s">
        <v>160</v>
      </c>
    </row>
    <row r="626" spans="2:3" x14ac:dyDescent="0.3">
      <c r="B626" s="2" t="s">
        <v>60</v>
      </c>
      <c r="C626" s="4" t="s">
        <v>1023</v>
      </c>
    </row>
    <row r="627" spans="2:3" x14ac:dyDescent="0.3">
      <c r="B627" s="2" t="s">
        <v>61</v>
      </c>
      <c r="C627" s="4" t="s">
        <v>650</v>
      </c>
    </row>
    <row r="628" spans="2:3" x14ac:dyDescent="0.3">
      <c r="B628" s="2" t="s">
        <v>62</v>
      </c>
      <c r="C628" s="4" t="s">
        <v>1023</v>
      </c>
    </row>
    <row r="629" spans="2:3" x14ac:dyDescent="0.3">
      <c r="B629" s="6" t="s">
        <v>63</v>
      </c>
      <c r="C629" s="8" t="s">
        <v>1461</v>
      </c>
    </row>
    <row r="630" spans="2:3" x14ac:dyDescent="0.3">
      <c r="B630" s="2" t="s">
        <v>65</v>
      </c>
      <c r="C630" s="4" t="s">
        <v>1252</v>
      </c>
    </row>
    <row r="631" spans="2:3" x14ac:dyDescent="0.3">
      <c r="B631" s="2" t="s">
        <v>67</v>
      </c>
      <c r="C631" s="4" t="s">
        <v>1054</v>
      </c>
    </row>
    <row r="632" spans="2:3" x14ac:dyDescent="0.3">
      <c r="B632" s="6" t="s">
        <v>68</v>
      </c>
      <c r="C632" s="8" t="s">
        <v>1462</v>
      </c>
    </row>
    <row r="633" spans="2:3" ht="27.6" x14ac:dyDescent="0.3">
      <c r="B633" s="2" t="s">
        <v>70</v>
      </c>
      <c r="C633" s="4" t="s">
        <v>586</v>
      </c>
    </row>
    <row r="634" spans="2:3" x14ac:dyDescent="0.3">
      <c r="B634" s="2" t="s">
        <v>71</v>
      </c>
      <c r="C634" s="4" t="s">
        <v>1463</v>
      </c>
    </row>
    <row r="635" spans="2:3" x14ac:dyDescent="0.3">
      <c r="B635" s="2" t="s">
        <v>72</v>
      </c>
      <c r="C635" s="4" t="s">
        <v>1464</v>
      </c>
    </row>
    <row r="636" spans="2:3" x14ac:dyDescent="0.3">
      <c r="B636" s="6" t="s">
        <v>74</v>
      </c>
      <c r="C636" s="8" t="s">
        <v>1465</v>
      </c>
    </row>
    <row r="637" spans="2:3" x14ac:dyDescent="0.3">
      <c r="B637" s="2" t="s">
        <v>75</v>
      </c>
      <c r="C637" s="4" t="s">
        <v>1254</v>
      </c>
    </row>
    <row r="638" spans="2:3" x14ac:dyDescent="0.3">
      <c r="B638" s="2" t="s">
        <v>76</v>
      </c>
      <c r="C638" s="4" t="s">
        <v>1124</v>
      </c>
    </row>
    <row r="639" spans="2:3" x14ac:dyDescent="0.3">
      <c r="B639" s="6" t="s">
        <v>78</v>
      </c>
      <c r="C639" s="8" t="s">
        <v>1466</v>
      </c>
    </row>
    <row r="640" spans="2:3" x14ac:dyDescent="0.3">
      <c r="B640" s="2" t="s">
        <v>79</v>
      </c>
      <c r="C640" s="4" t="s">
        <v>1023</v>
      </c>
    </row>
    <row r="641" spans="2:3" ht="27.6" x14ac:dyDescent="0.3">
      <c r="B641" s="2" t="s">
        <v>437</v>
      </c>
      <c r="C641" s="4" t="s">
        <v>1023</v>
      </c>
    </row>
    <row r="642" spans="2:3" x14ac:dyDescent="0.3">
      <c r="B642" s="2" t="s">
        <v>81</v>
      </c>
      <c r="C642" s="4" t="s">
        <v>1029</v>
      </c>
    </row>
    <row r="643" spans="2:3" x14ac:dyDescent="0.3">
      <c r="B643" s="2" t="s">
        <v>82</v>
      </c>
      <c r="C643" s="4" t="s">
        <v>1422</v>
      </c>
    </row>
    <row r="644" spans="2:3" x14ac:dyDescent="0.3">
      <c r="B644" s="2" t="s">
        <v>83</v>
      </c>
      <c r="C644" s="4" t="s">
        <v>1023</v>
      </c>
    </row>
    <row r="645" spans="2:3" x14ac:dyDescent="0.3">
      <c r="B645" s="6" t="s">
        <v>87</v>
      </c>
      <c r="C645" s="8" t="s">
        <v>926</v>
      </c>
    </row>
    <row r="646" spans="2:3" x14ac:dyDescent="0.3">
      <c r="B646" s="2" t="s">
        <v>88</v>
      </c>
      <c r="C646" s="4" t="s">
        <v>1086</v>
      </c>
    </row>
    <row r="647" spans="2:3" x14ac:dyDescent="0.3">
      <c r="B647" s="2" t="s">
        <v>438</v>
      </c>
      <c r="C647" s="4" t="s">
        <v>586</v>
      </c>
    </row>
    <row r="648" spans="2:3" x14ac:dyDescent="0.3">
      <c r="B648" s="2" t="s">
        <v>89</v>
      </c>
      <c r="C648" s="4" t="s">
        <v>1086</v>
      </c>
    </row>
    <row r="649" spans="2:3" x14ac:dyDescent="0.3">
      <c r="B649" s="6" t="s">
        <v>90</v>
      </c>
      <c r="C649" s="8" t="s">
        <v>1422</v>
      </c>
    </row>
    <row r="650" spans="2:3" x14ac:dyDescent="0.3">
      <c r="B650" s="2" t="s">
        <v>92</v>
      </c>
      <c r="C650" s="4" t="s">
        <v>1422</v>
      </c>
    </row>
    <row r="651" spans="2:3" x14ac:dyDescent="0.3">
      <c r="B651" s="6" t="s">
        <v>93</v>
      </c>
      <c r="C651" s="8" t="s">
        <v>1467</v>
      </c>
    </row>
    <row r="652" spans="2:3" x14ac:dyDescent="0.3">
      <c r="B652" s="2" t="s">
        <v>95</v>
      </c>
      <c r="C652" s="4" t="s">
        <v>1085</v>
      </c>
    </row>
    <row r="653" spans="2:3" x14ac:dyDescent="0.3">
      <c r="B653" s="2" t="s">
        <v>96</v>
      </c>
      <c r="C653" s="4" t="s">
        <v>1468</v>
      </c>
    </row>
    <row r="654" spans="2:3" x14ac:dyDescent="0.3">
      <c r="B654" s="9" t="s">
        <v>792</v>
      </c>
      <c r="C654" s="11" t="s">
        <v>802</v>
      </c>
    </row>
    <row r="655" spans="2:3" x14ac:dyDescent="0.3">
      <c r="B655" s="10" t="s">
        <v>9</v>
      </c>
      <c r="C655" s="12" t="s">
        <v>1469</v>
      </c>
    </row>
    <row r="656" spans="2:3" x14ac:dyDescent="0.3">
      <c r="B656" s="6" t="s">
        <v>10</v>
      </c>
      <c r="C656" s="8" t="s">
        <v>1470</v>
      </c>
    </row>
    <row r="657" spans="2:3" x14ac:dyDescent="0.3">
      <c r="B657" s="2" t="s">
        <v>12</v>
      </c>
      <c r="C657" s="4" t="s">
        <v>1470</v>
      </c>
    </row>
    <row r="658" spans="2:3" x14ac:dyDescent="0.3">
      <c r="B658" s="6" t="s">
        <v>16</v>
      </c>
      <c r="C658" s="8" t="s">
        <v>1471</v>
      </c>
    </row>
    <row r="659" spans="2:3" x14ac:dyDescent="0.3">
      <c r="B659" s="2" t="s">
        <v>18</v>
      </c>
      <c r="C659" s="4" t="s">
        <v>1471</v>
      </c>
    </row>
    <row r="660" spans="2:3" x14ac:dyDescent="0.3">
      <c r="B660" s="6" t="s">
        <v>20</v>
      </c>
      <c r="C660" s="8" t="s">
        <v>1472</v>
      </c>
    </row>
    <row r="661" spans="2:3" x14ac:dyDescent="0.3">
      <c r="B661" s="2" t="s">
        <v>21</v>
      </c>
      <c r="C661" s="4" t="s">
        <v>1472</v>
      </c>
    </row>
    <row r="662" spans="2:3" x14ac:dyDescent="0.3">
      <c r="B662" s="6" t="s">
        <v>23</v>
      </c>
      <c r="C662" s="8" t="s">
        <v>1473</v>
      </c>
    </row>
    <row r="663" spans="2:3" x14ac:dyDescent="0.3">
      <c r="B663" s="2" t="s">
        <v>809</v>
      </c>
      <c r="C663" s="4" t="s">
        <v>1474</v>
      </c>
    </row>
    <row r="664" spans="2:3" x14ac:dyDescent="0.3">
      <c r="B664" s="2" t="s">
        <v>24</v>
      </c>
      <c r="C664" s="4" t="s">
        <v>1475</v>
      </c>
    </row>
    <row r="665" spans="2:3" x14ac:dyDescent="0.3">
      <c r="B665" s="2" t="s">
        <v>25</v>
      </c>
      <c r="C665" s="4" t="s">
        <v>1476</v>
      </c>
    </row>
    <row r="666" spans="2:3" x14ac:dyDescent="0.3">
      <c r="B666" s="6" t="s">
        <v>431</v>
      </c>
      <c r="C666" s="8" t="s">
        <v>1477</v>
      </c>
    </row>
    <row r="667" spans="2:3" x14ac:dyDescent="0.3">
      <c r="B667" s="2" t="s">
        <v>432</v>
      </c>
      <c r="C667" s="4" t="s">
        <v>1477</v>
      </c>
    </row>
    <row r="668" spans="2:3" x14ac:dyDescent="0.3">
      <c r="B668" s="10" t="s">
        <v>26</v>
      </c>
      <c r="C668" s="12" t="s">
        <v>1478</v>
      </c>
    </row>
    <row r="669" spans="2:3" x14ac:dyDescent="0.3">
      <c r="B669" s="6" t="s">
        <v>27</v>
      </c>
      <c r="C669" s="8" t="s">
        <v>1479</v>
      </c>
    </row>
    <row r="670" spans="2:3" x14ac:dyDescent="0.3">
      <c r="B670" s="2" t="s">
        <v>28</v>
      </c>
      <c r="C670" s="4" t="s">
        <v>1479</v>
      </c>
    </row>
    <row r="671" spans="2:3" x14ac:dyDescent="0.3">
      <c r="B671" s="6" t="s">
        <v>42</v>
      </c>
      <c r="C671" s="8" t="s">
        <v>1480</v>
      </c>
    </row>
    <row r="672" spans="2:3" x14ac:dyDescent="0.3">
      <c r="B672" s="2" t="s">
        <v>43</v>
      </c>
      <c r="C672" s="4" t="s">
        <v>1480</v>
      </c>
    </row>
    <row r="673" spans="2:3" x14ac:dyDescent="0.3">
      <c r="B673" s="10" t="s">
        <v>54</v>
      </c>
      <c r="C673" s="12" t="s">
        <v>1481</v>
      </c>
    </row>
    <row r="674" spans="2:3" x14ac:dyDescent="0.3">
      <c r="B674" s="6" t="s">
        <v>55</v>
      </c>
      <c r="C674" s="8" t="s">
        <v>1482</v>
      </c>
    </row>
    <row r="675" spans="2:3" x14ac:dyDescent="0.3">
      <c r="B675" s="2" t="s">
        <v>56</v>
      </c>
      <c r="C675" s="4" t="s">
        <v>1106</v>
      </c>
    </row>
    <row r="676" spans="2:3" x14ac:dyDescent="0.3">
      <c r="B676" s="2" t="s">
        <v>58</v>
      </c>
      <c r="C676" s="4" t="s">
        <v>1373</v>
      </c>
    </row>
    <row r="677" spans="2:3" x14ac:dyDescent="0.3">
      <c r="B677" s="2" t="s">
        <v>61</v>
      </c>
      <c r="C677" s="4" t="s">
        <v>1483</v>
      </c>
    </row>
    <row r="678" spans="2:3" x14ac:dyDescent="0.3">
      <c r="B678" s="6" t="s">
        <v>63</v>
      </c>
      <c r="C678" s="8" t="s">
        <v>1484</v>
      </c>
    </row>
    <row r="679" spans="2:3" x14ac:dyDescent="0.3">
      <c r="B679" s="2" t="s">
        <v>66</v>
      </c>
      <c r="C679" s="4" t="s">
        <v>1484</v>
      </c>
    </row>
    <row r="680" spans="2:3" x14ac:dyDescent="0.3">
      <c r="B680" s="6" t="s">
        <v>93</v>
      </c>
      <c r="C680" s="8" t="s">
        <v>1485</v>
      </c>
    </row>
    <row r="681" spans="2:3" x14ac:dyDescent="0.3">
      <c r="B681" s="2" t="s">
        <v>96</v>
      </c>
      <c r="C681" s="4" t="s">
        <v>1485</v>
      </c>
    </row>
    <row r="682" spans="2:3" x14ac:dyDescent="0.3">
      <c r="B682" s="9" t="s">
        <v>793</v>
      </c>
      <c r="C682" s="11" t="s">
        <v>803</v>
      </c>
    </row>
    <row r="683" spans="2:3" x14ac:dyDescent="0.3">
      <c r="B683" s="10" t="s">
        <v>9</v>
      </c>
      <c r="C683" s="12" t="s">
        <v>1486</v>
      </c>
    </row>
    <row r="684" spans="2:3" x14ac:dyDescent="0.3">
      <c r="B684" s="6" t="s">
        <v>10</v>
      </c>
      <c r="C684" s="8" t="s">
        <v>1487</v>
      </c>
    </row>
    <row r="685" spans="2:3" x14ac:dyDescent="0.3">
      <c r="B685" s="2" t="s">
        <v>12</v>
      </c>
      <c r="C685" s="4" t="s">
        <v>1487</v>
      </c>
    </row>
    <row r="686" spans="2:3" x14ac:dyDescent="0.3">
      <c r="B686" s="6" t="s">
        <v>13</v>
      </c>
      <c r="C686" s="8" t="s">
        <v>1488</v>
      </c>
    </row>
    <row r="687" spans="2:3" x14ac:dyDescent="0.3">
      <c r="B687" s="2" t="s">
        <v>427</v>
      </c>
      <c r="C687" s="4" t="s">
        <v>1488</v>
      </c>
    </row>
    <row r="688" spans="2:3" x14ac:dyDescent="0.3">
      <c r="B688" s="6" t="s">
        <v>16</v>
      </c>
      <c r="C688" s="8" t="s">
        <v>1489</v>
      </c>
    </row>
    <row r="689" spans="2:3" x14ac:dyDescent="0.3">
      <c r="B689" s="2" t="s">
        <v>17</v>
      </c>
      <c r="C689" s="4" t="s">
        <v>1490</v>
      </c>
    </row>
    <row r="690" spans="2:3" x14ac:dyDescent="0.3">
      <c r="B690" s="2" t="s">
        <v>18</v>
      </c>
      <c r="C690" s="4" t="s">
        <v>1491</v>
      </c>
    </row>
    <row r="691" spans="2:3" x14ac:dyDescent="0.3">
      <c r="B691" s="2" t="s">
        <v>19</v>
      </c>
      <c r="C691" s="4" t="s">
        <v>1492</v>
      </c>
    </row>
    <row r="692" spans="2:3" x14ac:dyDescent="0.3">
      <c r="B692" s="6" t="s">
        <v>20</v>
      </c>
      <c r="C692" s="8" t="s">
        <v>1493</v>
      </c>
    </row>
    <row r="693" spans="2:3" x14ac:dyDescent="0.3">
      <c r="B693" s="2" t="s">
        <v>21</v>
      </c>
      <c r="C693" s="4" t="s">
        <v>1494</v>
      </c>
    </row>
    <row r="694" spans="2:3" x14ac:dyDescent="0.3">
      <c r="B694" s="2" t="s">
        <v>807</v>
      </c>
      <c r="C694" s="4" t="s">
        <v>1495</v>
      </c>
    </row>
    <row r="695" spans="2:3" x14ac:dyDescent="0.3">
      <c r="B695" s="2" t="s">
        <v>808</v>
      </c>
      <c r="C695" s="4" t="s">
        <v>902</v>
      </c>
    </row>
    <row r="696" spans="2:3" x14ac:dyDescent="0.3">
      <c r="B696" s="6" t="s">
        <v>23</v>
      </c>
      <c r="C696" s="8" t="s">
        <v>1496</v>
      </c>
    </row>
    <row r="697" spans="2:3" x14ac:dyDescent="0.3">
      <c r="B697" s="2" t="s">
        <v>430</v>
      </c>
      <c r="C697" s="4" t="s">
        <v>1497</v>
      </c>
    </row>
    <row r="698" spans="2:3" x14ac:dyDescent="0.3">
      <c r="B698" s="2" t="s">
        <v>24</v>
      </c>
      <c r="C698" s="4" t="s">
        <v>1498</v>
      </c>
    </row>
    <row r="699" spans="2:3" x14ac:dyDescent="0.3">
      <c r="B699" s="2" t="s">
        <v>25</v>
      </c>
      <c r="C699" s="4" t="s">
        <v>1499</v>
      </c>
    </row>
    <row r="700" spans="2:3" x14ac:dyDescent="0.3">
      <c r="B700" s="6" t="s">
        <v>431</v>
      </c>
      <c r="C700" s="8" t="s">
        <v>1500</v>
      </c>
    </row>
    <row r="701" spans="2:3" x14ac:dyDescent="0.3">
      <c r="B701" s="2" t="s">
        <v>432</v>
      </c>
      <c r="C701" s="4" t="s">
        <v>1500</v>
      </c>
    </row>
    <row r="702" spans="2:3" x14ac:dyDescent="0.3">
      <c r="B702" s="10" t="s">
        <v>26</v>
      </c>
      <c r="C702" s="12" t="s">
        <v>1501</v>
      </c>
    </row>
    <row r="703" spans="2:3" x14ac:dyDescent="0.3">
      <c r="B703" s="6" t="s">
        <v>27</v>
      </c>
      <c r="C703" s="8" t="s">
        <v>1502</v>
      </c>
    </row>
    <row r="704" spans="2:3" x14ac:dyDescent="0.3">
      <c r="B704" s="2" t="s">
        <v>28</v>
      </c>
      <c r="C704" s="4" t="s">
        <v>1503</v>
      </c>
    </row>
    <row r="705" spans="2:3" x14ac:dyDescent="0.3">
      <c r="B705" s="2" t="s">
        <v>29</v>
      </c>
      <c r="C705" s="4" t="s">
        <v>1504</v>
      </c>
    </row>
    <row r="706" spans="2:3" x14ac:dyDescent="0.3">
      <c r="B706" s="2" t="s">
        <v>30</v>
      </c>
      <c r="C706" s="4" t="s">
        <v>1505</v>
      </c>
    </row>
    <row r="707" spans="2:3" x14ac:dyDescent="0.3">
      <c r="B707" s="2" t="s">
        <v>31</v>
      </c>
      <c r="C707" s="4" t="s">
        <v>1506</v>
      </c>
    </row>
    <row r="708" spans="2:3" x14ac:dyDescent="0.3">
      <c r="B708" s="2" t="s">
        <v>32</v>
      </c>
      <c r="C708" s="4" t="s">
        <v>1507</v>
      </c>
    </row>
    <row r="709" spans="2:3" x14ac:dyDescent="0.3">
      <c r="B709" s="2" t="s">
        <v>812</v>
      </c>
      <c r="C709" s="4" t="s">
        <v>1508</v>
      </c>
    </row>
    <row r="710" spans="2:3" x14ac:dyDescent="0.3">
      <c r="B710" s="6" t="s">
        <v>33</v>
      </c>
      <c r="C710" s="8" t="s">
        <v>1509</v>
      </c>
    </row>
    <row r="711" spans="2:3" x14ac:dyDescent="0.3">
      <c r="B711" s="2" t="s">
        <v>34</v>
      </c>
      <c r="C711" s="4" t="s">
        <v>1510</v>
      </c>
    </row>
    <row r="712" spans="2:3" x14ac:dyDescent="0.3">
      <c r="B712" s="2" t="s">
        <v>814</v>
      </c>
      <c r="C712" s="4" t="s">
        <v>923</v>
      </c>
    </row>
    <row r="713" spans="2:3" x14ac:dyDescent="0.3">
      <c r="B713" s="2" t="s">
        <v>35</v>
      </c>
      <c r="C713" s="4" t="s">
        <v>1511</v>
      </c>
    </row>
    <row r="714" spans="2:3" x14ac:dyDescent="0.3">
      <c r="B714" s="6" t="s">
        <v>815</v>
      </c>
      <c r="C714" s="8" t="s">
        <v>1512</v>
      </c>
    </row>
    <row r="715" spans="2:3" x14ac:dyDescent="0.3">
      <c r="B715" s="2" t="s">
        <v>816</v>
      </c>
      <c r="C715" s="4" t="s">
        <v>926</v>
      </c>
    </row>
    <row r="716" spans="2:3" x14ac:dyDescent="0.3">
      <c r="B716" s="2" t="s">
        <v>818</v>
      </c>
      <c r="C716" s="4" t="s">
        <v>927</v>
      </c>
    </row>
    <row r="717" spans="2:3" x14ac:dyDescent="0.3">
      <c r="B717" s="2" t="s">
        <v>819</v>
      </c>
      <c r="C717" s="4" t="s">
        <v>928</v>
      </c>
    </row>
    <row r="718" spans="2:3" x14ac:dyDescent="0.3">
      <c r="B718" s="6" t="s">
        <v>36</v>
      </c>
      <c r="C718" s="8" t="s">
        <v>1513</v>
      </c>
    </row>
    <row r="719" spans="2:3" x14ac:dyDescent="0.3">
      <c r="B719" s="2" t="s">
        <v>433</v>
      </c>
      <c r="C719" s="4" t="s">
        <v>1514</v>
      </c>
    </row>
    <row r="720" spans="2:3" x14ac:dyDescent="0.3">
      <c r="B720" s="2" t="s">
        <v>821</v>
      </c>
      <c r="C720" s="4" t="s">
        <v>1515</v>
      </c>
    </row>
    <row r="721" spans="2:3" x14ac:dyDescent="0.3">
      <c r="B721" s="2" t="s">
        <v>822</v>
      </c>
      <c r="C721" s="4" t="s">
        <v>1516</v>
      </c>
    </row>
    <row r="722" spans="2:3" x14ac:dyDescent="0.3">
      <c r="B722" s="2" t="s">
        <v>823</v>
      </c>
      <c r="C722" s="4" t="s">
        <v>1055</v>
      </c>
    </row>
    <row r="723" spans="2:3" x14ac:dyDescent="0.3">
      <c r="B723" s="2" t="s">
        <v>37</v>
      </c>
      <c r="C723" s="4" t="s">
        <v>1517</v>
      </c>
    </row>
    <row r="724" spans="2:3" x14ac:dyDescent="0.3">
      <c r="B724" s="2" t="s">
        <v>824</v>
      </c>
      <c r="C724" s="4" t="s">
        <v>1515</v>
      </c>
    </row>
    <row r="725" spans="2:3" x14ac:dyDescent="0.3">
      <c r="B725" s="2" t="s">
        <v>38</v>
      </c>
      <c r="C725" s="4" t="s">
        <v>1518</v>
      </c>
    </row>
    <row r="726" spans="2:3" x14ac:dyDescent="0.3">
      <c r="B726" s="2" t="s">
        <v>39</v>
      </c>
      <c r="C726" s="4" t="s">
        <v>1519</v>
      </c>
    </row>
    <row r="727" spans="2:3" x14ac:dyDescent="0.3">
      <c r="B727" s="6" t="s">
        <v>40</v>
      </c>
      <c r="C727" s="8" t="s">
        <v>1520</v>
      </c>
    </row>
    <row r="728" spans="2:3" x14ac:dyDescent="0.3">
      <c r="B728" s="2" t="s">
        <v>825</v>
      </c>
      <c r="C728" s="4" t="s">
        <v>1521</v>
      </c>
    </row>
    <row r="729" spans="2:3" x14ac:dyDescent="0.3">
      <c r="B729" s="2" t="s">
        <v>434</v>
      </c>
      <c r="C729" s="4" t="s">
        <v>1522</v>
      </c>
    </row>
    <row r="730" spans="2:3" x14ac:dyDescent="0.3">
      <c r="B730" s="2" t="s">
        <v>41</v>
      </c>
      <c r="C730" s="4" t="s">
        <v>1523</v>
      </c>
    </row>
    <row r="731" spans="2:3" x14ac:dyDescent="0.3">
      <c r="B731" s="2" t="s">
        <v>826</v>
      </c>
      <c r="C731" s="4" t="s">
        <v>1524</v>
      </c>
    </row>
    <row r="732" spans="2:3" x14ac:dyDescent="0.3">
      <c r="B732" s="2" t="s">
        <v>827</v>
      </c>
      <c r="C732" s="4" t="s">
        <v>1525</v>
      </c>
    </row>
    <row r="733" spans="2:3" x14ac:dyDescent="0.3">
      <c r="B733" s="2" t="s">
        <v>828</v>
      </c>
      <c r="C733" s="4" t="s">
        <v>943</v>
      </c>
    </row>
    <row r="734" spans="2:3" x14ac:dyDescent="0.3">
      <c r="B734" s="6" t="s">
        <v>42</v>
      </c>
      <c r="C734" s="8" t="s">
        <v>1526</v>
      </c>
    </row>
    <row r="735" spans="2:3" x14ac:dyDescent="0.3">
      <c r="B735" s="2" t="s">
        <v>43</v>
      </c>
      <c r="C735" s="4" t="s">
        <v>1526</v>
      </c>
    </row>
    <row r="736" spans="2:3" x14ac:dyDescent="0.3">
      <c r="B736" s="6" t="s">
        <v>44</v>
      </c>
      <c r="C736" s="8" t="s">
        <v>1527</v>
      </c>
    </row>
    <row r="737" spans="2:3" x14ac:dyDescent="0.3">
      <c r="B737" s="2" t="s">
        <v>45</v>
      </c>
      <c r="C737" s="4" t="s">
        <v>1528</v>
      </c>
    </row>
    <row r="738" spans="2:3" x14ac:dyDescent="0.3">
      <c r="B738" s="2" t="s">
        <v>46</v>
      </c>
      <c r="C738" s="4" t="s">
        <v>1529</v>
      </c>
    </row>
    <row r="739" spans="2:3" x14ac:dyDescent="0.3">
      <c r="B739" s="2" t="s">
        <v>829</v>
      </c>
      <c r="C739" s="4" t="s">
        <v>948</v>
      </c>
    </row>
    <row r="740" spans="2:3" x14ac:dyDescent="0.3">
      <c r="B740" s="2" t="s">
        <v>830</v>
      </c>
      <c r="C740" s="4" t="s">
        <v>949</v>
      </c>
    </row>
    <row r="741" spans="2:3" x14ac:dyDescent="0.3">
      <c r="B741" s="2" t="s">
        <v>831</v>
      </c>
      <c r="C741" s="4" t="s">
        <v>141</v>
      </c>
    </row>
    <row r="742" spans="2:3" x14ac:dyDescent="0.3">
      <c r="B742" s="6" t="s">
        <v>47</v>
      </c>
      <c r="C742" s="8" t="s">
        <v>1530</v>
      </c>
    </row>
    <row r="743" spans="2:3" x14ac:dyDescent="0.3">
      <c r="B743" s="2" t="s">
        <v>48</v>
      </c>
      <c r="C743" s="4" t="s">
        <v>1531</v>
      </c>
    </row>
    <row r="744" spans="2:3" x14ac:dyDescent="0.3">
      <c r="B744" s="2" t="s">
        <v>435</v>
      </c>
      <c r="C744" s="4" t="s">
        <v>1532</v>
      </c>
    </row>
    <row r="745" spans="2:3" ht="27.6" x14ac:dyDescent="0.3">
      <c r="B745" s="2" t="s">
        <v>49</v>
      </c>
      <c r="C745" s="4" t="s">
        <v>1533</v>
      </c>
    </row>
    <row r="746" spans="2:3" ht="27.6" x14ac:dyDescent="0.3">
      <c r="B746" s="2" t="s">
        <v>50</v>
      </c>
      <c r="C746" s="4" t="s">
        <v>1534</v>
      </c>
    </row>
    <row r="747" spans="2:3" x14ac:dyDescent="0.3">
      <c r="B747" s="2" t="s">
        <v>832</v>
      </c>
      <c r="C747" s="4" t="s">
        <v>1535</v>
      </c>
    </row>
    <row r="748" spans="2:3" x14ac:dyDescent="0.3">
      <c r="B748" s="2" t="s">
        <v>51</v>
      </c>
      <c r="C748" s="4" t="s">
        <v>1536</v>
      </c>
    </row>
    <row r="749" spans="2:3" x14ac:dyDescent="0.3">
      <c r="B749" s="2" t="s">
        <v>52</v>
      </c>
      <c r="C749" s="4" t="s">
        <v>1537</v>
      </c>
    </row>
    <row r="750" spans="2:3" x14ac:dyDescent="0.3">
      <c r="B750" s="2" t="s">
        <v>53</v>
      </c>
      <c r="C750" s="4" t="s">
        <v>1538</v>
      </c>
    </row>
    <row r="751" spans="2:3" x14ac:dyDescent="0.3">
      <c r="B751" s="10" t="s">
        <v>54</v>
      </c>
      <c r="C751" s="12" t="s">
        <v>1539</v>
      </c>
    </row>
    <row r="752" spans="2:3" x14ac:dyDescent="0.3">
      <c r="B752" s="6" t="s">
        <v>55</v>
      </c>
      <c r="C752" s="8" t="s">
        <v>1540</v>
      </c>
    </row>
    <row r="753" spans="2:3" x14ac:dyDescent="0.3">
      <c r="B753" s="2" t="s">
        <v>56</v>
      </c>
      <c r="C753" s="4" t="s">
        <v>1541</v>
      </c>
    </row>
    <row r="754" spans="2:3" x14ac:dyDescent="0.3">
      <c r="B754" s="2" t="s">
        <v>833</v>
      </c>
      <c r="C754" s="4" t="s">
        <v>1542</v>
      </c>
    </row>
    <row r="755" spans="2:3" x14ac:dyDescent="0.3">
      <c r="B755" s="2" t="s">
        <v>57</v>
      </c>
      <c r="C755" s="4" t="s">
        <v>1543</v>
      </c>
    </row>
    <row r="756" spans="2:3" x14ac:dyDescent="0.3">
      <c r="B756" s="2" t="s">
        <v>58</v>
      </c>
      <c r="C756" s="4" t="s">
        <v>1544</v>
      </c>
    </row>
    <row r="757" spans="2:3" x14ac:dyDescent="0.3">
      <c r="B757" s="2" t="s">
        <v>59</v>
      </c>
      <c r="C757" s="4" t="s">
        <v>1545</v>
      </c>
    </row>
    <row r="758" spans="2:3" x14ac:dyDescent="0.3">
      <c r="B758" s="2" t="s">
        <v>61</v>
      </c>
      <c r="C758" s="4" t="s">
        <v>1546</v>
      </c>
    </row>
    <row r="759" spans="2:3" x14ac:dyDescent="0.3">
      <c r="B759" s="2" t="s">
        <v>62</v>
      </c>
      <c r="C759" s="4" t="s">
        <v>1547</v>
      </c>
    </row>
    <row r="760" spans="2:3" x14ac:dyDescent="0.3">
      <c r="B760" s="6" t="s">
        <v>63</v>
      </c>
      <c r="C760" s="8" t="s">
        <v>1548</v>
      </c>
    </row>
    <row r="761" spans="2:3" x14ac:dyDescent="0.3">
      <c r="B761" s="2" t="s">
        <v>64</v>
      </c>
      <c r="C761" s="4" t="s">
        <v>1549</v>
      </c>
    </row>
    <row r="762" spans="2:3" x14ac:dyDescent="0.3">
      <c r="B762" s="2" t="s">
        <v>65</v>
      </c>
      <c r="C762" s="4" t="s">
        <v>1550</v>
      </c>
    </row>
    <row r="763" spans="2:3" x14ac:dyDescent="0.3">
      <c r="B763" s="2" t="s">
        <v>834</v>
      </c>
      <c r="C763" s="4" t="s">
        <v>972</v>
      </c>
    </row>
    <row r="764" spans="2:3" x14ac:dyDescent="0.3">
      <c r="B764" s="2" t="s">
        <v>66</v>
      </c>
      <c r="C764" s="4" t="s">
        <v>1551</v>
      </c>
    </row>
    <row r="765" spans="2:3" x14ac:dyDescent="0.3">
      <c r="B765" s="2" t="s">
        <v>835</v>
      </c>
      <c r="C765" s="4" t="s">
        <v>1552</v>
      </c>
    </row>
    <row r="766" spans="2:3" x14ac:dyDescent="0.3">
      <c r="B766" s="2" t="s">
        <v>67</v>
      </c>
      <c r="C766" s="4" t="s">
        <v>1136</v>
      </c>
    </row>
    <row r="767" spans="2:3" x14ac:dyDescent="0.3">
      <c r="B767" s="2" t="s">
        <v>436</v>
      </c>
      <c r="C767" s="4" t="s">
        <v>1553</v>
      </c>
    </row>
    <row r="768" spans="2:3" x14ac:dyDescent="0.3">
      <c r="B768" s="6" t="s">
        <v>68</v>
      </c>
      <c r="C768" s="8" t="s">
        <v>1554</v>
      </c>
    </row>
    <row r="769" spans="2:3" x14ac:dyDescent="0.3">
      <c r="B769" s="2" t="s">
        <v>69</v>
      </c>
      <c r="C769" s="4" t="s">
        <v>1555</v>
      </c>
    </row>
    <row r="770" spans="2:3" x14ac:dyDescent="0.3">
      <c r="B770" s="2" t="s">
        <v>836</v>
      </c>
      <c r="C770" s="4" t="s">
        <v>1556</v>
      </c>
    </row>
    <row r="771" spans="2:3" ht="27.6" x14ac:dyDescent="0.3">
      <c r="B771" s="2" t="s">
        <v>70</v>
      </c>
      <c r="C771" s="4" t="s">
        <v>1557</v>
      </c>
    </row>
    <row r="772" spans="2:3" x14ac:dyDescent="0.3">
      <c r="B772" s="2" t="s">
        <v>71</v>
      </c>
      <c r="C772" s="4" t="s">
        <v>1558</v>
      </c>
    </row>
    <row r="773" spans="2:3" x14ac:dyDescent="0.3">
      <c r="B773" s="2" t="s">
        <v>72</v>
      </c>
      <c r="C773" s="4" t="s">
        <v>1559</v>
      </c>
    </row>
    <row r="774" spans="2:3" x14ac:dyDescent="0.3">
      <c r="B774" s="2" t="s">
        <v>73</v>
      </c>
      <c r="C774" s="4" t="s">
        <v>1560</v>
      </c>
    </row>
    <row r="775" spans="2:3" x14ac:dyDescent="0.3">
      <c r="B775" s="2" t="s">
        <v>838</v>
      </c>
      <c r="C775" s="4" t="s">
        <v>1561</v>
      </c>
    </row>
    <row r="776" spans="2:3" x14ac:dyDescent="0.3">
      <c r="B776" s="6" t="s">
        <v>74</v>
      </c>
      <c r="C776" s="8" t="s">
        <v>1562</v>
      </c>
    </row>
    <row r="777" spans="2:3" x14ac:dyDescent="0.3">
      <c r="B777" s="2" t="s">
        <v>75</v>
      </c>
      <c r="C777" s="4" t="s">
        <v>1563</v>
      </c>
    </row>
    <row r="778" spans="2:3" x14ac:dyDescent="0.3">
      <c r="B778" s="2" t="s">
        <v>76</v>
      </c>
      <c r="C778" s="4" t="s">
        <v>1564</v>
      </c>
    </row>
    <row r="779" spans="2:3" x14ac:dyDescent="0.3">
      <c r="B779" s="2" t="s">
        <v>840</v>
      </c>
      <c r="C779" s="4" t="s">
        <v>990</v>
      </c>
    </row>
    <row r="780" spans="2:3" x14ac:dyDescent="0.3">
      <c r="B780" s="6" t="s">
        <v>78</v>
      </c>
      <c r="C780" s="8" t="s">
        <v>1565</v>
      </c>
    </row>
    <row r="781" spans="2:3" x14ac:dyDescent="0.3">
      <c r="B781" s="2" t="s">
        <v>79</v>
      </c>
      <c r="C781" s="4" t="s">
        <v>1566</v>
      </c>
    </row>
    <row r="782" spans="2:3" ht="27.6" x14ac:dyDescent="0.3">
      <c r="B782" s="2" t="s">
        <v>437</v>
      </c>
      <c r="C782" s="4" t="s">
        <v>1567</v>
      </c>
    </row>
    <row r="783" spans="2:3" ht="27.6" x14ac:dyDescent="0.3">
      <c r="B783" s="2" t="s">
        <v>80</v>
      </c>
      <c r="C783" s="4" t="s">
        <v>1568</v>
      </c>
    </row>
    <row r="784" spans="2:3" ht="27.6" x14ac:dyDescent="0.3">
      <c r="B784" s="2" t="s">
        <v>841</v>
      </c>
      <c r="C784" s="4" t="s">
        <v>996</v>
      </c>
    </row>
    <row r="785" spans="2:3" x14ac:dyDescent="0.3">
      <c r="B785" s="2" t="s">
        <v>81</v>
      </c>
      <c r="C785" s="4" t="s">
        <v>1569</v>
      </c>
    </row>
    <row r="786" spans="2:3" x14ac:dyDescent="0.3">
      <c r="B786" s="2" t="s">
        <v>82</v>
      </c>
      <c r="C786" s="4" t="s">
        <v>1570</v>
      </c>
    </row>
    <row r="787" spans="2:3" x14ac:dyDescent="0.3">
      <c r="B787" s="2" t="s">
        <v>83</v>
      </c>
      <c r="C787" s="4" t="s">
        <v>1571</v>
      </c>
    </row>
    <row r="788" spans="2:3" x14ac:dyDescent="0.3">
      <c r="B788" s="2" t="s">
        <v>84</v>
      </c>
      <c r="C788" s="4" t="s">
        <v>1572</v>
      </c>
    </row>
    <row r="789" spans="2:3" x14ac:dyDescent="0.3">
      <c r="B789" s="6" t="s">
        <v>85</v>
      </c>
      <c r="C789" s="8" t="s">
        <v>1573</v>
      </c>
    </row>
    <row r="790" spans="2:3" ht="27.6" x14ac:dyDescent="0.3">
      <c r="B790" s="2" t="s">
        <v>86</v>
      </c>
      <c r="C790" s="4" t="s">
        <v>1574</v>
      </c>
    </row>
    <row r="791" spans="2:3" ht="27.6" x14ac:dyDescent="0.3">
      <c r="B791" s="2" t="s">
        <v>843</v>
      </c>
      <c r="C791" s="4" t="s">
        <v>1004</v>
      </c>
    </row>
    <row r="792" spans="2:3" x14ac:dyDescent="0.3">
      <c r="B792" s="2" t="s">
        <v>844</v>
      </c>
      <c r="C792" s="4" t="s">
        <v>1254</v>
      </c>
    </row>
    <row r="793" spans="2:3" x14ac:dyDescent="0.3">
      <c r="B793" s="2" t="s">
        <v>846</v>
      </c>
      <c r="C793" s="4" t="s">
        <v>1006</v>
      </c>
    </row>
    <row r="794" spans="2:3" x14ac:dyDescent="0.3">
      <c r="B794" s="6" t="s">
        <v>87</v>
      </c>
      <c r="C794" s="8" t="s">
        <v>1575</v>
      </c>
    </row>
    <row r="795" spans="2:3" x14ac:dyDescent="0.3">
      <c r="B795" s="2" t="s">
        <v>88</v>
      </c>
      <c r="C795" s="4" t="s">
        <v>1576</v>
      </c>
    </row>
    <row r="796" spans="2:3" x14ac:dyDescent="0.3">
      <c r="B796" s="2" t="s">
        <v>438</v>
      </c>
      <c r="C796" s="4" t="s">
        <v>1577</v>
      </c>
    </row>
    <row r="797" spans="2:3" x14ac:dyDescent="0.3">
      <c r="B797" s="2" t="s">
        <v>89</v>
      </c>
      <c r="C797" s="4" t="s">
        <v>1578</v>
      </c>
    </row>
    <row r="798" spans="2:3" x14ac:dyDescent="0.3">
      <c r="B798" s="2" t="s">
        <v>847</v>
      </c>
      <c r="C798" s="4" t="s">
        <v>1579</v>
      </c>
    </row>
    <row r="799" spans="2:3" x14ac:dyDescent="0.3">
      <c r="B799" s="2" t="s">
        <v>439</v>
      </c>
      <c r="C799" s="4" t="s">
        <v>1580</v>
      </c>
    </row>
    <row r="800" spans="2:3" x14ac:dyDescent="0.3">
      <c r="B800" s="6" t="s">
        <v>90</v>
      </c>
      <c r="C800" s="8" t="s">
        <v>1581</v>
      </c>
    </row>
    <row r="801" spans="2:3" x14ac:dyDescent="0.3">
      <c r="B801" s="2" t="s">
        <v>92</v>
      </c>
      <c r="C801" s="4" t="s">
        <v>1582</v>
      </c>
    </row>
    <row r="802" spans="2:3" x14ac:dyDescent="0.3">
      <c r="B802" s="2" t="s">
        <v>849</v>
      </c>
      <c r="C802" s="4" t="s">
        <v>1583</v>
      </c>
    </row>
    <row r="803" spans="2:3" x14ac:dyDescent="0.3">
      <c r="B803" s="2" t="s">
        <v>850</v>
      </c>
      <c r="C803" s="4" t="s">
        <v>1584</v>
      </c>
    </row>
    <row r="804" spans="2:3" x14ac:dyDescent="0.3">
      <c r="B804" s="6" t="s">
        <v>93</v>
      </c>
      <c r="C804" s="8" t="s">
        <v>1585</v>
      </c>
    </row>
    <row r="805" spans="2:3" x14ac:dyDescent="0.3">
      <c r="B805" s="2" t="s">
        <v>95</v>
      </c>
      <c r="C805" s="4" t="s">
        <v>1586</v>
      </c>
    </row>
    <row r="806" spans="2:3" x14ac:dyDescent="0.3">
      <c r="B806" s="2" t="s">
        <v>851</v>
      </c>
      <c r="C806" s="4" t="s">
        <v>1021</v>
      </c>
    </row>
    <row r="807" spans="2:3" x14ac:dyDescent="0.3">
      <c r="B807" s="2" t="s">
        <v>852</v>
      </c>
      <c r="C807" s="4" t="s">
        <v>1055</v>
      </c>
    </row>
    <row r="808" spans="2:3" x14ac:dyDescent="0.3">
      <c r="B808" s="2" t="s">
        <v>440</v>
      </c>
      <c r="C808" s="4" t="s">
        <v>1023</v>
      </c>
    </row>
    <row r="809" spans="2:3" x14ac:dyDescent="0.3">
      <c r="B809" s="2" t="s">
        <v>96</v>
      </c>
      <c r="C809" s="4" t="s">
        <v>1587</v>
      </c>
    </row>
    <row r="810" spans="2:3" x14ac:dyDescent="0.3">
      <c r="B810" s="2" t="s">
        <v>853</v>
      </c>
      <c r="C810" s="4" t="s">
        <v>1588</v>
      </c>
    </row>
    <row r="811" spans="2:3" x14ac:dyDescent="0.3">
      <c r="B811" s="10" t="s">
        <v>854</v>
      </c>
      <c r="C811" s="12" t="s">
        <v>1589</v>
      </c>
    </row>
    <row r="812" spans="2:3" x14ac:dyDescent="0.3">
      <c r="B812" s="6" t="s">
        <v>855</v>
      </c>
      <c r="C812" s="8" t="s">
        <v>1027</v>
      </c>
    </row>
    <row r="813" spans="2:3" ht="27.6" x14ac:dyDescent="0.3">
      <c r="B813" s="2" t="s">
        <v>856</v>
      </c>
      <c r="C813" s="4" t="s">
        <v>1027</v>
      </c>
    </row>
    <row r="814" spans="2:3" x14ac:dyDescent="0.3">
      <c r="B814" s="6" t="s">
        <v>857</v>
      </c>
      <c r="C814" s="8" t="s">
        <v>536</v>
      </c>
    </row>
    <row r="815" spans="2:3" x14ac:dyDescent="0.3">
      <c r="B815" s="2" t="s">
        <v>859</v>
      </c>
      <c r="C815" s="4" t="s">
        <v>536</v>
      </c>
    </row>
    <row r="816" spans="2:3" x14ac:dyDescent="0.3">
      <c r="B816" s="6" t="s">
        <v>860</v>
      </c>
      <c r="C816" s="8" t="s">
        <v>1590</v>
      </c>
    </row>
    <row r="817" spans="2:3" x14ac:dyDescent="0.3">
      <c r="B817" s="2" t="s">
        <v>861</v>
      </c>
      <c r="C817" s="4" t="s">
        <v>1032</v>
      </c>
    </row>
    <row r="818" spans="2:3" x14ac:dyDescent="0.3">
      <c r="B818" s="2" t="s">
        <v>862</v>
      </c>
      <c r="C818" s="4" t="s">
        <v>1033</v>
      </c>
    </row>
    <row r="819" spans="2:3" x14ac:dyDescent="0.3">
      <c r="B819" s="2" t="s">
        <v>863</v>
      </c>
      <c r="C819" s="4" t="s">
        <v>1081</v>
      </c>
    </row>
    <row r="820" spans="2:3" x14ac:dyDescent="0.3">
      <c r="B820" s="6" t="s">
        <v>865</v>
      </c>
      <c r="C820" s="8" t="s">
        <v>1036</v>
      </c>
    </row>
    <row r="821" spans="2:3" x14ac:dyDescent="0.3">
      <c r="B821" s="2" t="s">
        <v>866</v>
      </c>
      <c r="C821" s="4" t="s">
        <v>1036</v>
      </c>
    </row>
    <row r="822" spans="2:3" x14ac:dyDescent="0.3">
      <c r="B822" s="6" t="s">
        <v>867</v>
      </c>
      <c r="C822" s="8" t="s">
        <v>1037</v>
      </c>
    </row>
    <row r="823" spans="2:3" x14ac:dyDescent="0.3">
      <c r="B823" s="2" t="s">
        <v>868</v>
      </c>
      <c r="C823" s="4" t="s">
        <v>1038</v>
      </c>
    </row>
    <row r="824" spans="2:3" x14ac:dyDescent="0.3">
      <c r="B824" s="2" t="s">
        <v>869</v>
      </c>
      <c r="C824" s="4" t="s">
        <v>1039</v>
      </c>
    </row>
    <row r="825" spans="2:3" x14ac:dyDescent="0.3">
      <c r="B825" s="10" t="s">
        <v>97</v>
      </c>
      <c r="C825" s="12" t="s">
        <v>1591</v>
      </c>
    </row>
    <row r="826" spans="2:3" x14ac:dyDescent="0.3">
      <c r="B826" s="6" t="s">
        <v>98</v>
      </c>
      <c r="C826" s="8" t="s">
        <v>1592</v>
      </c>
    </row>
    <row r="827" spans="2:3" x14ac:dyDescent="0.3">
      <c r="B827" s="2" t="s">
        <v>99</v>
      </c>
      <c r="C827" s="4" t="s">
        <v>1593</v>
      </c>
    </row>
    <row r="828" spans="2:3" x14ac:dyDescent="0.3">
      <c r="B828" s="2" t="s">
        <v>870</v>
      </c>
      <c r="C828" s="4" t="s">
        <v>1237</v>
      </c>
    </row>
    <row r="829" spans="2:3" x14ac:dyDescent="0.3">
      <c r="B829" s="2" t="s">
        <v>100</v>
      </c>
      <c r="C829" s="4" t="s">
        <v>1594</v>
      </c>
    </row>
    <row r="830" spans="2:3" x14ac:dyDescent="0.3">
      <c r="B830" s="2" t="s">
        <v>101</v>
      </c>
      <c r="C830" s="4" t="s">
        <v>1595</v>
      </c>
    </row>
    <row r="831" spans="2:3" x14ac:dyDescent="0.3">
      <c r="B831" s="6" t="s">
        <v>102</v>
      </c>
      <c r="C831" s="8" t="s">
        <v>1596</v>
      </c>
    </row>
    <row r="832" spans="2:3" x14ac:dyDescent="0.3">
      <c r="B832" s="2" t="s">
        <v>103</v>
      </c>
      <c r="C832" s="4" t="s">
        <v>1597</v>
      </c>
    </row>
    <row r="833" spans="2:3" x14ac:dyDescent="0.3">
      <c r="B833" s="2" t="s">
        <v>441</v>
      </c>
      <c r="C833" s="4" t="s">
        <v>1048</v>
      </c>
    </row>
    <row r="834" spans="2:3" x14ac:dyDescent="0.3">
      <c r="B834" s="2" t="s">
        <v>871</v>
      </c>
      <c r="C834" s="4" t="s">
        <v>1049</v>
      </c>
    </row>
    <row r="835" spans="2:3" x14ac:dyDescent="0.3">
      <c r="B835" s="6" t="s">
        <v>872</v>
      </c>
      <c r="C835" s="8" t="s">
        <v>1050</v>
      </c>
    </row>
    <row r="836" spans="2:3" x14ac:dyDescent="0.3">
      <c r="B836" s="2" t="s">
        <v>873</v>
      </c>
      <c r="C836" s="4" t="s">
        <v>1051</v>
      </c>
    </row>
    <row r="837" spans="2:3" x14ac:dyDescent="0.3">
      <c r="B837" s="2" t="s">
        <v>874</v>
      </c>
      <c r="C837" s="4" t="s">
        <v>1052</v>
      </c>
    </row>
    <row r="838" spans="2:3" x14ac:dyDescent="0.3">
      <c r="B838" s="6" t="s">
        <v>106</v>
      </c>
      <c r="C838" s="8" t="s">
        <v>1598</v>
      </c>
    </row>
    <row r="839" spans="2:3" x14ac:dyDescent="0.3">
      <c r="B839" s="2" t="s">
        <v>875</v>
      </c>
      <c r="C839" s="4" t="s">
        <v>1054</v>
      </c>
    </row>
    <row r="840" spans="2:3" x14ac:dyDescent="0.3">
      <c r="B840" s="2" t="s">
        <v>876</v>
      </c>
      <c r="C840" s="4" t="s">
        <v>1055</v>
      </c>
    </row>
    <row r="841" spans="2:3" x14ac:dyDescent="0.3">
      <c r="B841" s="2" t="s">
        <v>107</v>
      </c>
      <c r="C841" s="4" t="s">
        <v>1599</v>
      </c>
    </row>
    <row r="842" spans="2:3" x14ac:dyDescent="0.3">
      <c r="B842" s="2" t="s">
        <v>877</v>
      </c>
      <c r="C842" s="4" t="s">
        <v>1057</v>
      </c>
    </row>
    <row r="843" spans="2:3" x14ac:dyDescent="0.3">
      <c r="B843" s="2" t="s">
        <v>878</v>
      </c>
      <c r="C843" s="4" t="s">
        <v>1058</v>
      </c>
    </row>
    <row r="844" spans="2:3" x14ac:dyDescent="0.3">
      <c r="B844" s="2" t="s">
        <v>879</v>
      </c>
      <c r="C844" s="4" t="s">
        <v>1059</v>
      </c>
    </row>
    <row r="845" spans="2:3" x14ac:dyDescent="0.3">
      <c r="B845" s="2" t="s">
        <v>880</v>
      </c>
      <c r="C845" s="4" t="s">
        <v>1600</v>
      </c>
    </row>
    <row r="846" spans="2:3" x14ac:dyDescent="0.3">
      <c r="B846" s="10" t="s">
        <v>442</v>
      </c>
      <c r="C846" s="12" t="s">
        <v>1063</v>
      </c>
    </row>
    <row r="847" spans="2:3" x14ac:dyDescent="0.3">
      <c r="B847" s="6" t="s">
        <v>882</v>
      </c>
      <c r="C847" s="8" t="s">
        <v>1063</v>
      </c>
    </row>
    <row r="848" spans="2:3" x14ac:dyDescent="0.3">
      <c r="B848" s="2" t="s">
        <v>883</v>
      </c>
      <c r="C848" s="4" t="s">
        <v>1063</v>
      </c>
    </row>
    <row r="849" spans="2:3" x14ac:dyDescent="0.3">
      <c r="B849" s="3" t="s">
        <v>887</v>
      </c>
      <c r="C849" s="3" t="s">
        <v>804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73</vt:i4>
      </vt:variant>
    </vt:vector>
  </HeadingPairs>
  <TitlesOfParts>
    <vt:vector size="73" baseType="lpstr">
      <vt:lpstr>PL - Clasificación Admin</vt:lpstr>
      <vt:lpstr>PJ - Clasificación Admin</vt:lpstr>
      <vt:lpstr>AUT - Clasificación Admin</vt:lpstr>
      <vt:lpstr>PL - COG</vt:lpstr>
      <vt:lpstr>PL - COG desglosado</vt:lpstr>
      <vt:lpstr>PJ - COG</vt:lpstr>
      <vt:lpstr>PJ - COG desglosado</vt:lpstr>
      <vt:lpstr>AUT - COG</vt:lpstr>
      <vt:lpstr>AUT - COG desglosado</vt:lpstr>
      <vt:lpstr>PL - Tipo Gasto</vt:lpstr>
      <vt:lpstr>PL - Tipo Gasto desglosado</vt:lpstr>
      <vt:lpstr>PJ - Tipo Gasto</vt:lpstr>
      <vt:lpstr>PJ - Tipo Gasto desglosado</vt:lpstr>
      <vt:lpstr>AUT - Tipo Gasto</vt:lpstr>
      <vt:lpstr>AUT - Tipo Gasto desglosado</vt:lpstr>
      <vt:lpstr>PL - Programable</vt:lpstr>
      <vt:lpstr>PL - Programable desglosado</vt:lpstr>
      <vt:lpstr>PJ - Programable</vt:lpstr>
      <vt:lpstr>PJ - Programable desglosado</vt:lpstr>
      <vt:lpstr>AUT - Programable</vt:lpstr>
      <vt:lpstr>AUT - Programable desglosado</vt:lpstr>
      <vt:lpstr>PL - CFP</vt:lpstr>
      <vt:lpstr>PL - CFP detalle</vt:lpstr>
      <vt:lpstr>PJ - CFP</vt:lpstr>
      <vt:lpstr>PJ - CFP detalle</vt:lpstr>
      <vt:lpstr>AUT - CFP</vt:lpstr>
      <vt:lpstr>AUT - CFP detalle</vt:lpstr>
      <vt:lpstr>PL - Flujos Efectivo</vt:lpstr>
      <vt:lpstr>PL - Flujos Efectivo.1</vt:lpstr>
      <vt:lpstr>PL - Flujos Efectivo.2</vt:lpstr>
      <vt:lpstr>PJ - Flujos Efectivo</vt:lpstr>
      <vt:lpstr>PJ - Flujos Efectivo.1</vt:lpstr>
      <vt:lpstr>PJ - Flujos Efectivo.2</vt:lpstr>
      <vt:lpstr>PJ - Flujos Efectivo.3</vt:lpstr>
      <vt:lpstr>AUT - Flujos Efectivo</vt:lpstr>
      <vt:lpstr>AUT - Flujos Efectivo.1</vt:lpstr>
      <vt:lpstr>AUT - Flujos Efectivo.2</vt:lpstr>
      <vt:lpstr>AUT - Flujos Efectivo.3</vt:lpstr>
      <vt:lpstr>AUT - Flujos Efectivo.4</vt:lpstr>
      <vt:lpstr>AUT - Flujos Efectivo.5</vt:lpstr>
      <vt:lpstr>AUT - Flujos Efectivo.6</vt:lpstr>
      <vt:lpstr>AUT - Flujos Efectivo.7</vt:lpstr>
      <vt:lpstr>Resumen Tomo III</vt:lpstr>
      <vt:lpstr>Plazas - ASEY</vt:lpstr>
      <vt:lpstr>Tabulador - ASEY</vt:lpstr>
      <vt:lpstr>Plazas - CONGRESO</vt:lpstr>
      <vt:lpstr>Tabulador - CONGRESO</vt:lpstr>
      <vt:lpstr>Plazas - CJEY</vt:lpstr>
      <vt:lpstr>Tabulador - CJEY</vt:lpstr>
      <vt:lpstr>Plazas - TTSEM</vt:lpstr>
      <vt:lpstr>Tabulador - TTSEM</vt:lpstr>
      <vt:lpstr>Plazas - TSJ</vt:lpstr>
      <vt:lpstr>Tabulador - TSJ</vt:lpstr>
      <vt:lpstr>Plazas - AIPE</vt:lpstr>
      <vt:lpstr>Tabulador - AIPE</vt:lpstr>
      <vt:lpstr>Plazas - ATY</vt:lpstr>
      <vt:lpstr>Tabulador - ATY</vt:lpstr>
      <vt:lpstr>Plazas - CODHEY</vt:lpstr>
      <vt:lpstr>Tabulador - CODHEY</vt:lpstr>
      <vt:lpstr>Plazas - FECCEY</vt:lpstr>
      <vt:lpstr>Tabulador - FECCEY</vt:lpstr>
      <vt:lpstr>Plazas - FGE</vt:lpstr>
      <vt:lpstr>Tabulador - FGE</vt:lpstr>
      <vt:lpstr>Plazas - IEPAC</vt:lpstr>
      <vt:lpstr>Tabulador - IEPAC</vt:lpstr>
      <vt:lpstr>Plazas - INAIP</vt:lpstr>
      <vt:lpstr>Tabulador - INAIP</vt:lpstr>
      <vt:lpstr>Plazas - TEEY</vt:lpstr>
      <vt:lpstr>Tabulador - TEEY</vt:lpstr>
      <vt:lpstr>Plazas - TJAEY</vt:lpstr>
      <vt:lpstr>Tabulador - TJAEY</vt:lpstr>
      <vt:lpstr>Plazas - UADY</vt:lpstr>
      <vt:lpstr>Tabulador - UADY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jairo.hau</dc:creator>
  <cp:lastModifiedBy>Jairo Hau Noh</cp:lastModifiedBy>
  <dcterms:created xsi:type="dcterms:W3CDTF">2023-11-19T18:48:17Z</dcterms:created>
  <dcterms:modified xsi:type="dcterms:W3CDTF">2023-11-21T22:14:01Z</dcterms:modified>
</cp:coreProperties>
</file>