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HP\Documents\Presupuesto 2020 (Revisado)\Presupuesto 2020_Datos Abiertos\Tomos en Datos Abiertos\Presupuesto 2020_DOF 301219\"/>
    </mc:Choice>
  </mc:AlternateContent>
  <xr:revisionPtr revIDLastSave="0" documentId="13_ncr:1_{0D8B82BF-ADC8-42FB-9B49-CAB9BD9F980F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ACI_Plazas" sheetId="3" r:id="rId1"/>
    <sheet name="ADY_Plazas" sheetId="4" r:id="rId2"/>
    <sheet name="APBY_Plazas" sheetId="5" r:id="rId3"/>
    <sheet name="CAEY_Plazas" sheetId="6" r:id="rId4"/>
    <sheet name="CECYTEY_Plazas" sheetId="7" r:id="rId5"/>
    <sheet name="CEEAV_Plazas" sheetId="8" r:id="rId6"/>
    <sheet name="CEETRY_Plazas" sheetId="9" r:id="rId7"/>
    <sheet name="COBAY_Plazas" sheetId="10" r:id="rId8"/>
    <sheet name="CONALEP_Plazas" sheetId="11" r:id="rId9"/>
    <sheet name="CULTUR_Plazas" sheetId="12" r:id="rId10"/>
    <sheet name="DIF Yucatán Plazas" sheetId="13" r:id="rId11"/>
    <sheet name="ESAY_Plazas" sheetId="14" r:id="rId12"/>
    <sheet name="FIDARTU_Plazas" sheetId="15" r:id="rId13"/>
    <sheet name="FIDETURE_Plazas" sheetId="16" r:id="rId14"/>
    <sheet name="FIGAROSY_Plazas" sheetId="17" r:id="rId15"/>
    <sheet name="FIPAPAM Plazas" sheetId="18" r:id="rId16"/>
    <sheet name="HA_Plazas" sheetId="19" r:id="rId17"/>
    <sheet name="HCP_Plazas" sheetId="20" r:id="rId18"/>
    <sheet name="HCT_Plazas" sheetId="21" r:id="rId19"/>
    <sheet name="HGT_Plazas" sheetId="22" r:id="rId20"/>
    <sheet name="IBECEY_Plazas" sheetId="23" r:id="rId21"/>
    <sheet name="ICATEY_Plazas" sheetId="24" r:id="rId22"/>
    <sheet name="IDEFEY_Plazas" sheetId="25" r:id="rId23"/>
    <sheet name="IDEY_Plazas" sheetId="26" r:id="rId24"/>
    <sheet name="IEAEY_Plazas" sheetId="27" r:id="rId25"/>
    <sheet name="INDEMAYA_Plazas" sheetId="28" r:id="rId26"/>
    <sheet name="INSEJUPY_Plazas" sheetId="29" r:id="rId27"/>
    <sheet name="IPFY_Plazas" sheetId="30" r:id="rId28"/>
    <sheet name="ISSTEY_Plazas" sheetId="31" r:id="rId29"/>
    <sheet name="ITSM_Plazas" sheetId="32" r:id="rId30"/>
    <sheet name="ITSP_Plazas" sheetId="33" r:id="rId31"/>
    <sheet name="ITSS_Plazas" sheetId="34" r:id="rId32"/>
    <sheet name="ITSV_Plazas" sheetId="35" r:id="rId33"/>
    <sheet name="IVEY_Plazas" sheetId="36" r:id="rId34"/>
    <sheet name="IYEM_Plazas" sheetId="37" r:id="rId35"/>
    <sheet name="JAPAY_Plazas" sheetId="38" r:id="rId36"/>
    <sheet name="JAPEY_Plazas" sheetId="39" r:id="rId37"/>
    <sheet name="JEDEY_Plazas" sheetId="40" r:id="rId38"/>
    <sheet name="REPSSY_Plazas" sheetId="41" r:id="rId39"/>
    <sheet name="SEPLAN_Plazas" sheetId="42" r:id="rId40"/>
    <sheet name="SESEAY_Plazas" sheetId="43" r:id="rId41"/>
    <sheet name="SSY_Plazas" sheetId="44" r:id="rId42"/>
    <sheet name="TV13_Plazas" sheetId="45" r:id="rId43"/>
    <sheet name="UNO_Plazas" sheetId="46" r:id="rId44"/>
    <sheet name="UPY_Plazas" sheetId="47" r:id="rId45"/>
    <sheet name="UTC_Plazas" sheetId="48" r:id="rId46"/>
    <sheet name="UTM_Plazas" sheetId="49" r:id="rId47"/>
    <sheet name="UTMayab_Plazas" sheetId="50" r:id="rId48"/>
    <sheet name="UTP_Plazas" sheetId="51" r:id="rId49"/>
    <sheet name="UTRS_Plazas" sheetId="52" r:id="rId50"/>
  </sheets>
  <externalReferences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_FilterDatabase" localSheetId="34" hidden="1">IYEM_Plazas!$A$17:$E$25</definedName>
    <definedName name="_xlnm.Print_Area" localSheetId="16">HA_Plazas!$A$1:$E$70</definedName>
    <definedName name="_xlnm.Print_Area" localSheetId="22">IDEFEY_Plazas!$A$1:$E$53</definedName>
    <definedName name="_xlnm.Print_Area" localSheetId="25">INDEMAYA_Plazas!$A$1:$E$27</definedName>
    <definedName name="_xlnm.Print_Titles" localSheetId="22">IDEFEY_Plazas!$1:$9</definedName>
    <definedName name="_xlnm.Print_Titles" localSheetId="37">JEDEY_Plazas!$1:$9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52" l="1"/>
  <c r="D41" i="52" s="1"/>
  <c r="C38" i="52"/>
  <c r="C40" i="52" s="1"/>
  <c r="C34" i="52"/>
  <c r="C14" i="52"/>
  <c r="D23" i="51" l="1"/>
  <c r="D26" i="51" s="1"/>
  <c r="C23" i="51"/>
  <c r="C25" i="51" s="1"/>
  <c r="D22" i="51"/>
  <c r="D30" i="50" l="1"/>
  <c r="D33" i="50" s="1"/>
  <c r="C30" i="50"/>
  <c r="C32" i="50" s="1"/>
  <c r="F29" i="50"/>
  <c r="E29" i="50"/>
  <c r="C26" i="50"/>
  <c r="C15" i="50"/>
  <c r="D44" i="49" l="1"/>
  <c r="D47" i="49" s="1"/>
  <c r="C44" i="49"/>
  <c r="C46" i="49" s="1"/>
  <c r="C40" i="49"/>
  <c r="C35" i="49"/>
  <c r="D36" i="48" l="1"/>
  <c r="D39" i="48" s="1"/>
  <c r="C36" i="48"/>
  <c r="C38" i="48" s="1"/>
  <c r="D31" i="48"/>
  <c r="C31" i="48"/>
  <c r="C27" i="48"/>
  <c r="D34" i="47" l="1"/>
  <c r="C34" i="47"/>
  <c r="D30" i="47"/>
  <c r="D37" i="47" s="1"/>
  <c r="C30" i="47"/>
  <c r="C36" i="47" s="1"/>
  <c r="F29" i="47"/>
  <c r="E29" i="47"/>
  <c r="C26" i="47"/>
  <c r="C15" i="47"/>
  <c r="D51" i="46" l="1"/>
  <c r="C51" i="46"/>
  <c r="D47" i="46"/>
  <c r="C47" i="46"/>
  <c r="D40" i="46"/>
  <c r="D54" i="46" s="1"/>
  <c r="C40" i="46"/>
  <c r="D35" i="46"/>
  <c r="C35" i="46"/>
  <c r="C16" i="46"/>
  <c r="C53" i="46" s="1"/>
  <c r="A1" i="46"/>
  <c r="C75" i="45" l="1"/>
  <c r="C61" i="45"/>
  <c r="C40" i="45"/>
  <c r="C77" i="45" s="1"/>
  <c r="C647" i="44" l="1"/>
  <c r="C649" i="44" s="1"/>
  <c r="C573" i="44"/>
  <c r="C564" i="44"/>
  <c r="C426" i="44"/>
  <c r="C99" i="44"/>
  <c r="C27" i="43" l="1"/>
  <c r="C29" i="43" s="1"/>
  <c r="C23" i="43"/>
  <c r="C14" i="43"/>
  <c r="C33" i="42" l="1"/>
  <c r="C35" i="42" s="1"/>
  <c r="C25" i="42"/>
  <c r="C26" i="41" l="1"/>
  <c r="C39" i="40" l="1"/>
  <c r="C41" i="40" s="1"/>
  <c r="C25" i="40"/>
  <c r="C19" i="39" l="1"/>
  <c r="C21" i="39" s="1"/>
  <c r="C14" i="39"/>
  <c r="C101" i="38" l="1"/>
  <c r="C88" i="38"/>
  <c r="C49" i="38"/>
  <c r="C103" i="38" s="1"/>
  <c r="C34" i="37" l="1"/>
  <c r="C36" i="37" s="1"/>
  <c r="C26" i="37"/>
  <c r="C14" i="37"/>
  <c r="C38" i="36" l="1"/>
  <c r="C34" i="36"/>
  <c r="C30" i="36"/>
  <c r="C18" i="36"/>
  <c r="C40" i="36" s="1"/>
  <c r="D51" i="35" l="1"/>
  <c r="D54" i="35" s="1"/>
  <c r="C51" i="35"/>
  <c r="C53" i="35" s="1"/>
  <c r="C41" i="35"/>
  <c r="C15" i="35"/>
  <c r="E40" i="34" l="1"/>
  <c r="F40" i="34"/>
  <c r="E41" i="34"/>
  <c r="F41" i="34"/>
  <c r="C42" i="34"/>
  <c r="C46" i="34"/>
  <c r="C48" i="34"/>
  <c r="D49" i="34"/>
  <c r="C49" i="33" l="1"/>
  <c r="C51" i="33" s="1"/>
  <c r="E48" i="33"/>
  <c r="E47" i="33"/>
  <c r="E46" i="33"/>
  <c r="E45" i="33"/>
  <c r="E44" i="33"/>
  <c r="E43" i="33"/>
  <c r="E42" i="33"/>
  <c r="E41" i="33"/>
  <c r="D38" i="33"/>
  <c r="D52" i="33" s="1"/>
  <c r="C38" i="33"/>
  <c r="F37" i="33"/>
  <c r="E37" i="33"/>
  <c r="F36" i="33"/>
  <c r="E36" i="33"/>
  <c r="D48" i="32" l="1"/>
  <c r="C45" i="32"/>
  <c r="D41" i="32"/>
  <c r="C41" i="32"/>
  <c r="F40" i="32"/>
  <c r="E40" i="32"/>
  <c r="F39" i="32"/>
  <c r="E39" i="32"/>
  <c r="C36" i="32"/>
  <c r="C47" i="32" s="1"/>
  <c r="C15" i="32"/>
  <c r="C92" i="31" l="1"/>
  <c r="E91" i="31"/>
  <c r="E90" i="31"/>
  <c r="E89" i="31"/>
  <c r="E88" i="31"/>
  <c r="E87" i="31"/>
  <c r="E86" i="31"/>
  <c r="E85" i="31"/>
  <c r="E84" i="31"/>
  <c r="E83" i="31"/>
  <c r="E82" i="31"/>
  <c r="E81" i="31"/>
  <c r="E80" i="31"/>
  <c r="E79" i="31"/>
  <c r="E78" i="31"/>
  <c r="E77" i="31"/>
  <c r="E76" i="31"/>
  <c r="E75" i="31"/>
  <c r="E74" i="31"/>
  <c r="C71" i="31"/>
  <c r="E70" i="31"/>
  <c r="E69" i="31"/>
  <c r="E68" i="31"/>
  <c r="E67" i="31"/>
  <c r="E66" i="31"/>
  <c r="E65" i="31"/>
  <c r="E64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C23" i="31"/>
  <c r="C94" i="31" s="1"/>
  <c r="C55" i="29" l="1"/>
  <c r="C57" i="29" s="1"/>
  <c r="C46" i="29"/>
  <c r="C27" i="29"/>
  <c r="C48" i="29" s="1"/>
  <c r="C26" i="28" l="1"/>
  <c r="C28" i="28" s="1"/>
  <c r="C16" i="28"/>
  <c r="C37" i="27" l="1"/>
  <c r="C39" i="27" s="1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C19" i="27"/>
  <c r="E18" i="27"/>
  <c r="E17" i="27"/>
  <c r="E16" i="27"/>
  <c r="E15" i="27"/>
  <c r="E14" i="27"/>
  <c r="E13" i="27"/>
  <c r="E12" i="27"/>
  <c r="E11" i="27"/>
  <c r="C85" i="26" l="1"/>
  <c r="C81" i="26"/>
  <c r="C69" i="26"/>
  <c r="C17" i="26"/>
  <c r="C87" i="26" s="1"/>
  <c r="C52" i="25" l="1"/>
  <c r="C54" i="25" s="1"/>
  <c r="C24" i="25"/>
  <c r="C27" i="24" l="1"/>
  <c r="C29" i="24" s="1"/>
  <c r="C28" i="23" l="1"/>
  <c r="C30" i="23" s="1"/>
  <c r="C17" i="23"/>
  <c r="C20" i="22" l="1"/>
  <c r="C23" i="21" l="1"/>
  <c r="C14" i="21"/>
  <c r="C25" i="21" s="1"/>
  <c r="C50" i="20" l="1"/>
  <c r="C43" i="20"/>
  <c r="C14" i="20"/>
  <c r="C52" i="20" s="1"/>
  <c r="C61" i="19" l="1"/>
  <c r="C63" i="19" s="1"/>
  <c r="C49" i="19"/>
  <c r="C14" i="19"/>
  <c r="C29" i="18" l="1"/>
  <c r="C23" i="18"/>
  <c r="C31" i="18" s="1"/>
  <c r="A1" i="17" l="1"/>
  <c r="C28" i="17"/>
  <c r="C47" i="17" s="1"/>
  <c r="C53" i="17" s="1"/>
  <c r="C45" i="17"/>
  <c r="C51" i="17"/>
  <c r="C25" i="16" l="1"/>
  <c r="C27" i="16" s="1"/>
  <c r="C21" i="16"/>
  <c r="C21" i="15" l="1"/>
  <c r="C17" i="15"/>
  <c r="C23" i="15" s="1"/>
  <c r="D42" i="14" l="1"/>
  <c r="D45" i="14" s="1"/>
  <c r="C42" i="14"/>
  <c r="C34" i="14"/>
  <c r="C15" i="14"/>
  <c r="C14" i="14"/>
  <c r="C16" i="14" s="1"/>
  <c r="C44" i="14" l="1"/>
  <c r="C166" i="13" l="1"/>
  <c r="C168" i="13" s="1"/>
  <c r="C162" i="13"/>
  <c r="C48" i="13"/>
  <c r="A1" i="13"/>
  <c r="C144" i="12" l="1"/>
  <c r="C146" i="12" s="1"/>
  <c r="C122" i="12"/>
  <c r="C31" i="12"/>
  <c r="C124" i="12" s="1"/>
  <c r="D65" i="11" l="1"/>
  <c r="D68" i="11" s="1"/>
  <c r="C65" i="11"/>
  <c r="C67" i="11" s="1"/>
  <c r="C37" i="11"/>
  <c r="C18" i="11"/>
  <c r="C184" i="10" l="1"/>
  <c r="D180" i="10"/>
  <c r="C180" i="10"/>
  <c r="C176" i="10"/>
  <c r="F171" i="10"/>
  <c r="E171" i="10"/>
  <c r="D168" i="10"/>
  <c r="C168" i="10"/>
  <c r="C108" i="10"/>
  <c r="C34" i="10"/>
  <c r="C182" i="10" s="1"/>
  <c r="A1" i="10"/>
  <c r="C31" i="9" l="1"/>
  <c r="C23" i="9"/>
  <c r="C18" i="9"/>
  <c r="C13" i="9"/>
  <c r="C48" i="8" l="1"/>
  <c r="C42" i="8"/>
  <c r="C15" i="8"/>
  <c r="C44" i="8" s="1"/>
  <c r="C50" i="8" l="1"/>
  <c r="D73" i="7" l="1"/>
  <c r="D76" i="7" s="1"/>
  <c r="C73" i="7"/>
  <c r="C20" i="7"/>
  <c r="C75" i="7" l="1"/>
  <c r="C62" i="6"/>
  <c r="C58" i="6"/>
  <c r="C40" i="6"/>
  <c r="C64" i="6" l="1"/>
  <c r="C21" i="5"/>
  <c r="A1" i="5"/>
  <c r="C18" i="4" l="1"/>
  <c r="C13" i="3" l="1"/>
</calcChain>
</file>

<file path=xl/sharedStrings.xml><?xml version="1.0" encoding="utf-8"?>
<sst xmlns="http://schemas.openxmlformats.org/spreadsheetml/2006/main" count="5178" uniqueCount="2949">
  <si>
    <t>Clave</t>
  </si>
  <si>
    <t>Plaza / Puesto</t>
  </si>
  <si>
    <t>Rango</t>
  </si>
  <si>
    <t>Desde</t>
  </si>
  <si>
    <t>Hasta</t>
  </si>
  <si>
    <t>Plazas de Confianza</t>
  </si>
  <si>
    <t>Gobierno del Estado de Yucatán</t>
  </si>
  <si>
    <t>Presupuesto 2020</t>
  </si>
  <si>
    <t xml:space="preserve">Número de Plazas </t>
  </si>
  <si>
    <t>Cordinador Administrativo</t>
  </si>
  <si>
    <t>AEROPUERTO DE CHICHEN ITZA DEL ESTADO DE YUCATAN, S.A. DE C.V.</t>
  </si>
  <si>
    <t>Director de Administración</t>
  </si>
  <si>
    <t>Analítico de plazas</t>
  </si>
  <si>
    <t>Gerencia General</t>
  </si>
  <si>
    <t>Total de Plazas</t>
  </si>
  <si>
    <t xml:space="preserve">AGENCIA PARA EL DESARROLLO DE YUCATAN </t>
  </si>
  <si>
    <t>ADY001</t>
  </si>
  <si>
    <t xml:space="preserve">Dirección General </t>
  </si>
  <si>
    <t>ADY002</t>
  </si>
  <si>
    <t>Dirección de Proyectos</t>
  </si>
  <si>
    <t>ADY003</t>
  </si>
  <si>
    <t>Dirección de Administración</t>
  </si>
  <si>
    <t>ADY008</t>
  </si>
  <si>
    <t xml:space="preserve">Dirección de Proyectos Social </t>
  </si>
  <si>
    <t>ADY004</t>
  </si>
  <si>
    <t>Jefe de Departamento de Gestión Administrativa</t>
  </si>
  <si>
    <t>ADY009</t>
  </si>
  <si>
    <t>Jefe de Departamento de Normatividad Gubernamental</t>
  </si>
  <si>
    <t>ADY006</t>
  </si>
  <si>
    <t xml:space="preserve">Coordinador </t>
  </si>
  <si>
    <t>ADY010</t>
  </si>
  <si>
    <t>Total Plazas</t>
  </si>
  <si>
    <t>TOTAL PLAZAS</t>
  </si>
  <si>
    <t>SC0022</t>
  </si>
  <si>
    <t>Director General</t>
  </si>
  <si>
    <t>SC0144</t>
  </si>
  <si>
    <t>Jefe de Departamento</t>
  </si>
  <si>
    <t>SC059</t>
  </si>
  <si>
    <t>SC0088</t>
  </si>
  <si>
    <t>SC0097</t>
  </si>
  <si>
    <t>MM0013</t>
  </si>
  <si>
    <t>MM0030</t>
  </si>
  <si>
    <t>MM0057</t>
  </si>
  <si>
    <t>Analista Administrativo</t>
  </si>
  <si>
    <t>SC0154</t>
  </si>
  <si>
    <t>Archivista</t>
  </si>
  <si>
    <t>BU0055</t>
  </si>
  <si>
    <t>Secretaria</t>
  </si>
  <si>
    <t>MM0001</t>
  </si>
  <si>
    <t>Chofer</t>
  </si>
  <si>
    <t>CASA DE LAS ARTESANIAS DEL ESTADO DE YUCATAN</t>
  </si>
  <si>
    <t>CAE-001</t>
  </si>
  <si>
    <t>DIRECTOR GENERAL</t>
  </si>
  <si>
    <t>CAE-002</t>
  </si>
  <si>
    <t>DIRECTOR ADMINISTRATIVO</t>
  </si>
  <si>
    <t>DIRECTOR OPERATIVO</t>
  </si>
  <si>
    <t>CAE-003</t>
  </si>
  <si>
    <t>JEFE DE DEPARTAMENTO CONTABILIDAD</t>
  </si>
  <si>
    <t>JEFE DE DEPARTAMENTO JURIDICO</t>
  </si>
  <si>
    <t>CAE-005</t>
  </si>
  <si>
    <t>JEFE DE DEPARTAMENTO</t>
  </si>
  <si>
    <t>CAE-006</t>
  </si>
  <si>
    <t>COORDINADOR DE IMAGEN Y ESTRATEGIA DE MK</t>
  </si>
  <si>
    <t>CAE-007</t>
  </si>
  <si>
    <t>COORDINADOR DE RECURSOS HUMANOS</t>
  </si>
  <si>
    <t>COORDINADOR DE FERIAS Y CONCURSOS</t>
  </si>
  <si>
    <t>CAE-008</t>
  </si>
  <si>
    <t>COORDINADOR DE DISEÑO</t>
  </si>
  <si>
    <t>COORDINADOR DE COMPRAS</t>
  </si>
  <si>
    <t>CAE-009</t>
  </si>
  <si>
    <t>COORDINADOR DE COMERCIALIZACIÓN</t>
  </si>
  <si>
    <t>CAE-010</t>
  </si>
  <si>
    <t>COORDINADOR</t>
  </si>
  <si>
    <t>CAE-011</t>
  </si>
  <si>
    <t>COORDINADOR DE ALMACEN</t>
  </si>
  <si>
    <t>COORDINACIÓN DE CAPACITACIÓN AL ARTESANO</t>
  </si>
  <si>
    <t>COORDINADOR DE LOGISTICA Y PROTOCOLO</t>
  </si>
  <si>
    <t>AUXILIAR DE ALMACEN</t>
  </si>
  <si>
    <t>CAE-012</t>
  </si>
  <si>
    <t>CAE-013</t>
  </si>
  <si>
    <t>AUXILIAR CONTABLE</t>
  </si>
  <si>
    <t>CAE-014</t>
  </si>
  <si>
    <t>AUXILIAR DE COMERCIALIZACIÓN</t>
  </si>
  <si>
    <t>CAE-015</t>
  </si>
  <si>
    <t>AUXILIAR DE SERVICIOS GENERALES</t>
  </si>
  <si>
    <t>CAE-016</t>
  </si>
  <si>
    <t>SECRETARIA</t>
  </si>
  <si>
    <t>CAE-017</t>
  </si>
  <si>
    <t>RECEPCIONISTA</t>
  </si>
  <si>
    <t>CAE-018</t>
  </si>
  <si>
    <t>CHOFER</t>
  </si>
  <si>
    <t>CAE-019</t>
  </si>
  <si>
    <t>ENCARGDADO DE TIENDA</t>
  </si>
  <si>
    <t>CAE-020</t>
  </si>
  <si>
    <t>AUXILIAR DE TIENDA</t>
  </si>
  <si>
    <t>CAE-021</t>
  </si>
  <si>
    <t>AUXILAIR DE TIENDA</t>
  </si>
  <si>
    <t>CAE-022</t>
  </si>
  <si>
    <t>CAE-023</t>
  </si>
  <si>
    <t>Subtotal Plazas Confianza</t>
  </si>
  <si>
    <t>Plazas de Base</t>
  </si>
  <si>
    <t>COORDINADOR DE INFORMATICA</t>
  </si>
  <si>
    <t xml:space="preserve">Subtotal Plazas de Base </t>
  </si>
  <si>
    <t>Plazas Eventual</t>
  </si>
  <si>
    <t>EVENTUAL</t>
  </si>
  <si>
    <t>AUXILIAR DE JURIDICO</t>
  </si>
  <si>
    <t>Subtotal Plazas Eventual</t>
  </si>
  <si>
    <t>COLEGIO DE ESTUDIOS CIENTIFICOS Y TECNOLÓGICOS DEL ESTADO DE YUCATÁN</t>
  </si>
  <si>
    <t>Número de Plazas</t>
  </si>
  <si>
    <t>DH-CF2800</t>
  </si>
  <si>
    <t>DH-CF2500</t>
  </si>
  <si>
    <t>DIRECTOR DE ÁREA</t>
  </si>
  <si>
    <t>DH-CF2400</t>
  </si>
  <si>
    <t>SUBDIRECTOR DE ÁREA</t>
  </si>
  <si>
    <t>DH-CF2700</t>
  </si>
  <si>
    <t>DIRECTOR DE PLANTEL "A"</t>
  </si>
  <si>
    <t>DIRECTOR DE PLANTEL "B"</t>
  </si>
  <si>
    <t>DIRECTOR DE PLANTEL "C"</t>
  </si>
  <si>
    <t>DH-CF2100</t>
  </si>
  <si>
    <t>SUBDIRECTOR DE PLANTEL "B"</t>
  </si>
  <si>
    <t>SUBDIRECTOR DE PLANTEL "C"</t>
  </si>
  <si>
    <t>DH-CF1900</t>
  </si>
  <si>
    <t>DH-CF2000</t>
  </si>
  <si>
    <t>COORDINADOR DE ACADÉMICO</t>
  </si>
  <si>
    <t>HM-CF33158</t>
  </si>
  <si>
    <t>COORDINADOR DE TÉCNICOS ESP.</t>
  </si>
  <si>
    <t>HM-CF08011</t>
  </si>
  <si>
    <t>SUPERVISOR</t>
  </si>
  <si>
    <t>HM-CF12027</t>
  </si>
  <si>
    <t>INGENIERO EN SISTEMAS</t>
  </si>
  <si>
    <t>HM-A01001</t>
  </si>
  <si>
    <t>JEFE DE OFICINA</t>
  </si>
  <si>
    <t>HM-CF33116</t>
  </si>
  <si>
    <t>TÉCNICO ESPECIALIZADO</t>
  </si>
  <si>
    <t>HM-P01002</t>
  </si>
  <si>
    <t>ANALISTA ESPECIALIZADO</t>
  </si>
  <si>
    <t>HM-T06018</t>
  </si>
  <si>
    <t>PROGRAMADOR</t>
  </si>
  <si>
    <t>HM-T26803</t>
  </si>
  <si>
    <t>TRABAJADORA SOCIAL</t>
  </si>
  <si>
    <t>HM-CF18201</t>
  </si>
  <si>
    <t>ENCARGADO DE ORDEN</t>
  </si>
  <si>
    <t>HM-T16005</t>
  </si>
  <si>
    <t>LABORATORISTA</t>
  </si>
  <si>
    <t>HM-CF53455</t>
  </si>
  <si>
    <t>SECRETARIA DE DIRECTOR GENERAL</t>
  </si>
  <si>
    <t>HM-T06027</t>
  </si>
  <si>
    <t>CAPTURISTA</t>
  </si>
  <si>
    <t>HM-T09802</t>
  </si>
  <si>
    <t>ENFERMERA</t>
  </si>
  <si>
    <t>HM-CF34006</t>
  </si>
  <si>
    <t>SECRETARIA DE DIRECTOR DE ÁREA</t>
  </si>
  <si>
    <t>HM-S05033</t>
  </si>
  <si>
    <t>OPERADOR DE EQUIPO TIP. ESP.</t>
  </si>
  <si>
    <t>HM-A01005</t>
  </si>
  <si>
    <t>ADMINISTRATIVO ESPECIALIZADO</t>
  </si>
  <si>
    <t>HM-CF34279</t>
  </si>
  <si>
    <t>SECRETARIA DE DIRECTOR DE PLANTEL</t>
  </si>
  <si>
    <t>HM-T05003</t>
  </si>
  <si>
    <t>BIBLIOTECARIO</t>
  </si>
  <si>
    <t>HM-S07007</t>
  </si>
  <si>
    <t>OFICIAL DE MANTENIMIENTO</t>
  </si>
  <si>
    <t>HM-A03004</t>
  </si>
  <si>
    <t>ALMACENISTA</t>
  </si>
  <si>
    <t>HM-S13008</t>
  </si>
  <si>
    <t>HM-A08004</t>
  </si>
  <si>
    <t>TAQUIMECANOGRAFA</t>
  </si>
  <si>
    <t>HM-S01801</t>
  </si>
  <si>
    <t>AUXILIAR SERVICIOS Y  MANTTO.</t>
  </si>
  <si>
    <t>HM-S14003</t>
  </si>
  <si>
    <t>VIGILANTE</t>
  </si>
  <si>
    <t>EH12001</t>
  </si>
  <si>
    <t xml:space="preserve">PROFR. CECYT  I </t>
  </si>
  <si>
    <t>EH12002</t>
  </si>
  <si>
    <t>PROFR. CECYT II (1-19)</t>
  </si>
  <si>
    <t>EH12003</t>
  </si>
  <si>
    <t>PROFR.CECYT III</t>
  </si>
  <si>
    <t>EH12004</t>
  </si>
  <si>
    <t>PROFR. CECYT IV (1-19)</t>
  </si>
  <si>
    <t>EH4623</t>
  </si>
  <si>
    <t>PROFR. ASOCIADO "A"  MT</t>
  </si>
  <si>
    <t>EH4723</t>
  </si>
  <si>
    <t>PROFR. ASOCIADO "A"  TT</t>
  </si>
  <si>
    <t>EH4823</t>
  </si>
  <si>
    <t>PROFR. ASOCIADO "A"  TC</t>
  </si>
  <si>
    <t>EH4625</t>
  </si>
  <si>
    <t>PROFR. ASOCIADO "B"  MT</t>
  </si>
  <si>
    <t>EH4725</t>
  </si>
  <si>
    <t>PROFR. ASOCIADO "B"  TT</t>
  </si>
  <si>
    <t>EH4825</t>
  </si>
  <si>
    <t>PROFR. ASOCIADO "B"  TC</t>
  </si>
  <si>
    <t>EH4661</t>
  </si>
  <si>
    <t>PROFR. ASOCIADO "C"  MT</t>
  </si>
  <si>
    <t>EH4761</t>
  </si>
  <si>
    <t>PROFR. ASOCIADO "C"  TT</t>
  </si>
  <si>
    <t>EH4861</t>
  </si>
  <si>
    <t>PROFR. ASOCIADO "C"  TC</t>
  </si>
  <si>
    <t>EH4627</t>
  </si>
  <si>
    <t>PROFR. TITULAR "A"  MT</t>
  </si>
  <si>
    <t>EH4727</t>
  </si>
  <si>
    <t>PROFR. TITULAR "A"  TT</t>
  </si>
  <si>
    <t>EH4827</t>
  </si>
  <si>
    <t>PROFR. TITULAR "A"  TC</t>
  </si>
  <si>
    <t>EH4629</t>
  </si>
  <si>
    <t>PROFR. TITULAR "B"  MT</t>
  </si>
  <si>
    <t>EH4729</t>
  </si>
  <si>
    <t>PROFR. TITULAR "B"  TT</t>
  </si>
  <si>
    <t>EH4829</t>
  </si>
  <si>
    <t>PROFR. TITULAR "B"  TC</t>
  </si>
  <si>
    <t>EH4663</t>
  </si>
  <si>
    <t>PROFR. TITULAR "C"  MT</t>
  </si>
  <si>
    <t>EH4763</t>
  </si>
  <si>
    <t>PROFR. TITULAR "C"  TT</t>
  </si>
  <si>
    <t>EH4863</t>
  </si>
  <si>
    <t>PROFR. TITULAR "C"  TC</t>
  </si>
  <si>
    <t>SC0054</t>
  </si>
  <si>
    <t>LIDER DE PROYECTO</t>
  </si>
  <si>
    <t>SCO186</t>
  </si>
  <si>
    <t>COORDINADOR OPERATIVO</t>
  </si>
  <si>
    <t>SC0044</t>
  </si>
  <si>
    <t>SECRETARIO PARTICULAR</t>
  </si>
  <si>
    <t>MM0043</t>
  </si>
  <si>
    <t>TOTAL HORAS</t>
  </si>
  <si>
    <t xml:space="preserve">COMISIÓN EJECUTIVA ESTATAL DE ATENCIÓN A VICTIMAS </t>
  </si>
  <si>
    <t>MSDA01</t>
  </si>
  <si>
    <t>DIRECTORA DE ASESORIA A VICTIMAS</t>
  </si>
  <si>
    <t>MMJC01</t>
  </si>
  <si>
    <t>MSDG01</t>
  </si>
  <si>
    <t>DIRECTORA GENERAL</t>
  </si>
  <si>
    <t>MMJC02</t>
  </si>
  <si>
    <t>JEFE DE DEPARTAMENTO ADMINISTRATIVO</t>
  </si>
  <si>
    <t>ANAS01</t>
  </si>
  <si>
    <t xml:space="preserve">ANALISTA ADMINISTRATIVO </t>
  </si>
  <si>
    <t>ASJS01</t>
  </si>
  <si>
    <t xml:space="preserve">ASESOR JURIDICO </t>
  </si>
  <si>
    <t>ASJS02</t>
  </si>
  <si>
    <t>ASJS03</t>
  </si>
  <si>
    <t>ASJS04</t>
  </si>
  <si>
    <t>ASJS05</t>
  </si>
  <si>
    <t>AXJS01</t>
  </si>
  <si>
    <t xml:space="preserve">AUXILIAR JURIDICO </t>
  </si>
  <si>
    <t>CHOC01</t>
  </si>
  <si>
    <t xml:space="preserve">CHOFER </t>
  </si>
  <si>
    <t>MMCS01</t>
  </si>
  <si>
    <t>COORDINADOR JURIDICO</t>
  </si>
  <si>
    <t xml:space="preserve">CORRDINADOR ADMINISTRATIVO </t>
  </si>
  <si>
    <t>MMCS02</t>
  </si>
  <si>
    <t>MMCS03</t>
  </si>
  <si>
    <t>PSIS01</t>
  </si>
  <si>
    <t>PSICOLOGO</t>
  </si>
  <si>
    <t>PSIS02</t>
  </si>
  <si>
    <t>PSIS03</t>
  </si>
  <si>
    <t>PSIS04</t>
  </si>
  <si>
    <t>PSIS05</t>
  </si>
  <si>
    <t>PSIS06</t>
  </si>
  <si>
    <t>PSIS07</t>
  </si>
  <si>
    <t>PSIS08</t>
  </si>
  <si>
    <t>SECS01</t>
  </si>
  <si>
    <t xml:space="preserve">SECRETARIA </t>
  </si>
  <si>
    <t>SECS02</t>
  </si>
  <si>
    <t>TBSS01</t>
  </si>
  <si>
    <t>TBSS02</t>
  </si>
  <si>
    <t>Total Plazas de Nómina</t>
  </si>
  <si>
    <t>Plazas por Honorarios Asimilables</t>
  </si>
  <si>
    <t>Subtotal Plazas por Honorarios Asimilables</t>
  </si>
  <si>
    <t>CENTRO ESTATAL DE TRASPLANTES DE YUCATÁN</t>
  </si>
  <si>
    <t>Auxiliar técnico del Banco de Córneas</t>
  </si>
  <si>
    <t>Médico comicionado para apoyo a la coordinación de donación de órganos y tejidos.</t>
  </si>
  <si>
    <t xml:space="preserve">Responsable de la unidad juídica y de acceso a la información </t>
  </si>
  <si>
    <t xml:space="preserve">Coordinador Administrativo </t>
  </si>
  <si>
    <t xml:space="preserve">Anestesiólogo </t>
  </si>
  <si>
    <t>Número de Horas</t>
  </si>
  <si>
    <t>DG-Z3</t>
  </si>
  <si>
    <t>DA-Z3</t>
  </si>
  <si>
    <t>DIRECTOR DE AREA</t>
  </si>
  <si>
    <t>CZ-Z3</t>
  </si>
  <si>
    <t>COORD. DE ZONA</t>
  </si>
  <si>
    <t>SA-Z3</t>
  </si>
  <si>
    <t>SUBDIR. DE AREA</t>
  </si>
  <si>
    <t>JDA-Z3</t>
  </si>
  <si>
    <t>JEFE DE DEPTO A.</t>
  </si>
  <si>
    <t>JDB-Z3</t>
  </si>
  <si>
    <t>JEFE DE DEPTO B.</t>
  </si>
  <si>
    <t>JDC-Z3</t>
  </si>
  <si>
    <t>JEFE DE DEPTO C.</t>
  </si>
  <si>
    <t>JM-Z3</t>
  </si>
  <si>
    <t>JEFE DE MATERIA</t>
  </si>
  <si>
    <t>LP-Z3</t>
  </si>
  <si>
    <t>CI00001-Z3</t>
  </si>
  <si>
    <t xml:space="preserve">CONTRALOR INTERNO </t>
  </si>
  <si>
    <t>DPA-Z3</t>
  </si>
  <si>
    <t>DIR. PLANTEL "A"</t>
  </si>
  <si>
    <t>DPB-Z3</t>
  </si>
  <si>
    <t>DIR. PLANTEL "B"</t>
  </si>
  <si>
    <t>DPC-Z3</t>
  </si>
  <si>
    <t>DIR. PLANTEL "C"</t>
  </si>
  <si>
    <t>SPB-Z3</t>
  </si>
  <si>
    <t>SUBDIR. PLANTEL "B"</t>
  </si>
  <si>
    <t>SPC-Z3</t>
  </si>
  <si>
    <t>SUBDIR. PLANTEL "C"</t>
  </si>
  <si>
    <t>RCB-Z3</t>
  </si>
  <si>
    <t>RESP. CENTRO "B"</t>
  </si>
  <si>
    <t>RCC-Z3</t>
  </si>
  <si>
    <t>RESP. CENTRO "C"</t>
  </si>
  <si>
    <t>DPA1-Z2</t>
  </si>
  <si>
    <t>DPB-Z2</t>
  </si>
  <si>
    <t>DPC-Z2</t>
  </si>
  <si>
    <t>SPB-Z2</t>
  </si>
  <si>
    <t>SPC-Z2</t>
  </si>
  <si>
    <t>RCB1-Z2</t>
  </si>
  <si>
    <t>RCC-Z2</t>
  </si>
  <si>
    <t>ARC0001</t>
  </si>
  <si>
    <t>AUXILIAR</t>
  </si>
  <si>
    <t>OFSC0001</t>
  </si>
  <si>
    <t>OFICIAL DE SERVICIO</t>
  </si>
  <si>
    <t>HM-T05004-Z3</t>
  </si>
  <si>
    <t>AUX. BIBLIOTECA-NV03</t>
  </si>
  <si>
    <t>HM-S06006-Z3</t>
  </si>
  <si>
    <t>AUX. INTENDENCIA-NV03</t>
  </si>
  <si>
    <t>HM-A08004-Z3</t>
  </si>
  <si>
    <t>AUXILIAR-NV03</t>
  </si>
  <si>
    <t>HM-S14009-Z3</t>
  </si>
  <si>
    <t>PREFECTO-NV03</t>
  </si>
  <si>
    <t>HM-S14003-Z3</t>
  </si>
  <si>
    <t>VIGILANTE-NV03</t>
  </si>
  <si>
    <t>HM-S13008-Z3</t>
  </si>
  <si>
    <t>CHOFER-NV04</t>
  </si>
  <si>
    <t>HM-CF34280-Z3</t>
  </si>
  <si>
    <t>SRIA. SUBDIR. PLANTEL-NV04</t>
  </si>
  <si>
    <t>TAQUIM-NV04</t>
  </si>
  <si>
    <t>VIGILANTE-NV04</t>
  </si>
  <si>
    <t>HM-A01005-Z3</t>
  </si>
  <si>
    <t>ADMVO. ESP.-NV05</t>
  </si>
  <si>
    <t>HM-CF34279-Z3</t>
  </si>
  <si>
    <t>SRIA. DIR. PLANTEL-NV05</t>
  </si>
  <si>
    <t>HM-CF34004-Z3</t>
  </si>
  <si>
    <t>SRIA. JEFE DEPTO.-NV05</t>
  </si>
  <si>
    <t>HM-T05003-Z3</t>
  </si>
  <si>
    <t>BIBLIOTECARIO-NV06</t>
  </si>
  <si>
    <t>HM-T16008-Z3</t>
  </si>
  <si>
    <t>TEC. LABORATORISTA-NV06</t>
  </si>
  <si>
    <t>ADMVO. ESP.-NV07</t>
  </si>
  <si>
    <t>SRIA. DIR. PLANTEL-NV07</t>
  </si>
  <si>
    <t>HM-S14201-Z3</t>
  </si>
  <si>
    <t>ENC. DE ORDEN-NV08</t>
  </si>
  <si>
    <t>HM-CF33053-Z3</t>
  </si>
  <si>
    <t>TECNICO-NV09</t>
  </si>
  <si>
    <t>T05003 -Z3</t>
  </si>
  <si>
    <t>BIBLIOTECARIO - NV04</t>
  </si>
  <si>
    <t>HM-T16005- Z3</t>
  </si>
  <si>
    <t>LABORATORISTA - NV08</t>
  </si>
  <si>
    <t>HM-CF33057-Z3</t>
  </si>
  <si>
    <t>ANALISTA TECNICO-NV10</t>
  </si>
  <si>
    <t>HM-CF34006-Z3</t>
  </si>
  <si>
    <t>SRIA. DIR. AREA-NV10</t>
  </si>
  <si>
    <t>HM-CF33116-Z3</t>
  </si>
  <si>
    <t>TEC. ESP.-NV14</t>
  </si>
  <si>
    <t>HM-CF34158-Z3</t>
  </si>
  <si>
    <t>COORD. TEC. ESP.-NV16</t>
  </si>
  <si>
    <t>HM-CF12027-Z3</t>
  </si>
  <si>
    <t>ING. SISTEMAS-NV16</t>
  </si>
  <si>
    <t>HM-CF22811-Z3</t>
  </si>
  <si>
    <t>INV.ESP.-NV16</t>
  </si>
  <si>
    <t>ARC0002</t>
  </si>
  <si>
    <t>OFSC0002</t>
  </si>
  <si>
    <t>ESCB002</t>
  </si>
  <si>
    <t>ENC. S/COM. "B"</t>
  </si>
  <si>
    <t>HM-T05004-Z2</t>
  </si>
  <si>
    <t>HM-S06006-Z2</t>
  </si>
  <si>
    <t>HM-A08004-Z2</t>
  </si>
  <si>
    <t>HM-S14009-Z2</t>
  </si>
  <si>
    <t>HM-S14003-Z2</t>
  </si>
  <si>
    <t>HM-T05003-Z2</t>
  </si>
  <si>
    <t>BIBLIOTECARIO-NV04</t>
  </si>
  <si>
    <t>HM-S13008-Z2</t>
  </si>
  <si>
    <t>TAQUIM.-NV04</t>
  </si>
  <si>
    <t>HM-A01005-Z2</t>
  </si>
  <si>
    <t>HM-CF34279-Z2</t>
  </si>
  <si>
    <t>HM-T16008-Z2</t>
  </si>
  <si>
    <t>HM-S14201-Z2</t>
  </si>
  <si>
    <t>ENCARGADO DE ORDEN-NV08</t>
  </si>
  <si>
    <t>HM-CF33053-Z2</t>
  </si>
  <si>
    <t>HM-CF33057-Z2</t>
  </si>
  <si>
    <t>ANALISTA TEC.-NV10</t>
  </si>
  <si>
    <t>HM-CF33116-Z2</t>
  </si>
  <si>
    <t>A08004-Z2</t>
  </si>
  <si>
    <t>ADMVO. ESP. -NV03</t>
  </si>
  <si>
    <t>EH4625-Z2</t>
  </si>
  <si>
    <t>PROF. ASOC. "B" MT</t>
  </si>
  <si>
    <t>EH4661-Z2</t>
  </si>
  <si>
    <t>PROF. ASOC. "C" MT</t>
  </si>
  <si>
    <t>EH4627-Z2</t>
  </si>
  <si>
    <t>PROF. TIT."A" MT</t>
  </si>
  <si>
    <t>EH4653-Z2</t>
  </si>
  <si>
    <t>TEC. DOC. ASOC."A" MT</t>
  </si>
  <si>
    <t>EH4655-Z2</t>
  </si>
  <si>
    <t>TEC. DOC. ASOC."B" MT</t>
  </si>
  <si>
    <t>EH4725-Z2</t>
  </si>
  <si>
    <t>PROF. ASOC."B" TT</t>
  </si>
  <si>
    <t>EH4761-Z2</t>
  </si>
  <si>
    <t>PROF. ASOC."C" TT</t>
  </si>
  <si>
    <t>EH4755-Z2</t>
  </si>
  <si>
    <t>TEC. DOC. ASOC."B" TT</t>
  </si>
  <si>
    <t>EH4625-Z3</t>
  </si>
  <si>
    <t>EH4661-Z3</t>
  </si>
  <si>
    <t>EH4627-Z3</t>
  </si>
  <si>
    <t>EH4629-Z3</t>
  </si>
  <si>
    <t>PROF. TIT."B" MT</t>
  </si>
  <si>
    <t>EH4653-Z3</t>
  </si>
  <si>
    <t>EH4655-Z3</t>
  </si>
  <si>
    <t>EH4725-Z3</t>
  </si>
  <si>
    <t>EH4761-Z3</t>
  </si>
  <si>
    <t>EH4753-Z3</t>
  </si>
  <si>
    <t>TEC. DOC. ASOC."A" TT</t>
  </si>
  <si>
    <t>EH4755-Z3</t>
  </si>
  <si>
    <t>Plaza Eventual</t>
  </si>
  <si>
    <t>S06006-Z3</t>
  </si>
  <si>
    <t>S14009-Z3</t>
  </si>
  <si>
    <t>A01005-Z3</t>
  </si>
  <si>
    <t>CF33057-Z3</t>
  </si>
  <si>
    <t>CF33116-Z3</t>
  </si>
  <si>
    <t>A08004-Z3</t>
  </si>
  <si>
    <t>TAQUIM-NV03</t>
  </si>
  <si>
    <t>S14003-Z3</t>
  </si>
  <si>
    <t>VIGILANTE- NV03</t>
  </si>
  <si>
    <t>VIGILANTE- NV04</t>
  </si>
  <si>
    <t>F14201-Z3</t>
  </si>
  <si>
    <t>ENCARGADO ORDEN.-NV08</t>
  </si>
  <si>
    <t>CF33053-Z3</t>
  </si>
  <si>
    <t>CF12027-Z3</t>
  </si>
  <si>
    <t>CF22811-Z3</t>
  </si>
  <si>
    <t>INV.ESP. -NV16</t>
  </si>
  <si>
    <t>T05004-Z2</t>
  </si>
  <si>
    <t>S06006-Z2</t>
  </si>
  <si>
    <t>S14003-Z2</t>
  </si>
  <si>
    <t>A01005-Z2</t>
  </si>
  <si>
    <t>CF34279-Z2</t>
  </si>
  <si>
    <t>CF33053-Z2</t>
  </si>
  <si>
    <t>VIGILANTE.-NV04</t>
  </si>
  <si>
    <t>S14201-Z2</t>
  </si>
  <si>
    <t>CF33057-Z2</t>
  </si>
  <si>
    <t>ANALISTA TECNICO.-NV10</t>
  </si>
  <si>
    <t>EH8619-Z2</t>
  </si>
  <si>
    <t>PROFESOR CBI ( HRS/SEM/MES)</t>
  </si>
  <si>
    <t>EH8621-Z2</t>
  </si>
  <si>
    <t>PROFESOR CBII ( HRS/SEM/MES)</t>
  </si>
  <si>
    <t>EH8623-Z2</t>
  </si>
  <si>
    <t>PROFESOR CBIII ( HRS/SEM/MES)</t>
  </si>
  <si>
    <t>EH8613-Z2</t>
  </si>
  <si>
    <t>TECNICO CBI ( HRS/SEM/MES)</t>
  </si>
  <si>
    <t>EH8614-Z2</t>
  </si>
  <si>
    <t>TECNICO CBII ( HRS/SEM/MES)</t>
  </si>
  <si>
    <t>EMSAD I ( HRS/SEM/MES)</t>
  </si>
  <si>
    <t>EMSAD II ( HRS/SEM/MES)</t>
  </si>
  <si>
    <t>TEMSAD I ( HRS/SEM/MES)</t>
  </si>
  <si>
    <t>TEMSAD II ( HRS/SEM/MES)</t>
  </si>
  <si>
    <t>EH8619-Z3</t>
  </si>
  <si>
    <t>EH8621-Z3</t>
  </si>
  <si>
    <t>EH8623-Z3</t>
  </si>
  <si>
    <t>EH8625-Z3</t>
  </si>
  <si>
    <t>PROFESOR CBIV ( HRS/SEM/MES)</t>
  </si>
  <si>
    <t>EH8613-Z3</t>
  </si>
  <si>
    <t>EH8614-Z3</t>
  </si>
  <si>
    <t>TCBISTS ( HRS/SEM/MES)</t>
  </si>
  <si>
    <t>HCTCBI ( HRS/SEM/MES)</t>
  </si>
  <si>
    <t>TEMISTS ( HRS/SEM/MES)</t>
  </si>
  <si>
    <t>Subtotal Plazas Eventuales</t>
  </si>
  <si>
    <t>MANUALES POR JORNADA</t>
  </si>
  <si>
    <t>MANUALES POR HORA SEMANA MES</t>
  </si>
  <si>
    <t>DOCENTE POR APOYO PROGRAMAS ESPECIALES</t>
  </si>
  <si>
    <t>DOCENTE (20 HRS/SEM/MES)</t>
  </si>
  <si>
    <t>Plazas de Honorarios por Servicios Profesionales</t>
  </si>
  <si>
    <t>Subtotal Plazas por Honorarios por Servicios</t>
  </si>
  <si>
    <t>COLEGIO DE EDUCACION PROFESIONAL TECNICA DEL ESTADO DE YUCATAN</t>
  </si>
  <si>
    <t>MC2</t>
  </si>
  <si>
    <t>REPRESENTANTE</t>
  </si>
  <si>
    <t>CF33206</t>
  </si>
  <si>
    <t>JEFE DE PROYECTO</t>
  </si>
  <si>
    <t>CF33204</t>
  </si>
  <si>
    <t>SUBJEFE TECNICO ESPECIALISTA</t>
  </si>
  <si>
    <t>NB2</t>
  </si>
  <si>
    <t>DIRECTOR DEL PLANTEL "A" III</t>
  </si>
  <si>
    <t>DIRECTOR DEL PLANTEL "B" Y "C" III</t>
  </si>
  <si>
    <t>OC2</t>
  </si>
  <si>
    <t>SUBCOORDINADOR</t>
  </si>
  <si>
    <t>OB2</t>
  </si>
  <si>
    <t>COORDINADOR EJECUTIVO III</t>
  </si>
  <si>
    <t>AO1801</t>
  </si>
  <si>
    <t>ADMVO. TEC. ESP.</t>
  </si>
  <si>
    <t>S01201</t>
  </si>
  <si>
    <t>ASISTENTE DE SERVICIOS BASICOS</t>
  </si>
  <si>
    <t>CF21202</t>
  </si>
  <si>
    <t>ASISTENTE ESCOLAR Y SOCIAL</t>
  </si>
  <si>
    <t>CF18201</t>
  </si>
  <si>
    <t>AUXILIAR DE SEGURIDAD</t>
  </si>
  <si>
    <t>S01202</t>
  </si>
  <si>
    <t>CF34202</t>
  </si>
  <si>
    <t>PROMOTOR CULTURAL Y DEPORTIVO</t>
  </si>
  <si>
    <t>CF04202</t>
  </si>
  <si>
    <t>SECRETARIA A</t>
  </si>
  <si>
    <t>CF04201</t>
  </si>
  <si>
    <t>SECRETARIA B</t>
  </si>
  <si>
    <t>A03202</t>
  </si>
  <si>
    <t>SECRETARIA C</t>
  </si>
  <si>
    <t>CF18203</t>
  </si>
  <si>
    <t>SUPERVISOR DE MANTENIMIENTO</t>
  </si>
  <si>
    <t>CF34201</t>
  </si>
  <si>
    <t>TECNICO BIBLIOTECARIO</t>
  </si>
  <si>
    <t>CF33202</t>
  </si>
  <si>
    <t>TECNICO EN CONTABILIDAD</t>
  </si>
  <si>
    <t>T08201</t>
  </si>
  <si>
    <t>TECNICO EN GRAFICACIÓN</t>
  </si>
  <si>
    <t>ED01201</t>
  </si>
  <si>
    <t>TECNICO EN MATERIALES DIDACTICOS</t>
  </si>
  <si>
    <t>CF33203</t>
  </si>
  <si>
    <t>TECNICO FINANCIERO</t>
  </si>
  <si>
    <t>CF19201</t>
  </si>
  <si>
    <t>TUTOR ESCOLAR</t>
  </si>
  <si>
    <t>DOCENTE PC</t>
  </si>
  <si>
    <t>DOCENTE PB</t>
  </si>
  <si>
    <t>DOCENTE PA</t>
  </si>
  <si>
    <t>DOCENTE TA</t>
  </si>
  <si>
    <t>SECRETARIA DE DIRECCION</t>
  </si>
  <si>
    <t>AUXILIAR ADMINISTRATIVO</t>
  </si>
  <si>
    <t>AUXILIAR DE ENFERMERIA</t>
  </si>
  <si>
    <t>AUXILIAR DE FORMACIÓN TÉCNICA</t>
  </si>
  <si>
    <t>AUXILIAR DE INFORMATICA</t>
  </si>
  <si>
    <t>AUXILIAR DE PROMOCION Y VINCULACIÓN</t>
  </si>
  <si>
    <t>AUXILIAR DE SERVICIOS ESCOLARES</t>
  </si>
  <si>
    <t>AUXILIAR DE TRANSPARENCIA</t>
  </si>
  <si>
    <t>ENCARGADO DE BIBLIOTECA</t>
  </si>
  <si>
    <t>ENCARGADO DE DICTAMENES CEM</t>
  </si>
  <si>
    <t>ENTRENADOR</t>
  </si>
  <si>
    <t>INSTRUCTOR DE BANDA DE GUERRA</t>
  </si>
  <si>
    <t>INTENDENTE</t>
  </si>
  <si>
    <t>PREFECTO</t>
  </si>
  <si>
    <t>PSICOLOGA</t>
  </si>
  <si>
    <t xml:space="preserve">AUXILIAR DE DICTAMENES CEM </t>
  </si>
  <si>
    <t>AUXILIAR DE TUTORIAS</t>
  </si>
  <si>
    <t xml:space="preserve">ASESOR COMPLEMENTARIO </t>
  </si>
  <si>
    <t xml:space="preserve">TOTAL PLAZAS </t>
  </si>
  <si>
    <t>PATRONATO DE LAS UNIDADES DE SERVICIOS CULTURALES Y TURISTICOS DEL ESTADO DE YUCATÁN</t>
  </si>
  <si>
    <t>Analitico de plazas</t>
  </si>
  <si>
    <t>DIR02</t>
  </si>
  <si>
    <t>DIRECTOR</t>
  </si>
  <si>
    <t>DIR01</t>
  </si>
  <si>
    <t>JDE06</t>
  </si>
  <si>
    <t>GER02</t>
  </si>
  <si>
    <t>GERENTE</t>
  </si>
  <si>
    <t>JDE05</t>
  </si>
  <si>
    <t>COP09</t>
  </si>
  <si>
    <t>JDE04</t>
  </si>
  <si>
    <t>COO02</t>
  </si>
  <si>
    <t>COP08</t>
  </si>
  <si>
    <t>JDE03</t>
  </si>
  <si>
    <t>COP07</t>
  </si>
  <si>
    <t>COORDINADOR DE SOFWARE</t>
  </si>
  <si>
    <t>COO01</t>
  </si>
  <si>
    <t>COP06</t>
  </si>
  <si>
    <t>JDE07</t>
  </si>
  <si>
    <t>ASI08</t>
  </si>
  <si>
    <t>ASISTENTE</t>
  </si>
  <si>
    <t>COP05</t>
  </si>
  <si>
    <t>JDE02</t>
  </si>
  <si>
    <t>ENC11</t>
  </si>
  <si>
    <t>ENCARGADO</t>
  </si>
  <si>
    <t>COP03</t>
  </si>
  <si>
    <t>REC01</t>
  </si>
  <si>
    <t>TEC01</t>
  </si>
  <si>
    <t>TECNICO</t>
  </si>
  <si>
    <t>INT01</t>
  </si>
  <si>
    <t>VEL02</t>
  </si>
  <si>
    <t>VELADOR</t>
  </si>
  <si>
    <t>AUM01</t>
  </si>
  <si>
    <t>AUXILIAR DE MANTENIMIENTO</t>
  </si>
  <si>
    <t>INT02</t>
  </si>
  <si>
    <t>INT03</t>
  </si>
  <si>
    <t>JAR01</t>
  </si>
  <si>
    <t>JARDINERO</t>
  </si>
  <si>
    <t>ALM01</t>
  </si>
  <si>
    <t>ALM02</t>
  </si>
  <si>
    <t>CAJ01</t>
  </si>
  <si>
    <t>CAJERO</t>
  </si>
  <si>
    <t>ENC01</t>
  </si>
  <si>
    <t>TAQ02</t>
  </si>
  <si>
    <t>TAQUILLERO</t>
  </si>
  <si>
    <t>AUM02</t>
  </si>
  <si>
    <t>ALS01</t>
  </si>
  <si>
    <t>AUXILIAR DE LUZ Y SONIDO</t>
  </si>
  <si>
    <t>AUM03</t>
  </si>
  <si>
    <t>INT05</t>
  </si>
  <si>
    <t>JAR02</t>
  </si>
  <si>
    <t>TAQ03</t>
  </si>
  <si>
    <t>VEL03</t>
  </si>
  <si>
    <t>VIG02</t>
  </si>
  <si>
    <t>REH02</t>
  </si>
  <si>
    <t>REHILETERO</t>
  </si>
  <si>
    <t>TAQ04</t>
  </si>
  <si>
    <t>INT06</t>
  </si>
  <si>
    <t>JAR03</t>
  </si>
  <si>
    <t>AUM05</t>
  </si>
  <si>
    <t>VEL04</t>
  </si>
  <si>
    <t>AUM04</t>
  </si>
  <si>
    <t>TAQ05</t>
  </si>
  <si>
    <t>INT07</t>
  </si>
  <si>
    <t>ANA01</t>
  </si>
  <si>
    <t>ANALISTA ADMINISTRATIVO</t>
  </si>
  <si>
    <t>AUX02</t>
  </si>
  <si>
    <t>ALS02</t>
  </si>
  <si>
    <t>ENC03</t>
  </si>
  <si>
    <t>SEC02</t>
  </si>
  <si>
    <t>TAQ06</t>
  </si>
  <si>
    <t>AUX03</t>
  </si>
  <si>
    <t>AUI02</t>
  </si>
  <si>
    <t>AUD02</t>
  </si>
  <si>
    <t>AUXILIAR DE DULCERIA</t>
  </si>
  <si>
    <t>AUXILIAR DE IMAGEN</t>
  </si>
  <si>
    <t>AUA03</t>
  </si>
  <si>
    <t>INT08</t>
  </si>
  <si>
    <t>VIG03</t>
  </si>
  <si>
    <t>ENC05</t>
  </si>
  <si>
    <t>AUA05</t>
  </si>
  <si>
    <t>AUD03</t>
  </si>
  <si>
    <t>ENC06</t>
  </si>
  <si>
    <t>VIG04</t>
  </si>
  <si>
    <t>ENC07</t>
  </si>
  <si>
    <t>AUM08</t>
  </si>
  <si>
    <t>AUX05</t>
  </si>
  <si>
    <t>AUA06</t>
  </si>
  <si>
    <t>AUX06</t>
  </si>
  <si>
    <t>AUC02</t>
  </si>
  <si>
    <t>GUP02</t>
  </si>
  <si>
    <t>GUARDAPARQUES</t>
  </si>
  <si>
    <t>AUA07</t>
  </si>
  <si>
    <t>PAR03</t>
  </si>
  <si>
    <t>PARAMEDICO</t>
  </si>
  <si>
    <t>ENC09</t>
  </si>
  <si>
    <t>AUA10</t>
  </si>
  <si>
    <t>GEJ01</t>
  </si>
  <si>
    <t>GUARDIA EJECUTIVO</t>
  </si>
  <si>
    <t>AUX07</t>
  </si>
  <si>
    <t>GEJ02</t>
  </si>
  <si>
    <t>ALM04</t>
  </si>
  <si>
    <t>AUA11</t>
  </si>
  <si>
    <t>CHO02</t>
  </si>
  <si>
    <t>AUC03</t>
  </si>
  <si>
    <t>AUX09</t>
  </si>
  <si>
    <t>AUA12</t>
  </si>
  <si>
    <t>ASI03</t>
  </si>
  <si>
    <t>SEC04</t>
  </si>
  <si>
    <t>AUD01</t>
  </si>
  <si>
    <t>AUDITOR</t>
  </si>
  <si>
    <t>COP01</t>
  </si>
  <si>
    <t>SCO01</t>
  </si>
  <si>
    <t>ASI04</t>
  </si>
  <si>
    <t>RTU01</t>
  </si>
  <si>
    <t>RESPONSABLE DE TURNO</t>
  </si>
  <si>
    <t>ACP01</t>
  </si>
  <si>
    <t>AUXILIAR DE CONTROL PRESUPUESTAL</t>
  </si>
  <si>
    <t>ASI05</t>
  </si>
  <si>
    <t>ASI07</t>
  </si>
  <si>
    <t>PRO01</t>
  </si>
  <si>
    <t>RTU02</t>
  </si>
  <si>
    <t>AUC04</t>
  </si>
  <si>
    <t>AUA13</t>
  </si>
  <si>
    <t>AUA14</t>
  </si>
  <si>
    <t>ASI09</t>
  </si>
  <si>
    <t>SUP01</t>
  </si>
  <si>
    <t>Total Plazas en Nómina</t>
  </si>
  <si>
    <t>AAI01</t>
  </si>
  <si>
    <t>AAM01</t>
  </si>
  <si>
    <t>AAU02</t>
  </si>
  <si>
    <t>AAU03</t>
  </si>
  <si>
    <t>AAU07</t>
  </si>
  <si>
    <t>AAU09</t>
  </si>
  <si>
    <t>AAU11</t>
  </si>
  <si>
    <t>AAU13</t>
  </si>
  <si>
    <t>ACO02</t>
  </si>
  <si>
    <t>AJA01</t>
  </si>
  <si>
    <t>APA01</t>
  </si>
  <si>
    <t>PARAMÉDICO</t>
  </si>
  <si>
    <t>APR01</t>
  </si>
  <si>
    <t>ASP01</t>
  </si>
  <si>
    <t>ATA01</t>
  </si>
  <si>
    <t>TAQUILLERA</t>
  </si>
  <si>
    <t>AVE01</t>
  </si>
  <si>
    <t>AVE02</t>
  </si>
  <si>
    <t>AVE03</t>
  </si>
  <si>
    <t>0049</t>
  </si>
  <si>
    <t>0050</t>
  </si>
  <si>
    <t>0051</t>
  </si>
  <si>
    <t>0131</t>
  </si>
  <si>
    <t>0172</t>
  </si>
  <si>
    <t>0052</t>
  </si>
  <si>
    <t>DELEGADO</t>
  </si>
  <si>
    <t>0053</t>
  </si>
  <si>
    <t>0055</t>
  </si>
  <si>
    <t>0124</t>
  </si>
  <si>
    <t>0126</t>
  </si>
  <si>
    <t>0056</t>
  </si>
  <si>
    <t>0057</t>
  </si>
  <si>
    <t>ENCARGADA CASA CUNA</t>
  </si>
  <si>
    <t>0059</t>
  </si>
  <si>
    <t>ENCARGADA DE CADI</t>
  </si>
  <si>
    <t>0060</t>
  </si>
  <si>
    <t>ENCARGADA CDF</t>
  </si>
  <si>
    <t>0132</t>
  </si>
  <si>
    <t>0062</t>
  </si>
  <si>
    <t>ESCOLTA</t>
  </si>
  <si>
    <t>0133</t>
  </si>
  <si>
    <t>0068</t>
  </si>
  <si>
    <t>0069</t>
  </si>
  <si>
    <t>0070</t>
  </si>
  <si>
    <t>0135</t>
  </si>
  <si>
    <t>0173</t>
  </si>
  <si>
    <t>0071</t>
  </si>
  <si>
    <t>0072</t>
  </si>
  <si>
    <t>0137</t>
  </si>
  <si>
    <t>0081</t>
  </si>
  <si>
    <t>PROCURADOR</t>
  </si>
  <si>
    <t>0093</t>
  </si>
  <si>
    <t>RESIDENTE</t>
  </si>
  <si>
    <t>0109</t>
  </si>
  <si>
    <t>0127</t>
  </si>
  <si>
    <t>0110</t>
  </si>
  <si>
    <t>SECRETARIO TECNICO</t>
  </si>
  <si>
    <t>0112</t>
  </si>
  <si>
    <t>SUBPROCURADOR</t>
  </si>
  <si>
    <t>0114</t>
  </si>
  <si>
    <t>0115</t>
  </si>
  <si>
    <t>0155</t>
  </si>
  <si>
    <t>0157</t>
  </si>
  <si>
    <t>0158</t>
  </si>
  <si>
    <t>0168</t>
  </si>
  <si>
    <t>SECRETARIO EJECUTIVO</t>
  </si>
  <si>
    <t>0001</t>
  </si>
  <si>
    <t>0002</t>
  </si>
  <si>
    <t>ASISTENTE EDUCATIVO</t>
  </si>
  <si>
    <t>0003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</si>
  <si>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</si>
  <si>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</si>
  <si>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</si>
  <si>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</si>
  <si>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</si>
  <si>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</si>
  <si>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</si>
  <si>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</si>
  <si>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</si>
  <si>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</si>
  <si>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</si>
  <si>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</si>
  <si>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</si>
  <si>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</si>
  <si>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</si>
  <si>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</si>
  <si>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</si>
  <si>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</si>
  <si>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</si>
  <si>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</si>
  <si>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0140</t>
  </si>
  <si>
    <t>0028</t>
  </si>
  <si>
    <t>AUXILIAR DE REHABILITACION</t>
  </si>
  <si>
    <t>0029</t>
  </si>
  <si>
    <t>0031</t>
  </si>
  <si>
    <t>AUXILIAR JURIDICO</t>
  </si>
  <si>
    <t>0032</t>
  </si>
  <si>
    <t>0033</t>
  </si>
  <si>
    <t>0035</t>
  </si>
  <si>
    <t>0036</t>
  </si>
  <si>
    <t>0037</t>
  </si>
  <si>
    <t>0038</t>
  </si>
  <si>
    <t>AUXILIAR ORTES Y PROTESIS</t>
  </si>
  <si>
    <t>0039</t>
  </si>
  <si>
    <t>AUXILIAR TERAPISTA</t>
  </si>
  <si>
    <t>0040</t>
  </si>
  <si>
    <t>0129</t>
  </si>
  <si>
    <t>0042</t>
  </si>
  <si>
    <t>0043</t>
  </si>
  <si>
    <t>0044</t>
  </si>
  <si>
    <t>0045</t>
  </si>
  <si>
    <t>0046</t>
  </si>
  <si>
    <t>0047</t>
  </si>
  <si>
    <t>COCINERA</t>
  </si>
  <si>
    <t>0048</t>
  </si>
  <si>
    <t>0054</t>
  </si>
  <si>
    <t>DILIGENCIERO</t>
  </si>
  <si>
    <t>0061</t>
  </si>
  <si>
    <t>ENFERMERA(O)</t>
  </si>
  <si>
    <t>0065</t>
  </si>
  <si>
    <t>0067</t>
  </si>
  <si>
    <t>0166</t>
  </si>
  <si>
    <t>0073</t>
  </si>
  <si>
    <t>LAVANDERA</t>
  </si>
  <si>
    <t>0074</t>
  </si>
  <si>
    <t>MAESTRO</t>
  </si>
  <si>
    <t>0075</t>
  </si>
  <si>
    <t>0076</t>
  </si>
  <si>
    <t>MEDICO GENERAL</t>
  </si>
  <si>
    <t>0077</t>
  </si>
  <si>
    <t>MEDICO ODONTOLOGO</t>
  </si>
  <si>
    <t>0079</t>
  </si>
  <si>
    <t>NIÑERA</t>
  </si>
  <si>
    <t>0080</t>
  </si>
  <si>
    <t>NUTRIOLOGO</t>
  </si>
  <si>
    <t>0164</t>
  </si>
  <si>
    <t>0082</t>
  </si>
  <si>
    <t>PROMOTOR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</si>
  <si>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</si>
  <si>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</si>
  <si>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</si>
  <si>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</si>
  <si>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</si>
  <si>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</si>
  <si>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</si>
  <si>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</si>
  <si>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</si>
  <si>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PUERICULTISTA</t>
  </si>
  <si>
    <t>0092</t>
  </si>
  <si>
    <t>0094</t>
  </si>
  <si>
    <t>RESPONSABLE DE PROGRAMA</t>
  </si>
  <si>
    <t>0095</t>
  </si>
  <si>
    <t>0096</t>
  </si>
  <si>
    <t>0097</t>
  </si>
  <si>
    <t>0098</t>
  </si>
  <si>
    <t>0099</t>
  </si>
  <si>
    <t>0100</t>
  </si>
  <si>
    <t>0102</t>
  </si>
  <si>
    <t>0103</t>
  </si>
  <si>
    <t>0104</t>
  </si>
  <si>
    <t>0105</t>
  </si>
  <si>
    <t>0107</t>
  </si>
  <si>
    <t>0108</t>
  </si>
  <si>
    <t>0116</t>
  </si>
  <si>
    <t>TECNICO DE PROTESIS</t>
  </si>
  <si>
    <t>0117</t>
  </si>
  <si>
    <t>TRABAJADOR SOCIAL</t>
  </si>
  <si>
    <t>0118</t>
  </si>
  <si>
    <t>0119</t>
  </si>
  <si>
    <t>0120</t>
  </si>
  <si>
    <t>0163</t>
  </si>
  <si>
    <t>0121</t>
  </si>
  <si>
    <t>0122</t>
  </si>
  <si>
    <t>0123</t>
  </si>
  <si>
    <t>ZAPATERO</t>
  </si>
  <si>
    <t>0134</t>
  </si>
  <si>
    <t>INSTRUCTOR</t>
  </si>
  <si>
    <t>0141</t>
  </si>
  <si>
    <t>AUXILIAR DE CAJA</t>
  </si>
  <si>
    <t>0142</t>
  </si>
  <si>
    <t>AUXILIAR INFORMATICO</t>
  </si>
  <si>
    <t>0143</t>
  </si>
  <si>
    <t>AYUDANTE TECNICO</t>
  </si>
  <si>
    <t>0144</t>
  </si>
  <si>
    <t>COMPRADOR</t>
  </si>
  <si>
    <t>0145</t>
  </si>
  <si>
    <t>0148</t>
  </si>
  <si>
    <t>DISEÑADOR GRAFICO</t>
  </si>
  <si>
    <t>0149</t>
  </si>
  <si>
    <t>GESTOR</t>
  </si>
  <si>
    <t>0150</t>
  </si>
  <si>
    <t>0151</t>
  </si>
  <si>
    <t>0152</t>
  </si>
  <si>
    <t>0153</t>
  </si>
  <si>
    <t>0154</t>
  </si>
  <si>
    <t>0159</t>
  </si>
  <si>
    <t>NOMINISTA</t>
  </si>
  <si>
    <t>0160</t>
  </si>
  <si>
    <t>0161</t>
  </si>
  <si>
    <t>0162</t>
  </si>
  <si>
    <t>RESPONSABLE DE PERSONAL</t>
  </si>
  <si>
    <t>0165</t>
  </si>
  <si>
    <t>AUXILIAR DE COCINA</t>
  </si>
  <si>
    <t>0169</t>
  </si>
  <si>
    <t>PEDAGOGA</t>
  </si>
  <si>
    <t>0170</t>
  </si>
  <si>
    <t>0171</t>
  </si>
  <si>
    <t>0064</t>
  </si>
  <si>
    <t>INSTRUCTOR CDF</t>
  </si>
  <si>
    <t>ESCUELA SUPERIOR DE ARTES DE YUCATÁN</t>
  </si>
  <si>
    <t>DIG001</t>
  </si>
  <si>
    <t>SEA002</t>
  </si>
  <si>
    <t>Secretario Académico</t>
  </si>
  <si>
    <t>DAF003</t>
  </si>
  <si>
    <t>Director de Administración y Finanzas</t>
  </si>
  <si>
    <t>DIA004</t>
  </si>
  <si>
    <t>Directora de Área</t>
  </si>
  <si>
    <t>JED005</t>
  </si>
  <si>
    <t>ASC008</t>
  </si>
  <si>
    <t>Asistente "C"</t>
  </si>
  <si>
    <t>PROCA025</t>
  </si>
  <si>
    <t>Profesor de Carrera "A"</t>
  </si>
  <si>
    <t>COC006</t>
  </si>
  <si>
    <t xml:space="preserve">Coordinador "C" </t>
  </si>
  <si>
    <t>COB007</t>
  </si>
  <si>
    <t>Coordinador "B"</t>
  </si>
  <si>
    <t>ASB009</t>
  </si>
  <si>
    <t>Asistente "B"</t>
  </si>
  <si>
    <t>ASA010</t>
  </si>
  <si>
    <t>Asistente "A"</t>
  </si>
  <si>
    <t>SEB012</t>
  </si>
  <si>
    <t>Secretaria "B"</t>
  </si>
  <si>
    <t>INC013</t>
  </si>
  <si>
    <t>Investigador "C"</t>
  </si>
  <si>
    <t>Auxiliar Administrativo "C"</t>
  </si>
  <si>
    <t>TRA017</t>
  </si>
  <si>
    <t>Transcriptor Arreglista</t>
  </si>
  <si>
    <t>BIB018</t>
  </si>
  <si>
    <t>Bibliotecario</t>
  </si>
  <si>
    <t>AUM021</t>
  </si>
  <si>
    <t>Auxiliar de Mantenimiento</t>
  </si>
  <si>
    <t>OFS022</t>
  </si>
  <si>
    <t>Oficial de Servicio</t>
  </si>
  <si>
    <t>VIG023</t>
  </si>
  <si>
    <t>Vigilante</t>
  </si>
  <si>
    <t>RES016</t>
  </si>
  <si>
    <t>Restaurador</t>
  </si>
  <si>
    <t>PROIC028</t>
  </si>
  <si>
    <t>Profesor Invitado "C"</t>
  </si>
  <si>
    <t>PROIB029</t>
  </si>
  <si>
    <t>Profesor Invitado "B"</t>
  </si>
  <si>
    <t>PROIA030</t>
  </si>
  <si>
    <t>Profesor Invitado "A"</t>
  </si>
  <si>
    <t>TECAC031</t>
  </si>
  <si>
    <t>Técnico Academico</t>
  </si>
  <si>
    <t>MODEL032</t>
  </si>
  <si>
    <t>Modelo</t>
  </si>
  <si>
    <t>Total Horas</t>
  </si>
  <si>
    <t xml:space="preserve"> FIDEICOMISO PÚBLICO PARA LA ADMINISTRACIÓN DE LA RESERVA TERRITORIAL DE UCÚ</t>
  </si>
  <si>
    <t>SC0011</t>
  </si>
  <si>
    <t>SC0043</t>
  </si>
  <si>
    <t>SC0155</t>
  </si>
  <si>
    <t>MM0083</t>
  </si>
  <si>
    <t>MM0096</t>
  </si>
  <si>
    <t>SECRTARIA</t>
  </si>
  <si>
    <t>SC0013</t>
  </si>
  <si>
    <t>ASESOR</t>
  </si>
  <si>
    <t>Fideicomiso Público para el Desarrollo del Turismo de Reuniones en Yucatán</t>
  </si>
  <si>
    <t>SC0164</t>
  </si>
  <si>
    <t>Director</t>
  </si>
  <si>
    <t>SC0029</t>
  </si>
  <si>
    <t>SC0134</t>
  </si>
  <si>
    <t>Coordinador Operatrivo</t>
  </si>
  <si>
    <t>Secretario Particular</t>
  </si>
  <si>
    <t>SC0059</t>
  </si>
  <si>
    <t>Jefe del Departamento</t>
  </si>
  <si>
    <t>Coordinador</t>
  </si>
  <si>
    <t>SC0090</t>
  </si>
  <si>
    <t>MM0027</t>
  </si>
  <si>
    <t>MM0037</t>
  </si>
  <si>
    <t>Apoyo Operaciones</t>
  </si>
  <si>
    <t>Asimilable Músico</t>
  </si>
  <si>
    <t>FA0006</t>
  </si>
  <si>
    <t>Auxiliar Técnico</t>
  </si>
  <si>
    <t>FO0002</t>
  </si>
  <si>
    <t>Auxiliar de Archivos</t>
  </si>
  <si>
    <t>FA0011</t>
  </si>
  <si>
    <t>Auxiliar de Recursos Humanos y Procesos</t>
  </si>
  <si>
    <t>FA0010</t>
  </si>
  <si>
    <t>Auxiliar Jurídico</t>
  </si>
  <si>
    <t>FA0009</t>
  </si>
  <si>
    <t>Auxiliar Administrativo</t>
  </si>
  <si>
    <t>FA0004</t>
  </si>
  <si>
    <t>Diseñador</t>
  </si>
  <si>
    <t>FA0003</t>
  </si>
  <si>
    <t>Asistente de Dirección</t>
  </si>
  <si>
    <t>FA0002</t>
  </si>
  <si>
    <t>Músico “B”</t>
  </si>
  <si>
    <t>FM0006</t>
  </si>
  <si>
    <t>Músico “A”</t>
  </si>
  <si>
    <t>FM0005</t>
  </si>
  <si>
    <t>Músico Co-Principal</t>
  </si>
  <si>
    <t>FM0004</t>
  </si>
  <si>
    <t>Músico Principal</t>
  </si>
  <si>
    <t>FM0003</t>
  </si>
  <si>
    <t>Chofer/Diligenciero</t>
  </si>
  <si>
    <t>FO0004</t>
  </si>
  <si>
    <t>Taquillero</t>
  </si>
  <si>
    <t>FA0007</t>
  </si>
  <si>
    <t>Auxiliar Contable de Compras</t>
  </si>
  <si>
    <t>FA0012</t>
  </si>
  <si>
    <t>Auxiliar Contable</t>
  </si>
  <si>
    <t>FA0008</t>
  </si>
  <si>
    <t>Jefe de Compras</t>
  </si>
  <si>
    <t>FJ0007</t>
  </si>
  <si>
    <t>Jefe de Biblioteca</t>
  </si>
  <si>
    <t>FA0001</t>
  </si>
  <si>
    <t>Coordinador Operativo</t>
  </si>
  <si>
    <t>FO0001</t>
  </si>
  <si>
    <t>Jefe de Taquilla y Atención a Grupos</t>
  </si>
  <si>
    <t>FJ0006</t>
  </si>
  <si>
    <t>Jefe de Recursos Humanos y Procesos</t>
  </si>
  <si>
    <t>FJ0005</t>
  </si>
  <si>
    <t>Jefe de Personal Artístico</t>
  </si>
  <si>
    <t>FJ0001</t>
  </si>
  <si>
    <t>Jefe de Difusión y Prensa</t>
  </si>
  <si>
    <t>FJ0004</t>
  </si>
  <si>
    <t>Jefe de Contabilidad</t>
  </si>
  <si>
    <t>FJ0002</t>
  </si>
  <si>
    <t>Director de Producción y Operación Artística</t>
  </si>
  <si>
    <t>FD0005</t>
  </si>
  <si>
    <t>Director de Comunicación y Medios</t>
  </si>
  <si>
    <t>FD0003</t>
  </si>
  <si>
    <t xml:space="preserve">Director de Asuntos y Servicios Jurídicos </t>
  </si>
  <si>
    <t>FD0004</t>
  </si>
  <si>
    <t>FD0002</t>
  </si>
  <si>
    <t>Director Artístico</t>
  </si>
  <si>
    <t>FM0001</t>
  </si>
  <si>
    <t>FD0001</t>
  </si>
  <si>
    <t>FIDEICOMISO PÚBLICO PARA LA ADMINISTRACIÓN DEL PALACIO DE LA MÚSICA</t>
  </si>
  <si>
    <t>PM001</t>
  </si>
  <si>
    <t xml:space="preserve">DIRECTOR GENERAL </t>
  </si>
  <si>
    <t>PM002</t>
  </si>
  <si>
    <t>PM003</t>
  </si>
  <si>
    <t>COORDINADOR DE ADMINISTRACIÓN Y FINANZAS</t>
  </si>
  <si>
    <t xml:space="preserve">COORDINADOR DE SERVICIOS JURÍDICOS Y TRANSPARENCIA </t>
  </si>
  <si>
    <t xml:space="preserve">COORDINADOR DE PROGRAMACIÓN ARTÍSTICA </t>
  </si>
  <si>
    <t>PM004</t>
  </si>
  <si>
    <t xml:space="preserve">COORDINADOR DE VENTAS Y RELACIONES PÚBLICAS </t>
  </si>
  <si>
    <t>COORDINADORA DE DISEÑO Y COMUNICACIÓN</t>
  </si>
  <si>
    <t xml:space="preserve">COORDINADOR DE CONTABILIDAD </t>
  </si>
  <si>
    <t>COORDINADOR DE MUSEO INTERACTIVO</t>
  </si>
  <si>
    <t>PM005</t>
  </si>
  <si>
    <t>PM008</t>
  </si>
  <si>
    <t>AUXILIAR DE SERVICIOS (VIGILANTE)</t>
  </si>
  <si>
    <t>PM006</t>
  </si>
  <si>
    <t>GUÍA/TÉCNICO</t>
  </si>
  <si>
    <t>PM007</t>
  </si>
  <si>
    <t>GUÍA B</t>
  </si>
  <si>
    <t>CAJERA</t>
  </si>
  <si>
    <t>HOSPITAL DE LA AMISTAD</t>
  </si>
  <si>
    <t>HA001</t>
  </si>
  <si>
    <t>HA002</t>
  </si>
  <si>
    <t>Director Médico</t>
  </si>
  <si>
    <t>HA003</t>
  </si>
  <si>
    <t>Directora Administrativa</t>
  </si>
  <si>
    <t>HA004</t>
  </si>
  <si>
    <t>Coordinadora de Recursos Humanos y Contabilidad A</t>
  </si>
  <si>
    <t>HA005</t>
  </si>
  <si>
    <t>Coordinadora de Imagenologia A</t>
  </si>
  <si>
    <t>HA006</t>
  </si>
  <si>
    <t>Médico Especialista</t>
  </si>
  <si>
    <t>HA007</t>
  </si>
  <si>
    <t>Coordinador de Calidad B</t>
  </si>
  <si>
    <t>HA008</t>
  </si>
  <si>
    <t>Coordinadora de Enfermeria C</t>
  </si>
  <si>
    <t>HA009</t>
  </si>
  <si>
    <t>Cordinador de Tecnologia de la Informacion D</t>
  </si>
  <si>
    <t>HA010</t>
  </si>
  <si>
    <t>Coordinadora de Laboratorio F</t>
  </si>
  <si>
    <t>HA011</t>
  </si>
  <si>
    <t>Quimica</t>
  </si>
  <si>
    <t>HA012</t>
  </si>
  <si>
    <t>Coord Trabajadora Social G</t>
  </si>
  <si>
    <t>HA013</t>
  </si>
  <si>
    <t>Coordinador de Mantenimiento G</t>
  </si>
  <si>
    <t>HA014</t>
  </si>
  <si>
    <t>Coordinador de Compras G</t>
  </si>
  <si>
    <t>HA015</t>
  </si>
  <si>
    <t>Enfermera General Titulada A</t>
  </si>
  <si>
    <t>HA016</t>
  </si>
  <si>
    <t>Enfermera General Titulada B</t>
  </si>
  <si>
    <t>HA017</t>
  </si>
  <si>
    <t>Coordinadora de Nutricion H</t>
  </si>
  <si>
    <t>HA018</t>
  </si>
  <si>
    <t>Nutriologa</t>
  </si>
  <si>
    <t>HA019</t>
  </si>
  <si>
    <t>Coordinador Juridico I</t>
  </si>
  <si>
    <t>HA020</t>
  </si>
  <si>
    <t>Trabajadora Social</t>
  </si>
  <si>
    <t>HA021</t>
  </si>
  <si>
    <t>Auxiliar de Enfermeria A</t>
  </si>
  <si>
    <t>HA022</t>
  </si>
  <si>
    <t>Coordinador de Presupuesto J</t>
  </si>
  <si>
    <t>HA024</t>
  </si>
  <si>
    <t>Técnico Radiólogo</t>
  </si>
  <si>
    <t>HA025</t>
  </si>
  <si>
    <t>Auxiliar de Contabilidad</t>
  </si>
  <si>
    <t>HA026</t>
  </si>
  <si>
    <t>Nominista</t>
  </si>
  <si>
    <t>HA027</t>
  </si>
  <si>
    <t>Encargado Operativo de Mantenimiento</t>
  </si>
  <si>
    <t>HA028</t>
  </si>
  <si>
    <t>HA029</t>
  </si>
  <si>
    <t>HA030</t>
  </si>
  <si>
    <t>Cajera</t>
  </si>
  <si>
    <t>HA031</t>
  </si>
  <si>
    <t>Auxiliar A</t>
  </si>
  <si>
    <t>HA032</t>
  </si>
  <si>
    <t>Encargada de Cocina</t>
  </si>
  <si>
    <t>HA033</t>
  </si>
  <si>
    <t>Auxiliar operativo de Mantenimiento</t>
  </si>
  <si>
    <t>HA034</t>
  </si>
  <si>
    <t>Intendencia</t>
  </si>
  <si>
    <t>HA035</t>
  </si>
  <si>
    <t>Auxiliar B</t>
  </si>
  <si>
    <t>HA036</t>
  </si>
  <si>
    <t>Cocinera</t>
  </si>
  <si>
    <t>HA037</t>
  </si>
  <si>
    <t>Auxiliar Medico</t>
  </si>
  <si>
    <t>HA038</t>
  </si>
  <si>
    <t>Coordinador de enseñanza</t>
  </si>
  <si>
    <t>HA039</t>
  </si>
  <si>
    <t>Medico General</t>
  </si>
  <si>
    <t>HOSPITAL COMUNITARIO DE PETO, YUCATÁN</t>
  </si>
  <si>
    <t>HCP01</t>
  </si>
  <si>
    <t>HCP02</t>
  </si>
  <si>
    <t>Jefe Administración</t>
  </si>
  <si>
    <t>Jefa de enfermeras</t>
  </si>
  <si>
    <t>Afanador</t>
  </si>
  <si>
    <t>Almacenista</t>
  </si>
  <si>
    <t>Auxiliar administrativo</t>
  </si>
  <si>
    <t>Auxiliar de laboratorio</t>
  </si>
  <si>
    <t>Cajero</t>
  </si>
  <si>
    <t>Camillero</t>
  </si>
  <si>
    <t>Capturista</t>
  </si>
  <si>
    <t>Contador general</t>
  </si>
  <si>
    <t>Estadígrafo</t>
  </si>
  <si>
    <t>Ingeniero biomédico</t>
  </si>
  <si>
    <t>Jardinero</t>
  </si>
  <si>
    <t>Jefe de recursos humanos</t>
  </si>
  <si>
    <t>Nutriólogo</t>
  </si>
  <si>
    <t>Químico</t>
  </si>
  <si>
    <t>Recepcionista</t>
  </si>
  <si>
    <t>Técnico radiólogo</t>
  </si>
  <si>
    <t>Trabajadora social</t>
  </si>
  <si>
    <t>Enfermero general</t>
  </si>
  <si>
    <t>Lic. en enfermería</t>
  </si>
  <si>
    <t>Anestesiólogo</t>
  </si>
  <si>
    <t>Cirujano</t>
  </si>
  <si>
    <t>Médico general</t>
  </si>
  <si>
    <t>Pediatra</t>
  </si>
  <si>
    <t>Ginecólogo</t>
  </si>
  <si>
    <t>Radiólogo</t>
  </si>
  <si>
    <t>HOSPITAL COMUNITARIO DE TICUL, YUCATAN</t>
  </si>
  <si>
    <t>DG01</t>
  </si>
  <si>
    <t>JD01</t>
  </si>
  <si>
    <t>JEFE DE ADMINISTRACION</t>
  </si>
  <si>
    <t>JEFE DE ENFERMERAS</t>
  </si>
  <si>
    <t>MEDICOS</t>
  </si>
  <si>
    <t>QUIMICOS</t>
  </si>
  <si>
    <t>ENFERMERIA</t>
  </si>
  <si>
    <t>NUTROLOGA</t>
  </si>
  <si>
    <t>TRABAJO SOCIAL</t>
  </si>
  <si>
    <t>ADMINISTRATIVOS</t>
  </si>
  <si>
    <t>HOSPITAL GENERAL DE TEKAX, YUCATÁN</t>
  </si>
  <si>
    <t>HGTY01</t>
  </si>
  <si>
    <t>HGTY02</t>
  </si>
  <si>
    <t>JEFE MEDICO</t>
  </si>
  <si>
    <t>JEFE ADMINISTRATIVO</t>
  </si>
  <si>
    <t>HGTY03</t>
  </si>
  <si>
    <t>COORDINADOR DE CONTABILIDAD</t>
  </si>
  <si>
    <t>COORDINADOR DE COMPRAS Y ADQUISICIONES</t>
  </si>
  <si>
    <t>COORDINADORA DE ENFERMERIA</t>
  </si>
  <si>
    <t xml:space="preserve">COORDINADORA DE TRABAJO SOCIAL </t>
  </si>
  <si>
    <t>COORDINADORA DE RECURSOS HUMANOS</t>
  </si>
  <si>
    <t>COORDINADOR DE MANTENIMIENTO</t>
  </si>
  <si>
    <t>INSTITUTO DE BECAS Y CRÉDITO EDUCATIVO DEL ESTADO DE YUCATÁN</t>
  </si>
  <si>
    <t>SC0087</t>
  </si>
  <si>
    <t>COORDINADOR A</t>
  </si>
  <si>
    <t>COORDINADOR B</t>
  </si>
  <si>
    <t>MM0003</t>
  </si>
  <si>
    <t>AUXILIAR ADMINISTRATIVO B</t>
  </si>
  <si>
    <t>SC0068</t>
  </si>
  <si>
    <t>COORDINADOR C</t>
  </si>
  <si>
    <t>MM0123</t>
  </si>
  <si>
    <t>COORDINADOR D</t>
  </si>
  <si>
    <t>MM0002</t>
  </si>
  <si>
    <t>AUXILIAR ADMINISTRATIVO A</t>
  </si>
  <si>
    <t>MM0039</t>
  </si>
  <si>
    <t>INSTITUTO DE CAPACITACIÓN PARA EL TRABAJO DEL ESTADO DE YUCATÁN</t>
  </si>
  <si>
    <t>CF2800</t>
  </si>
  <si>
    <t>CF2500</t>
  </si>
  <si>
    <t>Director de Área</t>
  </si>
  <si>
    <t>CF2100</t>
  </si>
  <si>
    <t>CF1901</t>
  </si>
  <si>
    <t>Jefe de Capcitación</t>
  </si>
  <si>
    <t>CF1902</t>
  </si>
  <si>
    <t>Jefe de Vinculación</t>
  </si>
  <si>
    <t>A01803</t>
  </si>
  <si>
    <t>Administrativo Especializado</t>
  </si>
  <si>
    <t>A03803</t>
  </si>
  <si>
    <t>Secretario de Apoyo</t>
  </si>
  <si>
    <t>S01804</t>
  </si>
  <si>
    <t>Jefe de Servicio y Mantenimiento</t>
  </si>
  <si>
    <t>S01808</t>
  </si>
  <si>
    <t>Asistente de servicio y Mantenimiento</t>
  </si>
  <si>
    <t>S03802</t>
  </si>
  <si>
    <t>S05805</t>
  </si>
  <si>
    <t>Tecnico Medio en Imprenta</t>
  </si>
  <si>
    <t>CF04806</t>
  </si>
  <si>
    <t>Secretaria Ejecutiva "C"</t>
  </si>
  <si>
    <t>CF21807</t>
  </si>
  <si>
    <t>Analista Profesional</t>
  </si>
  <si>
    <t>CF33834</t>
  </si>
  <si>
    <t>Tecnico Especializado</t>
  </si>
  <si>
    <t>CF34813</t>
  </si>
  <si>
    <t>Jefe de Oficina</t>
  </si>
  <si>
    <t>CF33892</t>
  </si>
  <si>
    <t>Tecnico Superior</t>
  </si>
  <si>
    <t>INSTITUTO PARA EL DESARROLLO Y CERTIFICACIÓN DE LA INFRAESTRUCTURA FÍSICA EDUCATIVA Y ELÉCTRICA DE YUCATÁN</t>
  </si>
  <si>
    <t>SC0008</t>
  </si>
  <si>
    <t>Director B</t>
  </si>
  <si>
    <t>SC0007</t>
  </si>
  <si>
    <t>Director A</t>
  </si>
  <si>
    <t>SC0005</t>
  </si>
  <si>
    <t>Jefe de Departamento A</t>
  </si>
  <si>
    <t>SC0003</t>
  </si>
  <si>
    <t>Coordinador F</t>
  </si>
  <si>
    <t>SC0002</t>
  </si>
  <si>
    <t>Coordinador E</t>
  </si>
  <si>
    <t>MM010</t>
  </si>
  <si>
    <t>Coordinador D</t>
  </si>
  <si>
    <t>MM011</t>
  </si>
  <si>
    <t>Coordinador C</t>
  </si>
  <si>
    <t>MM009</t>
  </si>
  <si>
    <t>Coordinador B</t>
  </si>
  <si>
    <t>MM003</t>
  </si>
  <si>
    <t>Coordinador A</t>
  </si>
  <si>
    <t>ICO0109</t>
  </si>
  <si>
    <t>SG005</t>
  </si>
  <si>
    <t>ISU0106</t>
  </si>
  <si>
    <t>Supervisor</t>
  </si>
  <si>
    <t>MM007</t>
  </si>
  <si>
    <t>Supervisor de Obra</t>
  </si>
  <si>
    <t>M008</t>
  </si>
  <si>
    <t>supervisor Técnico Administrativo A</t>
  </si>
  <si>
    <t>M0012</t>
  </si>
  <si>
    <t>Supervisor Tecnico Administrativo B</t>
  </si>
  <si>
    <t>BU012</t>
  </si>
  <si>
    <t>Proyectista</t>
  </si>
  <si>
    <t>BU004</t>
  </si>
  <si>
    <t>Auxiliar Administrativo A</t>
  </si>
  <si>
    <t>BU007</t>
  </si>
  <si>
    <t>Auxiliar Administrativo B</t>
  </si>
  <si>
    <t>BU010</t>
  </si>
  <si>
    <t>Auxiliar Administrativo C</t>
  </si>
  <si>
    <t>IAU0104</t>
  </si>
  <si>
    <t>BU002</t>
  </si>
  <si>
    <t>Análista Administrativo A</t>
  </si>
  <si>
    <t>BU013</t>
  </si>
  <si>
    <t>Analista Administrativo B</t>
  </si>
  <si>
    <t>MM001</t>
  </si>
  <si>
    <t>Analista Administrativo C</t>
  </si>
  <si>
    <t>BU011</t>
  </si>
  <si>
    <t>Analista de Costos</t>
  </si>
  <si>
    <t>BU008</t>
  </si>
  <si>
    <t>Dibujante</t>
  </si>
  <si>
    <t>MM004</t>
  </si>
  <si>
    <t>Secretaria C</t>
  </si>
  <si>
    <t>BU009</t>
  </si>
  <si>
    <t>Secretaria B</t>
  </si>
  <si>
    <t>BU006</t>
  </si>
  <si>
    <t>Secretaria A</t>
  </si>
  <si>
    <t>ISE0106</t>
  </si>
  <si>
    <t>BU003</t>
  </si>
  <si>
    <t>BU001</t>
  </si>
  <si>
    <t>Auxiliar de Servicios</t>
  </si>
  <si>
    <t>SG002</t>
  </si>
  <si>
    <t>Bodeguero</t>
  </si>
  <si>
    <t>MM005</t>
  </si>
  <si>
    <t>ICH0104</t>
  </si>
  <si>
    <t>SG001</t>
  </si>
  <si>
    <t>Herrero</t>
  </si>
  <si>
    <t>BU005</t>
  </si>
  <si>
    <t>Mensajero</t>
  </si>
  <si>
    <t>SG004</t>
  </si>
  <si>
    <t>Pintor</t>
  </si>
  <si>
    <t>SG003</t>
  </si>
  <si>
    <t>Albañil</t>
  </si>
  <si>
    <t>INSTITUTO DEL DEPORTE DEL ESTADO DE YUCATÁN</t>
  </si>
  <si>
    <t>DIRECTOR B</t>
  </si>
  <si>
    <t>DIRECTOR A</t>
  </si>
  <si>
    <t>SC0064</t>
  </si>
  <si>
    <t>SUBDIRECTOR</t>
  </si>
  <si>
    <t>JEFE DE DEPARTAMENTO C</t>
  </si>
  <si>
    <t>JEFE DE DEPARTAMENTO B</t>
  </si>
  <si>
    <t>550</t>
  </si>
  <si>
    <t>BU0003</t>
  </si>
  <si>
    <t>JEFE DE SECCION D</t>
  </si>
  <si>
    <t>BU0004</t>
  </si>
  <si>
    <t>AUXILIAR ADMINISTRATIVO J</t>
  </si>
  <si>
    <t>BU0006</t>
  </si>
  <si>
    <t>SECRETARIA F</t>
  </si>
  <si>
    <t>BU0009</t>
  </si>
  <si>
    <t>AUXILIAR ADMINISTRATIVO I</t>
  </si>
  <si>
    <t>BU0017</t>
  </si>
  <si>
    <t>AUXILIAR DE SERVICIO G</t>
  </si>
  <si>
    <t>BU0020</t>
  </si>
  <si>
    <t>CAJERA B</t>
  </si>
  <si>
    <t>BU0022</t>
  </si>
  <si>
    <t>ENCARGADO B</t>
  </si>
  <si>
    <t>BU0023</t>
  </si>
  <si>
    <t>CHOFER C</t>
  </si>
  <si>
    <t>BU0026</t>
  </si>
  <si>
    <t>AUXILIAR ADMINISTRATIVO G</t>
  </si>
  <si>
    <t>BU0027</t>
  </si>
  <si>
    <t>SECRETARIA D</t>
  </si>
  <si>
    <t>BU0029</t>
  </si>
  <si>
    <t>BU0032</t>
  </si>
  <si>
    <t>ENCARGADO A</t>
  </si>
  <si>
    <t>BU0033</t>
  </si>
  <si>
    <t>CHOFER B</t>
  </si>
  <si>
    <t>BU0036</t>
  </si>
  <si>
    <t>JEFE DE SECCION A</t>
  </si>
  <si>
    <t>BU0039</t>
  </si>
  <si>
    <t>BU0042</t>
  </si>
  <si>
    <t>AUXILIAR DE SERVICIO F</t>
  </si>
  <si>
    <t>BU0048</t>
  </si>
  <si>
    <t>AUXILIAR DE SERVICIO E</t>
  </si>
  <si>
    <t>BU0050</t>
  </si>
  <si>
    <t>AUXILIAR ADMINISTRATIVO D</t>
  </si>
  <si>
    <t>BU0053</t>
  </si>
  <si>
    <t>AUXILIAR DE SERVICIO D</t>
  </si>
  <si>
    <t>BU0054</t>
  </si>
  <si>
    <t>AUXILIAR ADMINISTRATIVO C</t>
  </si>
  <si>
    <t>BU0059</t>
  </si>
  <si>
    <t>BU0061</t>
  </si>
  <si>
    <t>AUXILIAR DE SERVICIO B</t>
  </si>
  <si>
    <t>BU0062</t>
  </si>
  <si>
    <t>VIGILANTE C</t>
  </si>
  <si>
    <t>BU0064</t>
  </si>
  <si>
    <t>BU0065</t>
  </si>
  <si>
    <t>VIGILANTE B</t>
  </si>
  <si>
    <t>BU0066</t>
  </si>
  <si>
    <t>AUXILIAR DE SERVICIO A</t>
  </si>
  <si>
    <t>BU0068</t>
  </si>
  <si>
    <t>VIGILANTE A</t>
  </si>
  <si>
    <t>BU0070</t>
  </si>
  <si>
    <t>INSTRUCTOR DEPORTIVO A</t>
  </si>
  <si>
    <t>BU0072</t>
  </si>
  <si>
    <t>INSTRUCTOR DEPORTIVO B</t>
  </si>
  <si>
    <t>MM0041</t>
  </si>
  <si>
    <t>PROGRAMADOR D</t>
  </si>
  <si>
    <t>MM0042</t>
  </si>
  <si>
    <t>PROGRAMADOR B</t>
  </si>
  <si>
    <t>MM0044</t>
  </si>
  <si>
    <t>COORDINADOR DE PROYECTOS</t>
  </si>
  <si>
    <t>MM0062</t>
  </si>
  <si>
    <t>ANALISTA ADMINISTRATIVO F</t>
  </si>
  <si>
    <t>MM0069</t>
  </si>
  <si>
    <t>ANALISTA ADMINISTRATIVO E</t>
  </si>
  <si>
    <t>MM0084</t>
  </si>
  <si>
    <t>ANALISTA ADMINISTRATIVO D</t>
  </si>
  <si>
    <t>MM0085</t>
  </si>
  <si>
    <t>JEFE DE PROGRAMACION</t>
  </si>
  <si>
    <t>MM0094</t>
  </si>
  <si>
    <t>JEFE DE OFICINA C</t>
  </si>
  <si>
    <t>MM0095</t>
  </si>
  <si>
    <t>ANALISTA ADMINISTRATIVO C</t>
  </si>
  <si>
    <t>MM0097</t>
  </si>
  <si>
    <t>SECRETARIA I</t>
  </si>
  <si>
    <t>MM0099</t>
  </si>
  <si>
    <t>AUXILIAR ADMINISTRATIVO K</t>
  </si>
  <si>
    <t>MM0100</t>
  </si>
  <si>
    <t>JEFE OFICINA B</t>
  </si>
  <si>
    <t>MM0102</t>
  </si>
  <si>
    <t>ANALISTA ADMINISTRATIVO B</t>
  </si>
  <si>
    <t>MM0104</t>
  </si>
  <si>
    <t>PROMOTOR A</t>
  </si>
  <si>
    <t>SC0098</t>
  </si>
  <si>
    <t>HONORARIOS ASIMILABLES SALARIO</t>
  </si>
  <si>
    <t>INSTITUTO DE EDUCACION PARA ADULTOS DEL ESTADO DE YUCATÁN</t>
  </si>
  <si>
    <t>CF33849</t>
  </si>
  <si>
    <t>COORDINADOR DE UNIDAD DE SERVS. ESPECIALIZADOS</t>
  </si>
  <si>
    <t>CF04807</t>
  </si>
  <si>
    <t>SECRETARIA EJECUTIVA B</t>
  </si>
  <si>
    <t>CF14070</t>
  </si>
  <si>
    <t>DIRECTOR DE IEEA/DELEGADO</t>
  </si>
  <si>
    <t>CF36014</t>
  </si>
  <si>
    <t>COORDINADOR REGIONAL</t>
  </si>
  <si>
    <t>CF01059</t>
  </si>
  <si>
    <t>CORDINADOR DE ZONA</t>
  </si>
  <si>
    <t>A03804</t>
  </si>
  <si>
    <t>T03810</t>
  </si>
  <si>
    <t>ESPECIALISTA EN PROY. TECNICOS</t>
  </si>
  <si>
    <t>A01806</t>
  </si>
  <si>
    <t>T03820</t>
  </si>
  <si>
    <t>TECNICO DOCENTE</t>
  </si>
  <si>
    <t>T03823</t>
  </si>
  <si>
    <t>TECNICO SUPERIOR</t>
  </si>
  <si>
    <t>S01803</t>
  </si>
  <si>
    <t>OFICAL DE SERVICIOS Y MANTENIMIENTO</t>
  </si>
  <si>
    <t>A01805</t>
  </si>
  <si>
    <t>AUXILIAR DE ADMINISTRADOR</t>
  </si>
  <si>
    <t>T03803</t>
  </si>
  <si>
    <t>TECNICO MEDIO</t>
  </si>
  <si>
    <t>T06803</t>
  </si>
  <si>
    <t>COORDINADOR EN TECNICOS EN COMPUTACION</t>
  </si>
  <si>
    <t>A01807</t>
  </si>
  <si>
    <t>INSTITUTO PARA EL DESARROLLO DE LA CULTURA MAYA DEL ESTADO DE YUCATÁN</t>
  </si>
  <si>
    <t>SC0001</t>
  </si>
  <si>
    <t>SC0006</t>
  </si>
  <si>
    <t>JEFE DE DEPARTAMENTO D</t>
  </si>
  <si>
    <t>MM0004</t>
  </si>
  <si>
    <t>BU0001</t>
  </si>
  <si>
    <t>TECNICO ESPECIALISTA A</t>
  </si>
  <si>
    <t>BU0002</t>
  </si>
  <si>
    <t>SECRETARIA EJECUTIVA</t>
  </si>
  <si>
    <t>INSTITUTO DE SEGURIDAD JURIDICA PATRIMONIAL DE YUCATÁN</t>
  </si>
  <si>
    <t>DGRB1</t>
  </si>
  <si>
    <t>DIRB1</t>
  </si>
  <si>
    <t>JEFB1</t>
  </si>
  <si>
    <t>JEFB3</t>
  </si>
  <si>
    <t>JEFB4</t>
  </si>
  <si>
    <t>LDPB1</t>
  </si>
  <si>
    <t>Líder de proyecto</t>
  </si>
  <si>
    <t>COOB1</t>
  </si>
  <si>
    <t>COOB2</t>
  </si>
  <si>
    <t>COOB3</t>
  </si>
  <si>
    <t>COOB4</t>
  </si>
  <si>
    <t>COOB5</t>
  </si>
  <si>
    <t>SECB1</t>
  </si>
  <si>
    <t>COOB6</t>
  </si>
  <si>
    <t>ADMB2</t>
  </si>
  <si>
    <t>Analista</t>
  </si>
  <si>
    <t>ADMB3</t>
  </si>
  <si>
    <t>AUXB1</t>
  </si>
  <si>
    <t>Auxiliar</t>
  </si>
  <si>
    <t>COOB7</t>
  </si>
  <si>
    <t>ADMB1</t>
  </si>
  <si>
    <t>AUXB2</t>
  </si>
  <si>
    <t>PERB2</t>
  </si>
  <si>
    <t>Perito</t>
  </si>
  <si>
    <t>SECB3</t>
  </si>
  <si>
    <t>SECB4</t>
  </si>
  <si>
    <t>SECB5</t>
  </si>
  <si>
    <t>Total Plazas de Nóminas</t>
  </si>
  <si>
    <t>COOH1</t>
  </si>
  <si>
    <t>COOH3</t>
  </si>
  <si>
    <t>COOH6</t>
  </si>
  <si>
    <t>ADMH2</t>
  </si>
  <si>
    <t>INSTITUTO DE SEGURIDAD SOCIAL DE LOS TRABAJADORES DEL ESTADO DE YUCATÁN</t>
  </si>
  <si>
    <t>ISS04</t>
  </si>
  <si>
    <t>Asesor I</t>
  </si>
  <si>
    <t>Asesor II</t>
  </si>
  <si>
    <t>ISS01</t>
  </si>
  <si>
    <t>Director general</t>
  </si>
  <si>
    <t>ISS15</t>
  </si>
  <si>
    <t>Directora Centro extension educativa I</t>
  </si>
  <si>
    <t>ISS16</t>
  </si>
  <si>
    <t>Directora de Cendi I</t>
  </si>
  <si>
    <t>ISS02</t>
  </si>
  <si>
    <t>Gerente Centro Comercial I</t>
  </si>
  <si>
    <t>ISS03</t>
  </si>
  <si>
    <t>Gerente Centro turistico II</t>
  </si>
  <si>
    <t>ISS23</t>
  </si>
  <si>
    <t>Jefe de departamento I</t>
  </si>
  <si>
    <t>Jefe de departamento III</t>
  </si>
  <si>
    <t>Jefe de departamento IV</t>
  </si>
  <si>
    <t>ISS27</t>
  </si>
  <si>
    <t>Subdirector I</t>
  </si>
  <si>
    <t>ISS31</t>
  </si>
  <si>
    <t>Titular Organismo Auxiliar I</t>
  </si>
  <si>
    <t>ISS05</t>
  </si>
  <si>
    <t>Asesor juridico I</t>
  </si>
  <si>
    <t>Asesor juridico II</t>
  </si>
  <si>
    <t>Asesor juridico III</t>
  </si>
  <si>
    <t>Asesor juridico IV</t>
  </si>
  <si>
    <t>ISS06</t>
  </si>
  <si>
    <t>Asistente educativa I</t>
  </si>
  <si>
    <t>Asistente educativa II</t>
  </si>
  <si>
    <t>ISS08</t>
  </si>
  <si>
    <t>Auxiliar administrativo I</t>
  </si>
  <si>
    <t>Auxiliar administrativo II</t>
  </si>
  <si>
    <t>Auxiliar administrativo III</t>
  </si>
  <si>
    <t>Auxiliar administrativo IV</t>
  </si>
  <si>
    <t>Auxiliar administrativo V</t>
  </si>
  <si>
    <t>ISS07</t>
  </si>
  <si>
    <t>Auxiliar operativo I</t>
  </si>
  <si>
    <t>Auxiliar operativo II</t>
  </si>
  <si>
    <t>Auxiliar operativo III</t>
  </si>
  <si>
    <t>Auxiliar operativo IV</t>
  </si>
  <si>
    <t>ISS29</t>
  </si>
  <si>
    <t>Chef II</t>
  </si>
  <si>
    <t>ISS09</t>
  </si>
  <si>
    <t>Contador Centro Comercial I</t>
  </si>
  <si>
    <t>ISS13</t>
  </si>
  <si>
    <t>Coordinador de Pedagogia I</t>
  </si>
  <si>
    <t>ISS12</t>
  </si>
  <si>
    <t>Coordinador I</t>
  </si>
  <si>
    <t>Coordinador II</t>
  </si>
  <si>
    <t>Coordinador III</t>
  </si>
  <si>
    <t>Coordinador IV</t>
  </si>
  <si>
    <t>Coordinador V</t>
  </si>
  <si>
    <t>ISS14</t>
  </si>
  <si>
    <t>Directora apoyo a la educX especial I</t>
  </si>
  <si>
    <t>ISS17</t>
  </si>
  <si>
    <t>Doctor de cendi I</t>
  </si>
  <si>
    <t>ISS18</t>
  </si>
  <si>
    <t>Encargada de cocina I</t>
  </si>
  <si>
    <t>ISS19</t>
  </si>
  <si>
    <t>Encargada de grupo I</t>
  </si>
  <si>
    <t>ISS24</t>
  </si>
  <si>
    <t>Encargado de mantenimiento I</t>
  </si>
  <si>
    <t>ISS20</t>
  </si>
  <si>
    <t>Enfermera I</t>
  </si>
  <si>
    <t>ISS30</t>
  </si>
  <si>
    <t>Guardavidas I</t>
  </si>
  <si>
    <t>ISS21</t>
  </si>
  <si>
    <t>Instructor I</t>
  </si>
  <si>
    <t>ISS22</t>
  </si>
  <si>
    <t>Profesor Centro de jubilados I</t>
  </si>
  <si>
    <t>Profesor Centro de jubilados II</t>
  </si>
  <si>
    <t>ISS25</t>
  </si>
  <si>
    <t>Programador I</t>
  </si>
  <si>
    <t>Programador III</t>
  </si>
  <si>
    <t>Programador IV</t>
  </si>
  <si>
    <t>Programador V</t>
  </si>
  <si>
    <t>ISS26</t>
  </si>
  <si>
    <t>Psicologo I</t>
  </si>
  <si>
    <t>ISS11</t>
  </si>
  <si>
    <t>Supervisor I</t>
  </si>
  <si>
    <t>Supervisor II</t>
  </si>
  <si>
    <t>Supervisor III</t>
  </si>
  <si>
    <t>Supervisor IV</t>
  </si>
  <si>
    <t>ISS10</t>
  </si>
  <si>
    <t>Supervisor operativo I</t>
  </si>
  <si>
    <t>Supervisor operativo II</t>
  </si>
  <si>
    <t>ISS28</t>
  </si>
  <si>
    <t>Terapeuta I</t>
  </si>
  <si>
    <t>Guardavidas II</t>
  </si>
  <si>
    <t>INSTITUTO TECNOLÓGICO SUPERIOR DE MOTUL</t>
  </si>
  <si>
    <t>ITS0001</t>
  </si>
  <si>
    <t>ITS0002</t>
  </si>
  <si>
    <t>Subdirector de Área</t>
  </si>
  <si>
    <t>ITS0003</t>
  </si>
  <si>
    <t>Jefe de División</t>
  </si>
  <si>
    <t>ITS0004</t>
  </si>
  <si>
    <t>CF12027</t>
  </si>
  <si>
    <t>Ingeniero en Sistemas</t>
  </si>
  <si>
    <t>CF33118</t>
  </si>
  <si>
    <t>Técnico Especializado</t>
  </si>
  <si>
    <t>P01002</t>
  </si>
  <si>
    <t>Analista Especializado</t>
  </si>
  <si>
    <t>A06009</t>
  </si>
  <si>
    <t>Coordinador de Promociones</t>
  </si>
  <si>
    <t>P13006</t>
  </si>
  <si>
    <t>Médico General</t>
  </si>
  <si>
    <t>P16004</t>
  </si>
  <si>
    <t>Psicologo</t>
  </si>
  <si>
    <t>A01001</t>
  </si>
  <si>
    <t>Jefe de oficina</t>
  </si>
  <si>
    <t>CF53455</t>
  </si>
  <si>
    <t>Secretaria de Director General</t>
  </si>
  <si>
    <t>P01001</t>
  </si>
  <si>
    <t>Analista Técnico</t>
  </si>
  <si>
    <t>T06027</t>
  </si>
  <si>
    <t>CF53453</t>
  </si>
  <si>
    <t>Chofer de Director</t>
  </si>
  <si>
    <t>T16005</t>
  </si>
  <si>
    <t>Laboratorista</t>
  </si>
  <si>
    <t>CF34004</t>
  </si>
  <si>
    <t>Secretaría de Jefe de Departamento</t>
  </si>
  <si>
    <t>T05003</t>
  </si>
  <si>
    <t>S06002</t>
  </si>
  <si>
    <t>Intendente</t>
  </si>
  <si>
    <t>S14001</t>
  </si>
  <si>
    <t>E13013</t>
  </si>
  <si>
    <t>Profesor Titular "A"</t>
  </si>
  <si>
    <t>E13010</t>
  </si>
  <si>
    <t>Profesor Asociado "A"</t>
  </si>
  <si>
    <t>E13001</t>
  </si>
  <si>
    <t>Profesor de Asignatura "A"</t>
  </si>
  <si>
    <t>E13002</t>
  </si>
  <si>
    <t>Profesor de Asignatura "B"</t>
  </si>
  <si>
    <t>Honorarios asimilados</t>
  </si>
  <si>
    <t>INSTITUTO TECNOLÓGICO SUPERIOR PROGRESO</t>
  </si>
  <si>
    <t>ITS001</t>
  </si>
  <si>
    <t>ITS002</t>
  </si>
  <si>
    <t>SUBDIRECTOR DE AREA</t>
  </si>
  <si>
    <t>ITS003</t>
  </si>
  <si>
    <t>JEFE DE DIVISIÓN</t>
  </si>
  <si>
    <t>ITS004</t>
  </si>
  <si>
    <t>ITS005</t>
  </si>
  <si>
    <t>COORDINADOR DE DEPARTAMENTO</t>
  </si>
  <si>
    <t>CF33116</t>
  </si>
  <si>
    <t>TECNICO ESPECIALIZADO</t>
  </si>
  <si>
    <t>COORDINADOR DE PROMOCIONES</t>
  </si>
  <si>
    <t>T06018</t>
  </si>
  <si>
    <t>ANALISTA TECNICO</t>
  </si>
  <si>
    <t>CF34280</t>
  </si>
  <si>
    <t>SECRETARIA DE SUBDIRECTOR</t>
  </si>
  <si>
    <t>S05033</t>
  </si>
  <si>
    <t>OPERADOR DE EQUIPO</t>
  </si>
  <si>
    <t>SECRETARIA DE JEFE DE DEPARTAMENTO</t>
  </si>
  <si>
    <t>S08011</t>
  </si>
  <si>
    <t>TECNICO EN MANTENIMIENTO</t>
  </si>
  <si>
    <t>T0S003</t>
  </si>
  <si>
    <t>PROFESOR ASOCIADO A</t>
  </si>
  <si>
    <t>E13011</t>
  </si>
  <si>
    <t>PROFESOR ASOCIADO B</t>
  </si>
  <si>
    <t>PROFESOR TITULAR A</t>
  </si>
  <si>
    <t>ASIGNATURA A</t>
  </si>
  <si>
    <t>ASIGNATURA B</t>
  </si>
  <si>
    <t>Docente de Licenciatura</t>
  </si>
  <si>
    <t>Docente de Ingles</t>
  </si>
  <si>
    <t xml:space="preserve">Docente Maestria </t>
  </si>
  <si>
    <t>Promotores Deportivos</t>
  </si>
  <si>
    <t>Nutriologo</t>
  </si>
  <si>
    <t xml:space="preserve">Apoyo Administrativo </t>
  </si>
  <si>
    <t>Auxiliar Administrativo Medio Tiempo</t>
  </si>
  <si>
    <t>PLAZAS TRABAJADOR INDEPENDIENTE</t>
  </si>
  <si>
    <t>PROFESOR ASIGNATURA B</t>
  </si>
  <si>
    <t>PROFESOR ASIGNATURA A</t>
  </si>
  <si>
    <t>A08004</t>
  </si>
  <si>
    <t>A03004</t>
  </si>
  <si>
    <t>OFICIAL DE MANTENIMIENTO GENERAL</t>
  </si>
  <si>
    <t>OPERADOR DE EQUIPO T.P.ESP.</t>
  </si>
  <si>
    <t>CHOFER DEL DIRECTOR</t>
  </si>
  <si>
    <t xml:space="preserve">CAPTURISTA </t>
  </si>
  <si>
    <t>PSCICOLOGO</t>
  </si>
  <si>
    <t xml:space="preserve">JEFE DE DIVISION </t>
  </si>
  <si>
    <t>INSTITUTO TECNOLÓGICO SUPERIOR DEL SUR DEL ESTADO DE YUCATÀN</t>
  </si>
  <si>
    <t>INSTITUTO TECNOLÓGICO SUPERIOR DE VALLADOLID</t>
  </si>
  <si>
    <t>JEFE DE DIVISION</t>
  </si>
  <si>
    <t>SECRETARIA DE DIRECTOR GRAL.</t>
  </si>
  <si>
    <t>CF34006</t>
  </si>
  <si>
    <t>SECRETARIO DE DIRECTOR</t>
  </si>
  <si>
    <t>SECRETARIA DE JEFE DEPARTAMENTO</t>
  </si>
  <si>
    <t>BIBLIOTECARIA</t>
  </si>
  <si>
    <t>PROFESOR ASOCIADO "A"</t>
  </si>
  <si>
    <t>PROFESOR ASOCIADO "B"</t>
  </si>
  <si>
    <t>E13012</t>
  </si>
  <si>
    <t>PROFESOR ASOCIADO "C"</t>
  </si>
  <si>
    <t>PROFESOR TITULAR "A"</t>
  </si>
  <si>
    <t>PROFESOR ASIGNATURA "A"</t>
  </si>
  <si>
    <t>PROFESOR ASIGNATURA "B"</t>
  </si>
  <si>
    <t>INSTITUTO DE VIVIENDA DEL ESTADO DE YUCATÁN</t>
  </si>
  <si>
    <t>DA01</t>
  </si>
  <si>
    <t>SA02</t>
  </si>
  <si>
    <t>SUBDIRECTOR DE ÁREA "B"</t>
  </si>
  <si>
    <t>SA01</t>
  </si>
  <si>
    <t>SUBDIRECTOR DE ÁREA "A"</t>
  </si>
  <si>
    <t>JD03</t>
  </si>
  <si>
    <t>JEFE DE DEPARTAMENTO "C"</t>
  </si>
  <si>
    <t>JD02</t>
  </si>
  <si>
    <t>JEFE DE DEPARTAMENTO "B"</t>
  </si>
  <si>
    <t>JEFE DE DEPARTAMENTO "A"</t>
  </si>
  <si>
    <t>C003</t>
  </si>
  <si>
    <t>COORDINADOR "C"</t>
  </si>
  <si>
    <t>C002</t>
  </si>
  <si>
    <t>COORDINADOR "B"</t>
  </si>
  <si>
    <t>C001</t>
  </si>
  <si>
    <t>COORDINADOR "A"</t>
  </si>
  <si>
    <t>A006</t>
  </si>
  <si>
    <t>AUXILIAR "F"</t>
  </si>
  <si>
    <t>A005</t>
  </si>
  <si>
    <t>AUXILIAR "E"</t>
  </si>
  <si>
    <t>A004</t>
  </si>
  <si>
    <t>AUXILIAR "D"</t>
  </si>
  <si>
    <t>A003</t>
  </si>
  <si>
    <t>AUXILIAR "C"</t>
  </si>
  <si>
    <t>A002</t>
  </si>
  <si>
    <t>AUXILIAR "B"</t>
  </si>
  <si>
    <t>A001</t>
  </si>
  <si>
    <t>AUXILIAR "A"</t>
  </si>
  <si>
    <t>HAS</t>
  </si>
  <si>
    <t>HONORARIOS ASIMILABLES</t>
  </si>
  <si>
    <t>HSP</t>
  </si>
  <si>
    <t>HONORARIOS POR SERVICIOS PROFESIONALES</t>
  </si>
  <si>
    <t>INSTITUTO YUCATECO DE EMPRENDEDORES</t>
  </si>
  <si>
    <t>SC0153</t>
  </si>
  <si>
    <t>DIRECTOR ÁREA</t>
  </si>
  <si>
    <t xml:space="preserve">JEFE DE DEPARTAMENTO </t>
  </si>
  <si>
    <t>SC0069</t>
  </si>
  <si>
    <t xml:space="preserve">COORDINADOR </t>
  </si>
  <si>
    <t>SC0081</t>
  </si>
  <si>
    <t>COORDINADOR DE PROYECTO</t>
  </si>
  <si>
    <t>N/A</t>
  </si>
  <si>
    <t>DISEÑADORA</t>
  </si>
  <si>
    <t>JUNTA DE AGUA POTABLE Y ALCANTARILLADO DE YUCATÁN</t>
  </si>
  <si>
    <t>DIRECTOR AA</t>
  </si>
  <si>
    <t>SD01</t>
  </si>
  <si>
    <t>SUBDIRECTOR BAA</t>
  </si>
  <si>
    <t>GT01</t>
  </si>
  <si>
    <t>GERENTE CAA</t>
  </si>
  <si>
    <t>JEFE DEPARTAMENTO DAA</t>
  </si>
  <si>
    <t>JEFE DEPARTAMENTO DA</t>
  </si>
  <si>
    <t>JEFE DEPARTAMENTO DB</t>
  </si>
  <si>
    <t>JD04</t>
  </si>
  <si>
    <t>JEFE DEPARTAMENTO DC</t>
  </si>
  <si>
    <t>JD05</t>
  </si>
  <si>
    <t>JEFE DEPARTAMENTO DD</t>
  </si>
  <si>
    <t>AU01</t>
  </si>
  <si>
    <t>AUXILIAR IAA</t>
  </si>
  <si>
    <t>AU02</t>
  </si>
  <si>
    <t xml:space="preserve">AUXILIAR IA </t>
  </si>
  <si>
    <t>AU03</t>
  </si>
  <si>
    <t>AUXILIAR IB</t>
  </si>
  <si>
    <t>AU04</t>
  </si>
  <si>
    <t xml:space="preserve">AUXILIAR IC </t>
  </si>
  <si>
    <t>AU05</t>
  </si>
  <si>
    <t>AUXILIAR ID</t>
  </si>
  <si>
    <t>AT01</t>
  </si>
  <si>
    <t>AYUDANTE TECNICO HAA</t>
  </si>
  <si>
    <t>AT02</t>
  </si>
  <si>
    <t>AYUDANTE TECNICO HA</t>
  </si>
  <si>
    <t>AT03</t>
  </si>
  <si>
    <t>AYUDANTE TECNICO HB</t>
  </si>
  <si>
    <t>AT04</t>
  </si>
  <si>
    <t>AYUDANTE TECNICO HC</t>
  </si>
  <si>
    <t>AT05</t>
  </si>
  <si>
    <t>AYUDANTE TECNICO HD</t>
  </si>
  <si>
    <t>ES01</t>
  </si>
  <si>
    <t>ESPECIALISTA EAA</t>
  </si>
  <si>
    <t>ES02</t>
  </si>
  <si>
    <t>ESPECIALISTA EA</t>
  </si>
  <si>
    <t>ES03</t>
  </si>
  <si>
    <t>ESPECIALISTA EB</t>
  </si>
  <si>
    <t>ES04</t>
  </si>
  <si>
    <t>ESPECIALISTA EC</t>
  </si>
  <si>
    <t>OF02</t>
  </si>
  <si>
    <t>OFICIAL JA</t>
  </si>
  <si>
    <t>OF03</t>
  </si>
  <si>
    <t>OFICIAL JB</t>
  </si>
  <si>
    <t>OF04</t>
  </si>
  <si>
    <t>OFICIAL JC</t>
  </si>
  <si>
    <t>OF05</t>
  </si>
  <si>
    <t>OFICIAL JD</t>
  </si>
  <si>
    <t>SE03</t>
  </si>
  <si>
    <t>SECRETARIA GB</t>
  </si>
  <si>
    <t>SE05</t>
  </si>
  <si>
    <t xml:space="preserve">SECRETARIA IAA </t>
  </si>
  <si>
    <t>SE06</t>
  </si>
  <si>
    <t>SECRETARIA IA</t>
  </si>
  <si>
    <t>TE01</t>
  </si>
  <si>
    <t>TECNICO ESPECIALISTA FAA</t>
  </si>
  <si>
    <t>TE02</t>
  </si>
  <si>
    <t>TECNICO ESPECIALISTA FA</t>
  </si>
  <si>
    <t>TE03</t>
  </si>
  <si>
    <t>TECNICO ESPECIALISTA FB</t>
  </si>
  <si>
    <t>TE04</t>
  </si>
  <si>
    <t>TECNICO ESPECIALISTA FC</t>
  </si>
  <si>
    <t>TE05</t>
  </si>
  <si>
    <t>TECNICO ESPECIALISTA FD</t>
  </si>
  <si>
    <t>TC01</t>
  </si>
  <si>
    <t>TECNICO GAA</t>
  </si>
  <si>
    <t>TC02</t>
  </si>
  <si>
    <t>TECNICO GA</t>
  </si>
  <si>
    <t>TC03</t>
  </si>
  <si>
    <t>TECNICO GB</t>
  </si>
  <si>
    <t>TC04</t>
  </si>
  <si>
    <t>TECNICO GC</t>
  </si>
  <si>
    <t>TC05</t>
  </si>
  <si>
    <t>TECNICO GD</t>
  </si>
  <si>
    <t>ES05</t>
  </si>
  <si>
    <t>ESPECIALISTA ED</t>
  </si>
  <si>
    <t>OF01</t>
  </si>
  <si>
    <t>OFICIAL JAA</t>
  </si>
  <si>
    <t>SE01</t>
  </si>
  <si>
    <t>SECRETARIA GAA</t>
  </si>
  <si>
    <t>SE02</t>
  </si>
  <si>
    <t>SECRETARIA GA</t>
  </si>
  <si>
    <t>SE07</t>
  </si>
  <si>
    <t>SECRETARIA IB</t>
  </si>
  <si>
    <t>SE09</t>
  </si>
  <si>
    <t>SECRETARIA ID</t>
  </si>
  <si>
    <t>SE04</t>
  </si>
  <si>
    <t>SI01</t>
  </si>
  <si>
    <t>SI</t>
  </si>
  <si>
    <t>JUNTA DE ASISTENCIA PRIVADA DEL ESTADO DE YUCATAN</t>
  </si>
  <si>
    <t>JAPDG-01</t>
  </si>
  <si>
    <t>JAPD-01</t>
  </si>
  <si>
    <t xml:space="preserve">Director  </t>
  </si>
  <si>
    <t>JAPC-01</t>
  </si>
  <si>
    <t>JAPR-01</t>
  </si>
  <si>
    <t>JAPA-01</t>
  </si>
  <si>
    <t>Total Plaza</t>
  </si>
  <si>
    <t>LA JUNTA DE ELECTRIFICACIÓN DE YUCATÁN</t>
  </si>
  <si>
    <t>JDG0101</t>
  </si>
  <si>
    <t>JAD0201</t>
  </si>
  <si>
    <t>Jefe de Departamento D</t>
  </si>
  <si>
    <t>JTE0301</t>
  </si>
  <si>
    <t>Jefe de Departamento C</t>
  </si>
  <si>
    <t>JTE0401</t>
  </si>
  <si>
    <t>JCO0301</t>
  </si>
  <si>
    <t>JCO0201</t>
  </si>
  <si>
    <t>JCO0202</t>
  </si>
  <si>
    <t>JSU0301</t>
  </si>
  <si>
    <t>Supervisor de Obra E</t>
  </si>
  <si>
    <t>JSU0302</t>
  </si>
  <si>
    <t>Supervisor de Obra C</t>
  </si>
  <si>
    <t>JSU0303</t>
  </si>
  <si>
    <t>Supervisor de Obra A</t>
  </si>
  <si>
    <t>JAN0301</t>
  </si>
  <si>
    <t>Analista operativo C</t>
  </si>
  <si>
    <t>JAN0302</t>
  </si>
  <si>
    <t>Analista operativo B</t>
  </si>
  <si>
    <t>Analista operativo A</t>
  </si>
  <si>
    <t>JAN0401</t>
  </si>
  <si>
    <t>Analista juridico</t>
  </si>
  <si>
    <t>JAN0203</t>
  </si>
  <si>
    <t>Analista administrativo D</t>
  </si>
  <si>
    <t>JSE0102</t>
  </si>
  <si>
    <t>Secretaria D</t>
  </si>
  <si>
    <t>JAN0204</t>
  </si>
  <si>
    <t>JCH0103</t>
  </si>
  <si>
    <t>Chofer B</t>
  </si>
  <si>
    <t>JCH0205</t>
  </si>
  <si>
    <t>Chofer A</t>
  </si>
  <si>
    <t>JAS0206</t>
  </si>
  <si>
    <t>Auxiliar de Servicios A</t>
  </si>
  <si>
    <t>28JEL</t>
  </si>
  <si>
    <t>Electricista</t>
  </si>
  <si>
    <t>Régimen Estatal de Protección Social en Salud de Yucatán</t>
  </si>
  <si>
    <t>M03025</t>
  </si>
  <si>
    <t>APOYO ADMINISTRATIVO EN SALUD - A1</t>
  </si>
  <si>
    <t>M03023</t>
  </si>
  <si>
    <t>APOYO ADMINISTRATIVO EN SALUD - A3</t>
  </si>
  <si>
    <t>M03022</t>
  </si>
  <si>
    <t>APOYO ADMINISTRATIVO EN SALUD - A4</t>
  </si>
  <si>
    <t>M03019</t>
  </si>
  <si>
    <t>APOYO ADMINISTRATIVO EN SALUD - A7</t>
  </si>
  <si>
    <t>M03018</t>
  </si>
  <si>
    <t>APOYO ADMINISTRATIVO EN SALUD - A8</t>
  </si>
  <si>
    <t>M01007</t>
  </si>
  <si>
    <t>CIRUJANO DENTISTA A</t>
  </si>
  <si>
    <t>M2-1</t>
  </si>
  <si>
    <t>L1-1</t>
  </si>
  <si>
    <t>P3-3</t>
  </si>
  <si>
    <t>ENLACE</t>
  </si>
  <si>
    <t>O3-2</t>
  </si>
  <si>
    <t xml:space="preserve">JEFE DEL DEPARTAMENTO </t>
  </si>
  <si>
    <t>M01006</t>
  </si>
  <si>
    <t>MÉDICO GENERAL "A"</t>
  </si>
  <si>
    <t>CF40004</t>
  </si>
  <si>
    <t>SOPORTE ADMINISTRATIVO "A"</t>
  </si>
  <si>
    <t>CF40003</t>
  </si>
  <si>
    <t>SOPORTE ADMINISTRATIVO "B"</t>
  </si>
  <si>
    <t>CF40002</t>
  </si>
  <si>
    <t>SOPORTE ADMINISTRATIVO "C"</t>
  </si>
  <si>
    <t>N3-2</t>
  </si>
  <si>
    <t>N1-2</t>
  </si>
  <si>
    <t xml:space="preserve">SUBDIRECTOR </t>
  </si>
  <si>
    <t>SECRETARÍA TÉCNICA DE PLANEACIÓN Y EVALUACIÓN</t>
  </si>
  <si>
    <t>SEPLAN01</t>
  </si>
  <si>
    <t>SECRETARIO TÉCNICO</t>
  </si>
  <si>
    <t>SEPLAN04</t>
  </si>
  <si>
    <t>SEPLAN02</t>
  </si>
  <si>
    <t>SEPLAN05</t>
  </si>
  <si>
    <t>SEPLAN06</t>
  </si>
  <si>
    <t>SEPLAN15</t>
  </si>
  <si>
    <t>SEPLAN07</t>
  </si>
  <si>
    <t>SEPLAN08</t>
  </si>
  <si>
    <t>LÍDER DE PROYECTO</t>
  </si>
  <si>
    <t>SEPLAN09</t>
  </si>
  <si>
    <t>SEPLAN10</t>
  </si>
  <si>
    <t>SEPLAN12</t>
  </si>
  <si>
    <t>SEPLAN11</t>
  </si>
  <si>
    <t>SEPLAN13</t>
  </si>
  <si>
    <t>SEPLAN14</t>
  </si>
  <si>
    <t>A</t>
  </si>
  <si>
    <t>B</t>
  </si>
  <si>
    <t>C</t>
  </si>
  <si>
    <t>D</t>
  </si>
  <si>
    <t>E</t>
  </si>
  <si>
    <t>SECRETARÍA EJECUTIVA DEL SISTEMA ESTATAL ANTICORRUPCIÓN DE YUCATÁN</t>
  </si>
  <si>
    <t>SC0029, SC0043</t>
  </si>
  <si>
    <t>SC0036</t>
  </si>
  <si>
    <t>Secretario de Gobierno</t>
  </si>
  <si>
    <t>MM0018</t>
  </si>
  <si>
    <t>Programador</t>
  </si>
  <si>
    <t>MM0079</t>
  </si>
  <si>
    <t>MM0139</t>
  </si>
  <si>
    <t>PRESIDENTE, CONSEJERO</t>
  </si>
  <si>
    <t>Comité de Participación Ciudadana</t>
  </si>
  <si>
    <t>SERVICIOS DE SALUD DE YUCATÁN</t>
  </si>
  <si>
    <t>416-CF21135</t>
  </si>
  <si>
    <t xml:space="preserve">JEFE DE DEPARTAMENTO ESTATAL.                     </t>
  </si>
  <si>
    <t>416-CF21905</t>
  </si>
  <si>
    <t xml:space="preserve">COORDINADOR DICT. DE SERVICIOS ESPECIALIZADOS     </t>
  </si>
  <si>
    <t>416-CF34068</t>
  </si>
  <si>
    <t>416-CF34245</t>
  </si>
  <si>
    <t xml:space="preserve">DIRECTOR DE HOSPITAL ESTATAL                      </t>
  </si>
  <si>
    <t>416-CF34260</t>
  </si>
  <si>
    <t xml:space="preserve">DIRECTOR ESTATAL                                  </t>
  </si>
  <si>
    <t>416-CF34261</t>
  </si>
  <si>
    <t xml:space="preserve">SUBDIRECTOR ESTATAL.                              </t>
  </si>
  <si>
    <t>416-CF34263</t>
  </si>
  <si>
    <t>416-CF40002</t>
  </si>
  <si>
    <t>416-CF40003</t>
  </si>
  <si>
    <t>416-CF40004</t>
  </si>
  <si>
    <t>416-CF41001</t>
  </si>
  <si>
    <t>JEFE DE UNIDAD DE ATENCION MEDICA "A"</t>
  </si>
  <si>
    <t>416-CF41003</t>
  </si>
  <si>
    <t>JEFE DE UNIDAD DE ATENCION MEDICA "C"</t>
  </si>
  <si>
    <t>416-CF41007</t>
  </si>
  <si>
    <t>SUBDIRECTOR MEDICO "C" EN HOSPITAL</t>
  </si>
  <si>
    <t>416-CF41011</t>
  </si>
  <si>
    <t>ASISTENTE DE LA DIRECCION DEL HOSPITAL</t>
  </si>
  <si>
    <t>416-CF41012</t>
  </si>
  <si>
    <t>416-CF41013</t>
  </si>
  <si>
    <t>JEFE DE SERVICIOS</t>
  </si>
  <si>
    <t>416-CF41014</t>
  </si>
  <si>
    <t>JEFE DE UNIDAD EN HOSPITAL</t>
  </si>
  <si>
    <t>416-CF41015</t>
  </si>
  <si>
    <t>COORD. MEDICO EN AREA NORMATIVA "A"</t>
  </si>
  <si>
    <t>416-CF41024</t>
  </si>
  <si>
    <t>JEFE DE ENFERMERAS "A"</t>
  </si>
  <si>
    <t>416-CF41026</t>
  </si>
  <si>
    <t>JEFE DE ENFERMERAS "C"</t>
  </si>
  <si>
    <t>416-CF41027</t>
  </si>
  <si>
    <t>JEFE DE ENFERMERAS "D"</t>
  </si>
  <si>
    <t>416-CF41030</t>
  </si>
  <si>
    <t>JEFE DE REGISTROS HOSPITALARIOS</t>
  </si>
  <si>
    <t>416-CF41031</t>
  </si>
  <si>
    <t>JEFE DE FARMACIA</t>
  </si>
  <si>
    <t>416-CF41032</t>
  </si>
  <si>
    <t>JEFE DE DIETETICA</t>
  </si>
  <si>
    <t>416-CF41038</t>
  </si>
  <si>
    <t>SUPERV. DE ACCION COMUNITARIA DE P.A.P.A.</t>
  </si>
  <si>
    <t>416-CF41040</t>
  </si>
  <si>
    <t>SUPERV. MEDICO EN AREA NORMATIVA</t>
  </si>
  <si>
    <t>416-CF41052</t>
  </si>
  <si>
    <t>SUBJEFE DE ENFERMERAS</t>
  </si>
  <si>
    <t>416-CF41054</t>
  </si>
  <si>
    <t>JEFE DE TRABAJO SOCIAL EN AREA MEDICA</t>
  </si>
  <si>
    <t>416-CF41056</t>
  </si>
  <si>
    <t>TEC. EN VERIF.  DICT. O SANEAMIENTO "A"</t>
  </si>
  <si>
    <t>416-CF41057</t>
  </si>
  <si>
    <t>TEC. EN VERIF.  DICT. O SANEAMIENTO "B"</t>
  </si>
  <si>
    <t>416-CF41058</t>
  </si>
  <si>
    <t>TEC. EN VERIF.  DICT. O SANEAMIENTO "C"</t>
  </si>
  <si>
    <t>416-CF41059</t>
  </si>
  <si>
    <t>VERIF. O DICTAMINADOR SANITARIO "A"</t>
  </si>
  <si>
    <t>416-CF41060</t>
  </si>
  <si>
    <t>VERIF. O DICTAMINADOR SANITARIO "B"</t>
  </si>
  <si>
    <t>416-CF41061</t>
  </si>
  <si>
    <t>VERIF. O DICTAMINADOR SANITARIO "C"</t>
  </si>
  <si>
    <t>416-CF41062</t>
  </si>
  <si>
    <t>VERIF. O DICTAMINADOR ESPECIALIZADO "A"</t>
  </si>
  <si>
    <t>416-CF41063</t>
  </si>
  <si>
    <t>VERIF. O DICTAMINADOR ESPECIALIZADO "B"</t>
  </si>
  <si>
    <t>416-CF41064</t>
  </si>
  <si>
    <t>VERIF. O DICTAMINADOR ESPECIALIZADO "C"</t>
  </si>
  <si>
    <t>416-CF41075</t>
  </si>
  <si>
    <t>COORD. PARAMEDICO EN AREA NORMATIVA "A"</t>
  </si>
  <si>
    <t>416-CF41076</t>
  </si>
  <si>
    <t>COORD. PARAMEDICO EN AREA NORMATIVA "B"</t>
  </si>
  <si>
    <t>416-CF41087</t>
  </si>
  <si>
    <t xml:space="preserve">COORDINADOR (A) NORMATIVO DE ENFERMERIA </t>
  </si>
  <si>
    <t>416-CF52254</t>
  </si>
  <si>
    <t xml:space="preserve">DIRECTOR GENERAL DE LOS SERVICIOS DE SALUD        </t>
  </si>
  <si>
    <t>416-CF53083</t>
  </si>
  <si>
    <t xml:space="preserve">SECRETARIO PARTICULAR DE S. P. S.   33.           </t>
  </si>
  <si>
    <t>EST-CF001A</t>
  </si>
  <si>
    <t xml:space="preserve">PROFESIONAL ESPECIALIZADO                         </t>
  </si>
  <si>
    <t>EST-CF007</t>
  </si>
  <si>
    <t xml:space="preserve">SUP. GRAL. DE NORM.  EVAL. Y CONTROL              </t>
  </si>
  <si>
    <t>EST-CF008</t>
  </si>
  <si>
    <t xml:space="preserve">COORDINADOR DE PROFESIONALES                      </t>
  </si>
  <si>
    <t>EST-CF008A</t>
  </si>
  <si>
    <t>EST-CF008B</t>
  </si>
  <si>
    <t>EST-CF008D</t>
  </si>
  <si>
    <t>EST-CF009</t>
  </si>
  <si>
    <t xml:space="preserve">JEFE DE SERVICIOS ADMINISTRATIVOS EN HOSPITAL     </t>
  </si>
  <si>
    <t>EST-CF013</t>
  </si>
  <si>
    <t xml:space="preserve">JEFE DE UNIDAD DE ATENCION MEDICA "A"             </t>
  </si>
  <si>
    <t>EST-CF016</t>
  </si>
  <si>
    <t xml:space="preserve">COMISIONADO DE ARBITRAJE MEDICO                   </t>
  </si>
  <si>
    <t>EST-CF017</t>
  </si>
  <si>
    <t xml:space="preserve">SUBCOMISIONADO CODAMEDY                           </t>
  </si>
  <si>
    <t>EST-CF018</t>
  </si>
  <si>
    <t xml:space="preserve">DIRECTOR ADMINISTRATIVO CODAMEDY                  </t>
  </si>
  <si>
    <t>EST-CF019</t>
  </si>
  <si>
    <t xml:space="preserve">DIRECTOR DE ASUNTOS JURIDICOS CODAMEDY            </t>
  </si>
  <si>
    <t>EST-CF020</t>
  </si>
  <si>
    <t xml:space="preserve">ADMINISTRATIVO                                    </t>
  </si>
  <si>
    <t>EST-CF025</t>
  </si>
  <si>
    <t>EST-CF060</t>
  </si>
  <si>
    <t xml:space="preserve">VERIFICADOR O DICTAMINADOR SANITARIO "B"          </t>
  </si>
  <si>
    <t>EST-CF2032</t>
  </si>
  <si>
    <t xml:space="preserve">COORDINADOR                                       </t>
  </si>
  <si>
    <t>EST-CF245</t>
  </si>
  <si>
    <t>DIRECTOR HOSPITAL</t>
  </si>
  <si>
    <t>EST-CF261</t>
  </si>
  <si>
    <t xml:space="preserve">DIRECTOR ADMINISTRATIVO                           </t>
  </si>
  <si>
    <t>EST-CF263A</t>
  </si>
  <si>
    <t xml:space="preserve">COORDINADOR ESTATAL                               </t>
  </si>
  <si>
    <t>EST-CF263B</t>
  </si>
  <si>
    <t>EST-CF33812</t>
  </si>
  <si>
    <t xml:space="preserve">CHOFER DE LA DIRECCION                            </t>
  </si>
  <si>
    <t>EST-CF34260</t>
  </si>
  <si>
    <t>EST-CF34262</t>
  </si>
  <si>
    <t xml:space="preserve">SUBDIRECTOR ESTATAL "C"                           </t>
  </si>
  <si>
    <t>EST-CF34263</t>
  </si>
  <si>
    <t xml:space="preserve">JEFE DE DEPARTAMENTO                              </t>
  </si>
  <si>
    <t>EST-CF40005</t>
  </si>
  <si>
    <t xml:space="preserve">SOPORTE ADMINISTRATIVO                            </t>
  </si>
  <si>
    <t>EST-CF4002A</t>
  </si>
  <si>
    <t xml:space="preserve">SOPORTE ADMINISTRATIVO C                          </t>
  </si>
  <si>
    <t>EST-CF4003A</t>
  </si>
  <si>
    <t xml:space="preserve">SOPORTE ADMINISTRATIVO B                          </t>
  </si>
  <si>
    <t>EST-CF4003B</t>
  </si>
  <si>
    <t xml:space="preserve">SOPORTE ADMINISTRATIVO "B"                        </t>
  </si>
  <si>
    <t>EST-CF4004A</t>
  </si>
  <si>
    <t xml:space="preserve">SOPORTE ADMINISTRATIVO A                          </t>
  </si>
  <si>
    <t>EST-CF41056</t>
  </si>
  <si>
    <t xml:space="preserve">TEC. EN VERIFICACION  DICTAMINACION O SANEAMIENTO </t>
  </si>
  <si>
    <t>EST-CF41058</t>
  </si>
  <si>
    <t xml:space="preserve">TECNICO EN VERIF. DICT. O SANEAMIENTO C           </t>
  </si>
  <si>
    <t>EST-CF41062</t>
  </si>
  <si>
    <t xml:space="preserve">VERIFICADOR O DICTAMINADOR ESPECIALIZADO          </t>
  </si>
  <si>
    <t>EST-CF807</t>
  </si>
  <si>
    <t xml:space="preserve">SECRETARIA EJECUTIVA "B"                          </t>
  </si>
  <si>
    <t>FO2-CF40004</t>
  </si>
  <si>
    <t>FOR-CF40004</t>
  </si>
  <si>
    <t>HOM-C33891B</t>
  </si>
  <si>
    <t xml:space="preserve">TECNICO                                           </t>
  </si>
  <si>
    <t>HOM-CF004</t>
  </si>
  <si>
    <t xml:space="preserve">JEFE DE ALMACEN                                   </t>
  </si>
  <si>
    <t>HOM-CF006</t>
  </si>
  <si>
    <t xml:space="preserve">JEFE DE PSICOLOGIA CLINICA                        </t>
  </si>
  <si>
    <t>HOM-CF007</t>
  </si>
  <si>
    <t>HOM-CF008</t>
  </si>
  <si>
    <t>HOM-CF008B</t>
  </si>
  <si>
    <t>HOM-CF011</t>
  </si>
  <si>
    <t xml:space="preserve">COORD. MEDICO EN AREA NORMATIVA "A"               </t>
  </si>
  <si>
    <t>HOM-CF015</t>
  </si>
  <si>
    <t xml:space="preserve">SUBJEFE DE ENFERMERIA                             </t>
  </si>
  <si>
    <t>HOM-CF4002A</t>
  </si>
  <si>
    <t>HOM-CF4004A</t>
  </si>
  <si>
    <t>HOM-CF869B</t>
  </si>
  <si>
    <t>PROFESIONAL DICTAMINADOR DE SERVS. ESP. EN U HOSP.</t>
  </si>
  <si>
    <t>416-M01004</t>
  </si>
  <si>
    <t>MEDICO ESPECIALISTA "A"</t>
  </si>
  <si>
    <t>416-M01005</t>
  </si>
  <si>
    <t>CIRUJANO DENTISTA ESPECIALIZADO</t>
  </si>
  <si>
    <t>416-M01006</t>
  </si>
  <si>
    <t>MEDICO GENERAL "A"</t>
  </si>
  <si>
    <t>416-M01007</t>
  </si>
  <si>
    <t>CIRUJANO DENTISTA "A"</t>
  </si>
  <si>
    <t>416-M01008</t>
  </si>
  <si>
    <t>MEDICO GENERAL "B"</t>
  </si>
  <si>
    <t>416-M01009</t>
  </si>
  <si>
    <t>MEDICO GENERAL "C"</t>
  </si>
  <si>
    <t>416-M01010</t>
  </si>
  <si>
    <t>MEDICO ESPECIALISTA "B"</t>
  </si>
  <si>
    <t>416-M01011</t>
  </si>
  <si>
    <t>MEDICO ESPECIALISTA "C"</t>
  </si>
  <si>
    <t>416-M01012</t>
  </si>
  <si>
    <t>CIRUJANO MAXILO FACIAL</t>
  </si>
  <si>
    <t>416-M01014</t>
  </si>
  <si>
    <t>CIRUJANO DENTISTA "B"</t>
  </si>
  <si>
    <t>416-M01015</t>
  </si>
  <si>
    <t>CIRUJANO DENTISTA "C"</t>
  </si>
  <si>
    <t>416-M02001</t>
  </si>
  <si>
    <t>QUIMICO "A"</t>
  </si>
  <si>
    <t>416-M02002</t>
  </si>
  <si>
    <t>BIOLOGO "A"</t>
  </si>
  <si>
    <t>416-M02003</t>
  </si>
  <si>
    <t>TECNICO LABORATORISTA "A"</t>
  </si>
  <si>
    <t>416-M02005</t>
  </si>
  <si>
    <t>AUX. DE LABORATORIO Y/O BIOTERIO "A"</t>
  </si>
  <si>
    <t>416-M02006</t>
  </si>
  <si>
    <t>TECNICO RADIOLOGO O EN RADIOTERAPIA</t>
  </si>
  <si>
    <t>416-M02007</t>
  </si>
  <si>
    <t>TECNICO EN ELECTRODIAGNOSTICO</t>
  </si>
  <si>
    <t>416-M02011</t>
  </si>
  <si>
    <t>TERAPISTA ESPECIALIZADO</t>
  </si>
  <si>
    <t>416-M02012</t>
  </si>
  <si>
    <t>TERAPISTA</t>
  </si>
  <si>
    <t>416-M02015</t>
  </si>
  <si>
    <t>PSICOLOGO CLINICO</t>
  </si>
  <si>
    <t>416-M02016</t>
  </si>
  <si>
    <t>CITOTECNOLOGO "A"</t>
  </si>
  <si>
    <t>416-M02023</t>
  </si>
  <si>
    <t>TECNICO ESPECIALISTA EN BIOLOGICOS Y REACTIVOS</t>
  </si>
  <si>
    <t>416-M02031</t>
  </si>
  <si>
    <t>ENFERMERA JEFE DE SERVICIO</t>
  </si>
  <si>
    <t>416-M02034</t>
  </si>
  <si>
    <t>ENFERMERA ESPECIALISTA "A"</t>
  </si>
  <si>
    <t>416-M02035</t>
  </si>
  <si>
    <t>ENFERMERA GENERAL TITULADA "A"</t>
  </si>
  <si>
    <t>416-M02036</t>
  </si>
  <si>
    <t>AUXILIAR DE ENFERMERIA "A"</t>
  </si>
  <si>
    <t>416-M02038</t>
  </si>
  <si>
    <t>OFICIAL Y/O PREP. DESPACHADOR DE FARMACIA</t>
  </si>
  <si>
    <t>416-M02040</t>
  </si>
  <si>
    <t>TRABAJADORA SOCIAL EN AREA MEDICA "A"</t>
  </si>
  <si>
    <t>416-M02044</t>
  </si>
  <si>
    <t>SUBJEFE DE DIETETICA</t>
  </si>
  <si>
    <t>416-M02045</t>
  </si>
  <si>
    <t>DIETISTA</t>
  </si>
  <si>
    <t>416-M02046</t>
  </si>
  <si>
    <t>COCINERO JEFE DE HOSPITAL</t>
  </si>
  <si>
    <t>416-M02047</t>
  </si>
  <si>
    <t>COCINERO EN HOSPITAL</t>
  </si>
  <si>
    <t>416-M02048</t>
  </si>
  <si>
    <t>AUX. DE COCINA EN HOSPITAL</t>
  </si>
  <si>
    <t>416-M02049</t>
  </si>
  <si>
    <t>NUTRICIONISTA</t>
  </si>
  <si>
    <t>416-M02051</t>
  </si>
  <si>
    <t>ECONOMO</t>
  </si>
  <si>
    <t>416-M02054</t>
  </si>
  <si>
    <t>JEFE DE BRIGADA EN PROGRAMAS DE SALUD</t>
  </si>
  <si>
    <t>416-M02055</t>
  </si>
  <si>
    <t>JEFE DE SECTOR EN PROGRAMAS DE SALUD</t>
  </si>
  <si>
    <t>416-M02056</t>
  </si>
  <si>
    <t>JEFE DE DISTRITO EN PROGRAMAS DE SALUD</t>
  </si>
  <si>
    <t>416-M02057</t>
  </si>
  <si>
    <t>JEFE DE ESTADISTICA Y ARCHIVO CLINICO</t>
  </si>
  <si>
    <t>416-M02058</t>
  </si>
  <si>
    <t>TECNICO EN ESTADISTICA EN AREA MEDICA</t>
  </si>
  <si>
    <t>416-M02059</t>
  </si>
  <si>
    <t>AUX. DE ESTADISTICA Y ARCHIVO CLINICO</t>
  </si>
  <si>
    <t>416-M02060</t>
  </si>
  <si>
    <t>JEFE DE ADMINISION</t>
  </si>
  <si>
    <t>416-M02061</t>
  </si>
  <si>
    <t>AUXILIAR DE ADMISION</t>
  </si>
  <si>
    <t>416-M02062</t>
  </si>
  <si>
    <t>PSICOLOGO ESPECIALIZADO</t>
  </si>
  <si>
    <t>416-M02063</t>
  </si>
  <si>
    <t>AYUDANTE DE AUTOPSIAS</t>
  </si>
  <si>
    <t>416-M02064</t>
  </si>
  <si>
    <t>AUXILIAR TECNICO DE DIAGNOSTICO Y/O TRATAMIENTO</t>
  </si>
  <si>
    <t>416-M02066</t>
  </si>
  <si>
    <t>TECNICO EN TRABAJO SOCIAL EN AREA MEDICA "A"</t>
  </si>
  <si>
    <t>416-M02068</t>
  </si>
  <si>
    <t>TECNICO EN ATENCION PRIMARIA A LA SALUD</t>
  </si>
  <si>
    <t>416-M02072</t>
  </si>
  <si>
    <t>SUPERVISORA DE TRABAJO SOCIAL EN AREA MEDICA "A"</t>
  </si>
  <si>
    <t>416-M02073</t>
  </si>
  <si>
    <t>TECNICO EN PROGRAMAS DE SALUD</t>
  </si>
  <si>
    <t>416-M02074</t>
  </si>
  <si>
    <t>LABORATORISTA "A"</t>
  </si>
  <si>
    <t>416-M02077</t>
  </si>
  <si>
    <t>QUIMICO JEFE DE SECC. DE LAB. DE ANALISIS CLINICOS "A"</t>
  </si>
  <si>
    <t>416-M02081</t>
  </si>
  <si>
    <t>ENFERMERA GENERAL TITULADA "B"</t>
  </si>
  <si>
    <t>416-M02082</t>
  </si>
  <si>
    <t>AUXILIAR DE ENFERMERIA "B"</t>
  </si>
  <si>
    <t>416-M02083</t>
  </si>
  <si>
    <t>ENFERMERA GENERAL TECNICA</t>
  </si>
  <si>
    <t>416-M02085</t>
  </si>
  <si>
    <t>TRABAJADORA SOCIAL EN AREA MEDICA "B"</t>
  </si>
  <si>
    <t>416-M02087</t>
  </si>
  <si>
    <t>ENFERMERA ESPECIALISTA "B"</t>
  </si>
  <si>
    <t>416-M02088</t>
  </si>
  <si>
    <t>QUIMICO "B"</t>
  </si>
  <si>
    <t>416-M02089</t>
  </si>
  <si>
    <t>QUIMICO "C"</t>
  </si>
  <si>
    <t>416-M02092</t>
  </si>
  <si>
    <t>BIOLOGO "B"</t>
  </si>
  <si>
    <t>416-M02095</t>
  </si>
  <si>
    <t>TECNICO LABORATORISTA "B"</t>
  </si>
  <si>
    <t>416-M02098</t>
  </si>
  <si>
    <t>MICROSCOPISTA DX. PALUDISMO</t>
  </si>
  <si>
    <t>416-M02105</t>
  </si>
  <si>
    <t>ENFERMERA GENERAL TITULADA "C"</t>
  </si>
  <si>
    <t>416-M02107</t>
  </si>
  <si>
    <t>ENFERMERA ESPECIALISTA "C"</t>
  </si>
  <si>
    <t>416-M02109</t>
  </si>
  <si>
    <t>TERAPISTA PROFESIONAL EN REHABILITACION</t>
  </si>
  <si>
    <t>416-M02110</t>
  </si>
  <si>
    <t>416-M02111</t>
  </si>
  <si>
    <t>PROFESIONAL EN TRABAJO SOCIAL EN AREA MÉDICA "B"</t>
  </si>
  <si>
    <t>416-M02112</t>
  </si>
  <si>
    <t>SUPERVISORA PROFESIONAL EN TRABAJO SOCIAL "C"</t>
  </si>
  <si>
    <t>416-M02113</t>
  </si>
  <si>
    <t>SUPERVISORA PROFESIONAL EN TRABAJO SOCIAL "D"</t>
  </si>
  <si>
    <t>416-M02115</t>
  </si>
  <si>
    <t>LICENCIADO EN CIENCIAS DE LA NUTRICION</t>
  </si>
  <si>
    <t>416-M03002</t>
  </si>
  <si>
    <t>VETERINARIO "A"</t>
  </si>
  <si>
    <t>416-M03004</t>
  </si>
  <si>
    <t>PROMOTOR EN SALUD</t>
  </si>
  <si>
    <t>416-M03005</t>
  </si>
  <si>
    <t>AFANADORA</t>
  </si>
  <si>
    <t>416-M03006</t>
  </si>
  <si>
    <t>CAMILLERO</t>
  </si>
  <si>
    <t>416-M03011</t>
  </si>
  <si>
    <t>LAVANDERA EN HOSPITAL</t>
  </si>
  <si>
    <t>416-M03012</t>
  </si>
  <si>
    <t>OPERADOR DE CALDERAS EN HOSPITAL</t>
  </si>
  <si>
    <t>416-M03013</t>
  </si>
  <si>
    <t>TECNICO OPERADOR DE CALDERAS EN HOSPITAL</t>
  </si>
  <si>
    <t>416-M03018</t>
  </si>
  <si>
    <t>416-M03019</t>
  </si>
  <si>
    <t>416-M03020</t>
  </si>
  <si>
    <t>APOYO ADMINISTRATIVO EN SALUD - A6</t>
  </si>
  <si>
    <t>416-M03021</t>
  </si>
  <si>
    <t>APOYO ADMINISTRATIVO EN SALUD - A5</t>
  </si>
  <si>
    <t>416-M03022</t>
  </si>
  <si>
    <t>416-M03023</t>
  </si>
  <si>
    <t>416-M03024</t>
  </si>
  <si>
    <t>APOYO ADMINISTRATIVO EN SALUD - A2</t>
  </si>
  <si>
    <t>416-M03025</t>
  </si>
  <si>
    <t>EST-M03004</t>
  </si>
  <si>
    <t xml:space="preserve">PROMOTOR EN SALUD                                 </t>
  </si>
  <si>
    <t>EST-M03004B</t>
  </si>
  <si>
    <t>EST-M03018</t>
  </si>
  <si>
    <t xml:space="preserve">APOYO ADMINISTRATIVO EN SALUD - A8                </t>
  </si>
  <si>
    <t>EST-M03018A</t>
  </si>
  <si>
    <t>EST-M03018B</t>
  </si>
  <si>
    <t>EST-M03018C</t>
  </si>
  <si>
    <t>EST-M03018D</t>
  </si>
  <si>
    <t>EST-M03018E</t>
  </si>
  <si>
    <t>EST-M03019A</t>
  </si>
  <si>
    <t xml:space="preserve">APOYO ADMINISTRATIVO EN SALUD - A7                </t>
  </si>
  <si>
    <t>EST-M03019B</t>
  </si>
  <si>
    <t>EST-M03019C</t>
  </si>
  <si>
    <t>EST-M03019D</t>
  </si>
  <si>
    <t>EST-M03019E</t>
  </si>
  <si>
    <t>EST-M03019F</t>
  </si>
  <si>
    <t>EST-M03020</t>
  </si>
  <si>
    <t xml:space="preserve">APOYO ADMINISTRATIVO EN SALUD - A6                </t>
  </si>
  <si>
    <t>EST-M03020A</t>
  </si>
  <si>
    <t>EST-M03020B</t>
  </si>
  <si>
    <t>EST-M03020C</t>
  </si>
  <si>
    <t>EST-M03020D</t>
  </si>
  <si>
    <t>EST-M03020E</t>
  </si>
  <si>
    <t>EST-M03021</t>
  </si>
  <si>
    <t xml:space="preserve">APOYO ADMINISTRATIVO EN SALUD - A5                </t>
  </si>
  <si>
    <t>EST-M03021A</t>
  </si>
  <si>
    <t xml:space="preserve">APOYO ADMINISTRATIVO EN SALUD - A5                  </t>
  </si>
  <si>
    <t>EST-M03023</t>
  </si>
  <si>
    <t xml:space="preserve">APOYO ADMINISTRATIVO EN SALUD - A3                </t>
  </si>
  <si>
    <t>EST-M03023A</t>
  </si>
  <si>
    <t>EST-M03023B</t>
  </si>
  <si>
    <t>EST-M03023C</t>
  </si>
  <si>
    <t>EST-M03024A</t>
  </si>
  <si>
    <t xml:space="preserve">APOYO ADMINISTRATIVO EN SALUD - A2                </t>
  </si>
  <si>
    <t>EST-M03024B</t>
  </si>
  <si>
    <t>EST-M03024C</t>
  </si>
  <si>
    <t>EST-M03024F</t>
  </si>
  <si>
    <t>EST-M03024G</t>
  </si>
  <si>
    <t>EST-M03024H</t>
  </si>
  <si>
    <t>EST-M03025</t>
  </si>
  <si>
    <t xml:space="preserve">APOYO ADMINISTRATIVO EN SALUD - A1                </t>
  </si>
  <si>
    <t>EST-M03025A</t>
  </si>
  <si>
    <t>EST-M03025B</t>
  </si>
  <si>
    <t>EST-M03025C</t>
  </si>
  <si>
    <t>EST-M03025F</t>
  </si>
  <si>
    <t>EST-M03025H</t>
  </si>
  <si>
    <t>EST-M03025I</t>
  </si>
  <si>
    <t>EST-M03025J</t>
  </si>
  <si>
    <t>EST-M03026</t>
  </si>
  <si>
    <t xml:space="preserve">APOYO ADMINISTRATIVO                              </t>
  </si>
  <si>
    <t>EST-ME003</t>
  </si>
  <si>
    <t xml:space="preserve">TECNICO EN PROGRAMAS DE SALUD                     </t>
  </si>
  <si>
    <t>EST-ME007</t>
  </si>
  <si>
    <t xml:space="preserve">TERAPISTA ESPECIALIZADO                           </t>
  </si>
  <si>
    <t>EST-ME008</t>
  </si>
  <si>
    <t xml:space="preserve">TECNICO EN TRABAJO SOCIAL EN AREA MEDICA          </t>
  </si>
  <si>
    <t>EST-ME009</t>
  </si>
  <si>
    <t xml:space="preserve">TECNICO EN ODONTOLOGIA                            </t>
  </si>
  <si>
    <t>EST-ME012</t>
  </si>
  <si>
    <t xml:space="preserve">ENFERMERA GENERAL TITULADA "A"                    </t>
  </si>
  <si>
    <t>EST-ME012A</t>
  </si>
  <si>
    <t>EST-ME013A</t>
  </si>
  <si>
    <t xml:space="preserve">TRABAJADORA SOCIAL EN AREA MEDICA "A"             </t>
  </si>
  <si>
    <t>EST-ME014</t>
  </si>
  <si>
    <t xml:space="preserve">DIETISTA                                          </t>
  </si>
  <si>
    <t>EST-ME015</t>
  </si>
  <si>
    <t xml:space="preserve">CIRUJANO DENTISTA "A"                             </t>
  </si>
  <si>
    <t>EST-ME015A</t>
  </si>
  <si>
    <t>EST-ME016</t>
  </si>
  <si>
    <t xml:space="preserve">PSICOLOGO CLINICO                                 </t>
  </si>
  <si>
    <t>EST-ME017</t>
  </si>
  <si>
    <t xml:space="preserve">QUIMICO "A"                                       </t>
  </si>
  <si>
    <t>EST-ME018</t>
  </si>
  <si>
    <t xml:space="preserve">MEDICO GENERAL "A"                                </t>
  </si>
  <si>
    <t>EST-ME018A</t>
  </si>
  <si>
    <t>EST-ME018C</t>
  </si>
  <si>
    <t>EST-ME020</t>
  </si>
  <si>
    <t xml:space="preserve">MEDICO ESPECIALISTA "A"                           </t>
  </si>
  <si>
    <t>EST-ME020B</t>
  </si>
  <si>
    <t>EST-ME022</t>
  </si>
  <si>
    <t xml:space="preserve">TECNICO DE LABORATORIO                            </t>
  </si>
  <si>
    <t>EST-ME024</t>
  </si>
  <si>
    <t xml:space="preserve">VETERINARIO "A"                                   </t>
  </si>
  <si>
    <t>FO2-M01004</t>
  </si>
  <si>
    <t>FO2-M01006</t>
  </si>
  <si>
    <t>FO2-M01007</t>
  </si>
  <si>
    <t>FO2-M02001</t>
  </si>
  <si>
    <t>FO2-M02002</t>
  </si>
  <si>
    <t>FO2-M02003</t>
  </si>
  <si>
    <t>FO2-M02004</t>
  </si>
  <si>
    <t>TECNICO LABORATORISTA DE BIOTERIO</t>
  </si>
  <si>
    <t>FO2-M02005</t>
  </si>
  <si>
    <t>FO2-M02006</t>
  </si>
  <si>
    <t>FO2-M02012</t>
  </si>
  <si>
    <t>FO2-M02015</t>
  </si>
  <si>
    <t>FO2-M02034</t>
  </si>
  <si>
    <t>FO2-M02035</t>
  </si>
  <si>
    <t>FO2-M02036</t>
  </si>
  <si>
    <t>FO2-M02038</t>
  </si>
  <si>
    <t>FO2-M02040</t>
  </si>
  <si>
    <t>FO2-M02048</t>
  </si>
  <si>
    <t>FO2-M02049</t>
  </si>
  <si>
    <t>FO2-M02050</t>
  </si>
  <si>
    <t>TECNICO EN NUTRICION</t>
  </si>
  <si>
    <t>FO2-M02058</t>
  </si>
  <si>
    <t>FO2-M02066</t>
  </si>
  <si>
    <t>FO2-M02073</t>
  </si>
  <si>
    <t>FO2-M02109</t>
  </si>
  <si>
    <t>FO2-M02115</t>
  </si>
  <si>
    <t>FO2-M03002</t>
  </si>
  <si>
    <t>FO2-M03004</t>
  </si>
  <si>
    <t>FO2-M03005</t>
  </si>
  <si>
    <t>FO2-M03006</t>
  </si>
  <si>
    <t>FO2-M03025</t>
  </si>
  <si>
    <t>FO3-M01004</t>
  </si>
  <si>
    <t>FO3-M01006</t>
  </si>
  <si>
    <t>FO3-M01007</t>
  </si>
  <si>
    <t>FO3-M02001</t>
  </si>
  <si>
    <t>FO3-M02002</t>
  </si>
  <si>
    <t>FO3-M02003</t>
  </si>
  <si>
    <t>FO3-M02006</t>
  </si>
  <si>
    <t>FO3-M02015</t>
  </si>
  <si>
    <t>FO3-M02034</t>
  </si>
  <si>
    <t>FO3-M02035</t>
  </si>
  <si>
    <t>FO3-M02036</t>
  </si>
  <si>
    <t>FO3-M02038</t>
  </si>
  <si>
    <t>FO3-M02040</t>
  </si>
  <si>
    <t>FO3-M02048</t>
  </si>
  <si>
    <t>FO3-M02049</t>
  </si>
  <si>
    <t>FO3-M02050</t>
  </si>
  <si>
    <t>FO3-M02066</t>
  </si>
  <si>
    <t>FO3-M02073</t>
  </si>
  <si>
    <t>FO3-M02115</t>
  </si>
  <si>
    <t>FO3-M02116</t>
  </si>
  <si>
    <t>MAESTRO EN CIENCIAS DE LA NUTRICION</t>
  </si>
  <si>
    <t>FO3-M03004</t>
  </si>
  <si>
    <t>FO3-M03005</t>
  </si>
  <si>
    <t>FO3-M03006</t>
  </si>
  <si>
    <t>FO3-M03011</t>
  </si>
  <si>
    <t>FO3-M03025</t>
  </si>
  <si>
    <t>FOR-M01006</t>
  </si>
  <si>
    <t>FOR-M01007</t>
  </si>
  <si>
    <t>FOR-M02001</t>
  </si>
  <si>
    <t>FOR-M02002</t>
  </si>
  <si>
    <t>FOR-M02003</t>
  </si>
  <si>
    <t>FOR-M02006</t>
  </si>
  <si>
    <t>FOR-M02015</t>
  </si>
  <si>
    <t>FOR-M02036</t>
  </si>
  <si>
    <t>FOR-M02038</t>
  </si>
  <si>
    <t>FOR-M02048</t>
  </si>
  <si>
    <t>FOR-M02050</t>
  </si>
  <si>
    <t>FOR-M02066</t>
  </si>
  <si>
    <t>FOR-M02073</t>
  </si>
  <si>
    <t>FOR-M02117</t>
  </si>
  <si>
    <t>PARTERA ASISTENCIAL</t>
  </si>
  <si>
    <t>FOR-M03004</t>
  </si>
  <si>
    <t>FOR-M03005</t>
  </si>
  <si>
    <t>FOR-M03006</t>
  </si>
  <si>
    <t>FOR-M03025</t>
  </si>
  <si>
    <t>HOM-M03018</t>
  </si>
  <si>
    <t>HOM-M03019A</t>
  </si>
  <si>
    <t>HOM-M03019B</t>
  </si>
  <si>
    <t>HOM-M03019C</t>
  </si>
  <si>
    <t>HOM-M03019D</t>
  </si>
  <si>
    <t>HOM-M03019F</t>
  </si>
  <si>
    <t>HOM-M03020A</t>
  </si>
  <si>
    <t>HOM-M03020B</t>
  </si>
  <si>
    <t>HOM-M03020C</t>
  </si>
  <si>
    <t>HOM-M03020E</t>
  </si>
  <si>
    <t>HOM-M03021</t>
  </si>
  <si>
    <t>HOM-M03021A</t>
  </si>
  <si>
    <t>HOM-M03023A</t>
  </si>
  <si>
    <t>HOM-M03023B</t>
  </si>
  <si>
    <t>HOM-M03024A</t>
  </si>
  <si>
    <t>HOM-M03024B</t>
  </si>
  <si>
    <t>HOM-M03024C</t>
  </si>
  <si>
    <t>HOM-M03024D</t>
  </si>
  <si>
    <t>HOM-M03024E</t>
  </si>
  <si>
    <t>HOM-M03024F</t>
  </si>
  <si>
    <t>HOM-M03024G</t>
  </si>
  <si>
    <t>HOM-M03025</t>
  </si>
  <si>
    <t>HOM-M03025A</t>
  </si>
  <si>
    <t>HOM-M03025B</t>
  </si>
  <si>
    <t>HOM-M03025C</t>
  </si>
  <si>
    <t>HOM-M03025D</t>
  </si>
  <si>
    <t>HOM-M03025E</t>
  </si>
  <si>
    <t>HOM-M03025G</t>
  </si>
  <si>
    <t>HOM-M03025H</t>
  </si>
  <si>
    <t>HOM-ME001</t>
  </si>
  <si>
    <t xml:space="preserve">AUXILIAR DE COCINA EN HOSPITAL                    </t>
  </si>
  <si>
    <t>HOM-ME002</t>
  </si>
  <si>
    <t xml:space="preserve">AUXILIAR DE ENFERMERIA "A"                        </t>
  </si>
  <si>
    <t>HOM-ME002A</t>
  </si>
  <si>
    <t>HOM-ME003A</t>
  </si>
  <si>
    <t>HOM-ME005</t>
  </si>
  <si>
    <t xml:space="preserve">MASAJISTA                                         </t>
  </si>
  <si>
    <t>HOM-ME006</t>
  </si>
  <si>
    <t xml:space="preserve">TERAPISTA                                         </t>
  </si>
  <si>
    <t>HOM-ME007</t>
  </si>
  <si>
    <t>HOM-ME008</t>
  </si>
  <si>
    <t>HOM-ME009</t>
  </si>
  <si>
    <t>HOM-ME010</t>
  </si>
  <si>
    <t xml:space="preserve">AYUDANTE DE AUTOPSIAS                             </t>
  </si>
  <si>
    <t>HOM-ME011</t>
  </si>
  <si>
    <t xml:space="preserve">TECNICO PROTESISTA Y ORTESISTA                    </t>
  </si>
  <si>
    <t>HOM-ME012</t>
  </si>
  <si>
    <t>HOM-ME012A</t>
  </si>
  <si>
    <t>HOM-ME013</t>
  </si>
  <si>
    <t>HOM-ME013A</t>
  </si>
  <si>
    <t>HOM-ME014</t>
  </si>
  <si>
    <t>HOM-ME015</t>
  </si>
  <si>
    <t>HOM-ME016</t>
  </si>
  <si>
    <t>HOM-ME017</t>
  </si>
  <si>
    <t>HOM-ME018</t>
  </si>
  <si>
    <t>HOM-ME018A</t>
  </si>
  <si>
    <t>HOM-ME018B</t>
  </si>
  <si>
    <t>HOM-ME019</t>
  </si>
  <si>
    <t xml:space="preserve">COCINERO JEFE DE HOSPITAL                         </t>
  </si>
  <si>
    <t>HOM-ME020</t>
  </si>
  <si>
    <t>HOM-ME020A</t>
  </si>
  <si>
    <t>HOM-ME020B</t>
  </si>
  <si>
    <t>HOM-ME022</t>
  </si>
  <si>
    <t>HOM-ME023A</t>
  </si>
  <si>
    <t xml:space="preserve">TECNICO RADIOLOGO                                 </t>
  </si>
  <si>
    <t>HOM-ME023B</t>
  </si>
  <si>
    <t>RE2-M01006</t>
  </si>
  <si>
    <t>RE2-M01007</t>
  </si>
  <si>
    <t>RE2-M01012</t>
  </si>
  <si>
    <t>RE2-M02001</t>
  </si>
  <si>
    <t>RE2-M02003</t>
  </si>
  <si>
    <t>RE2-M02006</t>
  </si>
  <si>
    <t>RE2-M02015</t>
  </si>
  <si>
    <t>RE2-M02036</t>
  </si>
  <si>
    <t>RE2-M02048</t>
  </si>
  <si>
    <t>RE2-M02050</t>
  </si>
  <si>
    <t>RE2-M02072</t>
  </si>
  <si>
    <t>RE2-M02073</t>
  </si>
  <si>
    <t>RE2-M02105</t>
  </si>
  <si>
    <t>RE2-M02107</t>
  </si>
  <si>
    <t>RE2-M02110</t>
  </si>
  <si>
    <t>RE2-M03004</t>
  </si>
  <si>
    <t>RE2-M03005</t>
  </si>
  <si>
    <t>RE2-M03006</t>
  </si>
  <si>
    <t>RE2-M03013</t>
  </si>
  <si>
    <t>RE2-M03018</t>
  </si>
  <si>
    <t>RE2-M03019</t>
  </si>
  <si>
    <t>RE2-M03020</t>
  </si>
  <si>
    <t>RE2-M03021</t>
  </si>
  <si>
    <t>RE2-M03022</t>
  </si>
  <si>
    <t>RE2-M03023</t>
  </si>
  <si>
    <t>RE2-M03024</t>
  </si>
  <si>
    <t>RE2-M03025</t>
  </si>
  <si>
    <t>REG-M01004</t>
  </si>
  <si>
    <t>REG-M01006</t>
  </si>
  <si>
    <t>REG-M01007</t>
  </si>
  <si>
    <t>REG-M02001</t>
  </si>
  <si>
    <t>REG-M02003</t>
  </si>
  <si>
    <t>REG-M02006</t>
  </si>
  <si>
    <t>REG-M02015</t>
  </si>
  <si>
    <t>REG-M02036</t>
  </si>
  <si>
    <t>REG-M02048</t>
  </si>
  <si>
    <t>REG-M02050</t>
  </si>
  <si>
    <t>REG-M02061</t>
  </si>
  <si>
    <t>REG-M02066</t>
  </si>
  <si>
    <t>REG-M02073</t>
  </si>
  <si>
    <t>REG-M03005</t>
  </si>
  <si>
    <t>REG-M03006</t>
  </si>
  <si>
    <t>REG-M03012</t>
  </si>
  <si>
    <t>REG-M03018</t>
  </si>
  <si>
    <t>REG-M03019</t>
  </si>
  <si>
    <t>REG-M03020</t>
  </si>
  <si>
    <t>REG-M03022</t>
  </si>
  <si>
    <t>REG-M03023</t>
  </si>
  <si>
    <t>REG-M03025</t>
  </si>
  <si>
    <t>M01004</t>
  </si>
  <si>
    <t>MEDICO ESPECIALISTA A</t>
  </si>
  <si>
    <t>M01004D</t>
  </si>
  <si>
    <t>M01004G</t>
  </si>
  <si>
    <t>M01004H</t>
  </si>
  <si>
    <t>M01004I</t>
  </si>
  <si>
    <t>M01004K</t>
  </si>
  <si>
    <t>M01004P</t>
  </si>
  <si>
    <t>M01004Q</t>
  </si>
  <si>
    <t>M01004S</t>
  </si>
  <si>
    <t>MEDICO GENERAL A</t>
  </si>
  <si>
    <t>M01006A</t>
  </si>
  <si>
    <t>M01006D</t>
  </si>
  <si>
    <t>M01006H</t>
  </si>
  <si>
    <t>M01006I</t>
  </si>
  <si>
    <t>M01006M</t>
  </si>
  <si>
    <t>M01006R</t>
  </si>
  <si>
    <t>M01006S</t>
  </si>
  <si>
    <t>M01006T</t>
  </si>
  <si>
    <t>M01006X</t>
  </si>
  <si>
    <t>M01006Z</t>
  </si>
  <si>
    <t>M01007A</t>
  </si>
  <si>
    <t>M01007C</t>
  </si>
  <si>
    <t>M01007E</t>
  </si>
  <si>
    <t>M01016B</t>
  </si>
  <si>
    <t>FISICO MEDICO</t>
  </si>
  <si>
    <t>M02001</t>
  </si>
  <si>
    <t>QUIMICO A</t>
  </si>
  <si>
    <t>M02001B</t>
  </si>
  <si>
    <t>M02001C</t>
  </si>
  <si>
    <t>M02001E</t>
  </si>
  <si>
    <t>M02001F</t>
  </si>
  <si>
    <t>M02001J</t>
  </si>
  <si>
    <t>M02001M</t>
  </si>
  <si>
    <t>M02003D</t>
  </si>
  <si>
    <t>TECNICO LABORATORISTA A</t>
  </si>
  <si>
    <t>M02003H</t>
  </si>
  <si>
    <t>M02005A</t>
  </si>
  <si>
    <t>AUX. DE LABORATORIO Y/O BIOTERIO A</t>
  </si>
  <si>
    <t>M02006A</t>
  </si>
  <si>
    <t>M02006B</t>
  </si>
  <si>
    <t>M02006C</t>
  </si>
  <si>
    <t>M02006F</t>
  </si>
  <si>
    <t>M02006J</t>
  </si>
  <si>
    <t>M02012</t>
  </si>
  <si>
    <t>M02015D</t>
  </si>
  <si>
    <t>M02015H</t>
  </si>
  <si>
    <t>M02015L</t>
  </si>
  <si>
    <t>M02015O</t>
  </si>
  <si>
    <t>M02015P</t>
  </si>
  <si>
    <t>M02019E</t>
  </si>
  <si>
    <t>TECNICO HISTOPATOLOGO</t>
  </si>
  <si>
    <t>M02035</t>
  </si>
  <si>
    <t>ENFERMERA GENERAL TITULADA A</t>
  </si>
  <si>
    <t>M02035A</t>
  </si>
  <si>
    <t>M02035B</t>
  </si>
  <si>
    <t>M02035C</t>
  </si>
  <si>
    <t>M02035G</t>
  </si>
  <si>
    <t>M02035K</t>
  </si>
  <si>
    <t>M02036</t>
  </si>
  <si>
    <t>AUXILIAR DE ENFERMERIA A</t>
  </si>
  <si>
    <t>M02036B</t>
  </si>
  <si>
    <t>M02036C</t>
  </si>
  <si>
    <t>M02036D</t>
  </si>
  <si>
    <t>M02036E</t>
  </si>
  <si>
    <t>M02036F</t>
  </si>
  <si>
    <t>M02036K</t>
  </si>
  <si>
    <t>M02036L</t>
  </si>
  <si>
    <t>M02036M</t>
  </si>
  <si>
    <t>M02036O</t>
  </si>
  <si>
    <t>M02036Q</t>
  </si>
  <si>
    <t>M02040B</t>
  </si>
  <si>
    <t>TRABAJADORA SOCIAL EN AREA MEDICA A</t>
  </si>
  <si>
    <t>M02040C</t>
  </si>
  <si>
    <t>M02040L</t>
  </si>
  <si>
    <t>M02048</t>
  </si>
  <si>
    <t>M02048B</t>
  </si>
  <si>
    <t>M02048C</t>
  </si>
  <si>
    <t>M02049C</t>
  </si>
  <si>
    <t>M02050</t>
  </si>
  <si>
    <t>M02050A</t>
  </si>
  <si>
    <t>M02066C</t>
  </si>
  <si>
    <t>TECNICO EN TRABAJO SOCIAL EN AREA MEDICA A</t>
  </si>
  <si>
    <t>M02066G</t>
  </si>
  <si>
    <t>M02066H</t>
  </si>
  <si>
    <t>M02073B</t>
  </si>
  <si>
    <t>M02073E</t>
  </si>
  <si>
    <t>M02115B</t>
  </si>
  <si>
    <t>M02115K</t>
  </si>
  <si>
    <t>M03004A</t>
  </si>
  <si>
    <t>M03004B</t>
  </si>
  <si>
    <t>M03004C</t>
  </si>
  <si>
    <t>M03004G</t>
  </si>
  <si>
    <t>M03004I</t>
  </si>
  <si>
    <t>M03004K</t>
  </si>
  <si>
    <t>M03005A</t>
  </si>
  <si>
    <t>M03005E</t>
  </si>
  <si>
    <t>M03005F</t>
  </si>
  <si>
    <t>M03005G</t>
  </si>
  <si>
    <t>M03005H</t>
  </si>
  <si>
    <t>M03005I</t>
  </si>
  <si>
    <t>M03005K</t>
  </si>
  <si>
    <t>M03005L</t>
  </si>
  <si>
    <t>M03006B</t>
  </si>
  <si>
    <t>M03006C</t>
  </si>
  <si>
    <t>M03006E</t>
  </si>
  <si>
    <t>M03006G</t>
  </si>
  <si>
    <t>M03019A</t>
  </si>
  <si>
    <t>M03020G</t>
  </si>
  <si>
    <t>M03021A</t>
  </si>
  <si>
    <t>M03021F</t>
  </si>
  <si>
    <t>M03021G</t>
  </si>
  <si>
    <t>M03021H</t>
  </si>
  <si>
    <t>M03021L</t>
  </si>
  <si>
    <t>M03021M</t>
  </si>
  <si>
    <t>M03021P</t>
  </si>
  <si>
    <t>M03022B</t>
  </si>
  <si>
    <t>M03023C</t>
  </si>
  <si>
    <t>M03023F</t>
  </si>
  <si>
    <t>M03023G</t>
  </si>
  <si>
    <t>M03024</t>
  </si>
  <si>
    <t>M03024G</t>
  </si>
  <si>
    <t>M03024H</t>
  </si>
  <si>
    <t>M03024J</t>
  </si>
  <si>
    <t>M03024N</t>
  </si>
  <si>
    <t>M03024V</t>
  </si>
  <si>
    <t>M03024Z</t>
  </si>
  <si>
    <t>M03025B</t>
  </si>
  <si>
    <t>M03025C</t>
  </si>
  <si>
    <t>M03025F</t>
  </si>
  <si>
    <t>M03025G</t>
  </si>
  <si>
    <t>M03025H</t>
  </si>
  <si>
    <t>M03025J</t>
  </si>
  <si>
    <t>M03025K</t>
  </si>
  <si>
    <t>M03025L</t>
  </si>
  <si>
    <t>M03025M</t>
  </si>
  <si>
    <t>M03025N</t>
  </si>
  <si>
    <t>M03025O</t>
  </si>
  <si>
    <t>M03025P</t>
  </si>
  <si>
    <t>M03025Q</t>
  </si>
  <si>
    <t>M03025R</t>
  </si>
  <si>
    <t>M03025T</t>
  </si>
  <si>
    <t>M03025V</t>
  </si>
  <si>
    <t>M03025W</t>
  </si>
  <si>
    <t>M03025Y</t>
  </si>
  <si>
    <t>CF40003D</t>
  </si>
  <si>
    <t>SOPORTE ADMINISTRATIVO B</t>
  </si>
  <si>
    <t>M01003C</t>
  </si>
  <si>
    <t>MEDICO GENERAL EN AREA NORMATIVA</t>
  </si>
  <si>
    <t>M01004B</t>
  </si>
  <si>
    <t>M01004Ñ</t>
  </si>
  <si>
    <t>M01006B</t>
  </si>
  <si>
    <t>M01006C</t>
  </si>
  <si>
    <t>M01006F</t>
  </si>
  <si>
    <t>M01007B</t>
  </si>
  <si>
    <t>M01016F</t>
  </si>
  <si>
    <t>M02001K</t>
  </si>
  <si>
    <t>M02002C</t>
  </si>
  <si>
    <t>BIOLOGO A</t>
  </si>
  <si>
    <t>M02015J</t>
  </si>
  <si>
    <t>M02015Y</t>
  </si>
  <si>
    <t>M02035L</t>
  </si>
  <si>
    <t>M02035M</t>
  </si>
  <si>
    <t>M02035N</t>
  </si>
  <si>
    <t>M02040M</t>
  </si>
  <si>
    <t>M02066D</t>
  </si>
  <si>
    <t>M02100A</t>
  </si>
  <si>
    <t>PASANTE DE PSICOLOGO</t>
  </si>
  <si>
    <t>M02109A</t>
  </si>
  <si>
    <t>M02115J</t>
  </si>
  <si>
    <t>M03001C</t>
  </si>
  <si>
    <t>INGENIERO BIOMEDICO</t>
  </si>
  <si>
    <t>M03004J</t>
  </si>
  <si>
    <t>M03019D</t>
  </si>
  <si>
    <t>M03019I</t>
  </si>
  <si>
    <t>M03019N</t>
  </si>
  <si>
    <t>M03019V</t>
  </si>
  <si>
    <t>M03019X</t>
  </si>
  <si>
    <t>M03022H</t>
  </si>
  <si>
    <t>M03023H</t>
  </si>
  <si>
    <t>M03024I</t>
  </si>
  <si>
    <t>M03024K</t>
  </si>
  <si>
    <t>M03025U</t>
  </si>
  <si>
    <t>M3019W</t>
  </si>
  <si>
    <t>SISTEMA TELE YUCATÁN S.A DE C.V</t>
  </si>
  <si>
    <t>DIR001</t>
  </si>
  <si>
    <t>DIR002</t>
  </si>
  <si>
    <t xml:space="preserve">Director </t>
  </si>
  <si>
    <t>DIR003</t>
  </si>
  <si>
    <t>DIR004</t>
  </si>
  <si>
    <t>CONJ01</t>
  </si>
  <si>
    <t>Jefe del Departamento de Contabilidad</t>
  </si>
  <si>
    <t>CONJ03</t>
  </si>
  <si>
    <t>Gerente de Ventas</t>
  </si>
  <si>
    <t>CON001</t>
  </si>
  <si>
    <t>CON002</t>
  </si>
  <si>
    <t>CON003</t>
  </si>
  <si>
    <t>CON004</t>
  </si>
  <si>
    <t>CON005</t>
  </si>
  <si>
    <t>CON006</t>
  </si>
  <si>
    <t>CON007</t>
  </si>
  <si>
    <t>CON008</t>
  </si>
  <si>
    <t>CON009</t>
  </si>
  <si>
    <t>Asistente</t>
  </si>
  <si>
    <t>CON010</t>
  </si>
  <si>
    <t>CON011</t>
  </si>
  <si>
    <t>CON012</t>
  </si>
  <si>
    <t>Reportero</t>
  </si>
  <si>
    <t>CON013</t>
  </si>
  <si>
    <t>Técnico</t>
  </si>
  <si>
    <t>CON014</t>
  </si>
  <si>
    <t>CON016</t>
  </si>
  <si>
    <t>CON017</t>
  </si>
  <si>
    <t>CON018</t>
  </si>
  <si>
    <t>CON019</t>
  </si>
  <si>
    <t>CON020</t>
  </si>
  <si>
    <t>CON021</t>
  </si>
  <si>
    <t>Conductor de Noticias</t>
  </si>
  <si>
    <t>CON022</t>
  </si>
  <si>
    <t>Comentarista Deportivo</t>
  </si>
  <si>
    <t>CON023</t>
  </si>
  <si>
    <t>Editor</t>
  </si>
  <si>
    <t>CON024</t>
  </si>
  <si>
    <t>BAS001</t>
  </si>
  <si>
    <t>BAS002</t>
  </si>
  <si>
    <t>Secretaria continuista y edición de pauta</t>
  </si>
  <si>
    <t>BAS003</t>
  </si>
  <si>
    <t>Camarógrafo</t>
  </si>
  <si>
    <t>BAS004</t>
  </si>
  <si>
    <t>BAS005</t>
  </si>
  <si>
    <t>Realizador</t>
  </si>
  <si>
    <t>BAS006</t>
  </si>
  <si>
    <t>BAS007</t>
  </si>
  <si>
    <t>Operador de video tape</t>
  </si>
  <si>
    <t>BAS008</t>
  </si>
  <si>
    <t>BAS009</t>
  </si>
  <si>
    <t>BAS010</t>
  </si>
  <si>
    <t>Responsable de Continuidad</t>
  </si>
  <si>
    <t>BAS012</t>
  </si>
  <si>
    <t>Asistente de Operaciones</t>
  </si>
  <si>
    <t>BAS013</t>
  </si>
  <si>
    <t>Asistente de Producción</t>
  </si>
  <si>
    <t>BAS014</t>
  </si>
  <si>
    <t>Coordinador General</t>
  </si>
  <si>
    <t>BAS015</t>
  </si>
  <si>
    <t>Director de Cámaras</t>
  </si>
  <si>
    <t>BAS016</t>
  </si>
  <si>
    <t>Jefe de Piso</t>
  </si>
  <si>
    <t>BAS017</t>
  </si>
  <si>
    <t>Iluminador</t>
  </si>
  <si>
    <t>BAS018</t>
  </si>
  <si>
    <t>Videotecario</t>
  </si>
  <si>
    <t>BAS019</t>
  </si>
  <si>
    <t>Escenógrafo</t>
  </si>
  <si>
    <t>HJR007</t>
  </si>
  <si>
    <t>JEFE DE REDACCION DE NOTICIAS</t>
  </si>
  <si>
    <t>HEP005</t>
  </si>
  <si>
    <t>EDITOR Y POST-PRODUCTOR</t>
  </si>
  <si>
    <t>HCP003</t>
  </si>
  <si>
    <t xml:space="preserve">CONDUCTOR </t>
  </si>
  <si>
    <t>HTL012</t>
  </si>
  <si>
    <t>TRADUCTORA AL LENGUAJE SIGNADO</t>
  </si>
  <si>
    <t>HVI013</t>
  </si>
  <si>
    <t>VOZ INSTITUCIONAL TELE YUCATÁN</t>
  </si>
  <si>
    <t>HRE009</t>
  </si>
  <si>
    <t>REPORTERO DE DEPORTES</t>
  </si>
  <si>
    <t>HRN007</t>
  </si>
  <si>
    <t>REDACTOR DE NOTICIAS</t>
  </si>
  <si>
    <t>HRS001</t>
  </si>
  <si>
    <t>MANEJO DE REDES SOCIALES</t>
  </si>
  <si>
    <t>HSA001</t>
  </si>
  <si>
    <t>SECRETARIA DE ADMINISTRACIÓN</t>
  </si>
  <si>
    <t>HMG002</t>
  </si>
  <si>
    <t>MANTENIMIENTO EN GENERAL</t>
  </si>
  <si>
    <t>HAD001</t>
  </si>
  <si>
    <t>ASESOR DE DIRECCION</t>
  </si>
  <si>
    <t>PDR001</t>
  </si>
  <si>
    <t>RECTOR</t>
  </si>
  <si>
    <t>PDD-002</t>
  </si>
  <si>
    <t>PTCL-U001</t>
  </si>
  <si>
    <t>COORDINADOR DE LICENCIATURA</t>
  </si>
  <si>
    <t>SAJD-U001</t>
  </si>
  <si>
    <t>SBCB-U001</t>
  </si>
  <si>
    <t>COORDINADOR BIBLIOTECA</t>
  </si>
  <si>
    <t>PACM-C003</t>
  </si>
  <si>
    <t>CERTIFICACIÓN Y ENSEÑANZA DE LA LENGUA MAYA "C"</t>
  </si>
  <si>
    <t>PADA-A001</t>
  </si>
  <si>
    <t>DOCENTE ASOCIADO(A) NIVEL "A"</t>
  </si>
  <si>
    <t>PADA-B002</t>
  </si>
  <si>
    <t>DOCENTE ASOCIADO(A) NIVEL "B"</t>
  </si>
  <si>
    <t>PADT-A001</t>
  </si>
  <si>
    <t>DOCENTE DE CARRERA TITULAR NIVEL "A"</t>
  </si>
  <si>
    <t>PADT-B002</t>
  </si>
  <si>
    <t>DOCENTE DE CARRERA TITULAR NIVEL "B"</t>
  </si>
  <si>
    <t>PTRA-B002</t>
  </si>
  <si>
    <t>RESPONSABLE DEL AREA DE TUTORIAS "B"</t>
  </si>
  <si>
    <t>SAAA-A001</t>
  </si>
  <si>
    <t>AUXILIAR ADMINISTRATIVO "A"</t>
  </si>
  <si>
    <t>SAAA-B002</t>
  </si>
  <si>
    <t>AUXILIAR ADMINISTRATIVO "B"</t>
  </si>
  <si>
    <t>SAAA-C003</t>
  </si>
  <si>
    <t>AUXILIAR ADMINISTRATIVO "C"</t>
  </si>
  <si>
    <t>SAAM-U001</t>
  </si>
  <si>
    <t>AUXILIAR DE SERVICIOS DE MANTENIMIENTO</t>
  </si>
  <si>
    <t>SAJO-A001</t>
  </si>
  <si>
    <t>AUXILIAR JEFE DE OFICINA "A"</t>
  </si>
  <si>
    <t>SAJO-B002</t>
  </si>
  <si>
    <t>AUXILIAR JEFE DE OFICINA "B"</t>
  </si>
  <si>
    <t>SAJO-C003</t>
  </si>
  <si>
    <t>AUXILIAR JEFE DE OFICINA "C"</t>
  </si>
  <si>
    <t>SARPE-A001</t>
  </si>
  <si>
    <t>RESPONSABLE DE PROYECTOS ESTRATEGICOS</t>
  </si>
  <si>
    <t>SASD-U001</t>
  </si>
  <si>
    <t>SECRETARIO DE AREA (BIBLIOTECA TURNO MATUTINO)</t>
  </si>
  <si>
    <t>SBTB-B001</t>
  </si>
  <si>
    <t>AUXILIAR DE BIBLIOTECA TURNO VESPERTINO"A"</t>
  </si>
  <si>
    <t>PADL-U001</t>
  </si>
  <si>
    <t>DOCENTES DE ASIGNATURA EN LICENCIATURA</t>
  </si>
  <si>
    <t>DOCENTES DE ASIGNATURA EN LICENCIATURA TALLER</t>
  </si>
  <si>
    <t>SASL-U001</t>
  </si>
  <si>
    <t>AUXLIAR DE SERVICIOS DE LIMPIEZA</t>
  </si>
  <si>
    <t>SASV-U001</t>
  </si>
  <si>
    <t>AUXLIAR DE SERVICIOS DE VIGILANCIA</t>
  </si>
  <si>
    <t>ASESORERÍA JURÍDICA</t>
  </si>
  <si>
    <t>UNIVERSIDAD POLITÉCNICA DE YUCATÁN</t>
  </si>
  <si>
    <t>UPYR01</t>
  </si>
  <si>
    <t>Rector</t>
  </si>
  <si>
    <t>UPYSA01</t>
  </si>
  <si>
    <t>UPYDA01</t>
  </si>
  <si>
    <t>Director de área</t>
  </si>
  <si>
    <t>UPYJD01</t>
  </si>
  <si>
    <t>UPYC01</t>
  </si>
  <si>
    <t>Coordinador de área</t>
  </si>
  <si>
    <t>UPYIS01</t>
  </si>
  <si>
    <t>UPYJO01</t>
  </si>
  <si>
    <t>UPYAA01</t>
  </si>
  <si>
    <t>UPYPAC01</t>
  </si>
  <si>
    <t>Profesor asociado C</t>
  </si>
  <si>
    <t>UPYPAB01</t>
  </si>
  <si>
    <t>Profesor asociado B</t>
  </si>
  <si>
    <t>UPYPAA01</t>
  </si>
  <si>
    <t>Profesor asociado A</t>
  </si>
  <si>
    <t>UPYPABH01</t>
  </si>
  <si>
    <t>Profesor de Asignatura B (H/S/M)</t>
  </si>
  <si>
    <t>UNIVERSIDAD TECNOLÓGICA DEL CENTRO</t>
  </si>
  <si>
    <t>COORDINADOR GENERAL</t>
  </si>
  <si>
    <t>SECRETARIA DEL RECTOR</t>
  </si>
  <si>
    <t>ASISTENTE DE SERVICIOS DE MANTENIMIENTO</t>
  </si>
  <si>
    <t>SECRETARIA DE JEFE DE DEPARTAMENTO B</t>
  </si>
  <si>
    <t>CHOFER DEL RECTOR</t>
  </si>
  <si>
    <t>PROFESOR TITULAR B</t>
  </si>
  <si>
    <t>PROFESOR ASOCIADO C</t>
  </si>
  <si>
    <t>PROFESOR DE ASIGNATURA B</t>
  </si>
  <si>
    <t>ENTRENADOR DEPORTIVO</t>
  </si>
  <si>
    <t>UNIVERSIDAD TECNOLÓGICA METROPOLITANA</t>
  </si>
  <si>
    <t>A1</t>
  </si>
  <si>
    <t xml:space="preserve">Analista Administrativo </t>
  </si>
  <si>
    <t>A2</t>
  </si>
  <si>
    <t xml:space="preserve">Asistente Académico </t>
  </si>
  <si>
    <t>A3</t>
  </si>
  <si>
    <t xml:space="preserve">Asistente de Servicios de Mantenimiento </t>
  </si>
  <si>
    <t>A4</t>
  </si>
  <si>
    <t xml:space="preserve">Auxiliar Contable </t>
  </si>
  <si>
    <t>A5</t>
  </si>
  <si>
    <t xml:space="preserve">Auxiliar de Almacén </t>
  </si>
  <si>
    <t>A6</t>
  </si>
  <si>
    <t xml:space="preserve">Cajero </t>
  </si>
  <si>
    <t>A9</t>
  </si>
  <si>
    <t xml:space="preserve">Desarrollador Especializado </t>
  </si>
  <si>
    <t>A10</t>
  </si>
  <si>
    <t>A11</t>
  </si>
  <si>
    <t xml:space="preserve">Encargado Administrativo </t>
  </si>
  <si>
    <t>A12</t>
  </si>
  <si>
    <t xml:space="preserve">Encargado de Laboratorio </t>
  </si>
  <si>
    <t>A13</t>
  </si>
  <si>
    <t>Encargado de Laboratorio de Informática</t>
  </si>
  <si>
    <t>A14</t>
  </si>
  <si>
    <t>Encargado de soporte</t>
  </si>
  <si>
    <t>A16</t>
  </si>
  <si>
    <t xml:space="preserve">Investigador Consultor  </t>
  </si>
  <si>
    <t>A17</t>
  </si>
  <si>
    <t xml:space="preserve">Investigador Especializado </t>
  </si>
  <si>
    <t>A18</t>
  </si>
  <si>
    <t xml:space="preserve">Jefe de Departamento </t>
  </si>
  <si>
    <t xml:space="preserve">Jefe de Oficina </t>
  </si>
  <si>
    <t>A20</t>
  </si>
  <si>
    <t xml:space="preserve">Programador Analista </t>
  </si>
  <si>
    <t>A21</t>
  </si>
  <si>
    <t>A22</t>
  </si>
  <si>
    <t xml:space="preserve">Secretaria de Dirección de Area </t>
  </si>
  <si>
    <t>A23</t>
  </si>
  <si>
    <t xml:space="preserve">Secretaria de Jefe de Departamento </t>
  </si>
  <si>
    <t>A25</t>
  </si>
  <si>
    <t>Sub Director de Area</t>
  </si>
  <si>
    <t>A26</t>
  </si>
  <si>
    <t xml:space="preserve">Técnico Bibliotecario </t>
  </si>
  <si>
    <t>A29</t>
  </si>
  <si>
    <t xml:space="preserve">Técnico en Soporte Informatico </t>
  </si>
  <si>
    <t>A30</t>
  </si>
  <si>
    <t xml:space="preserve">Técnico Especializado en Mantenimiento </t>
  </si>
  <si>
    <t>D1</t>
  </si>
  <si>
    <t xml:space="preserve">Profesor de Tiempo Completo Asociado </t>
  </si>
  <si>
    <t>D2</t>
  </si>
  <si>
    <t xml:space="preserve">Profesor de Tiempo Completo Titular </t>
  </si>
  <si>
    <t>H1</t>
  </si>
  <si>
    <t>Profesor de Asignatura</t>
  </si>
  <si>
    <t>UNIVERSIDAD TECNOLÓGICA DEL MAYAB</t>
  </si>
  <si>
    <t>UTdM01</t>
  </si>
  <si>
    <t>UTdM02</t>
  </si>
  <si>
    <t>Abogado General</t>
  </si>
  <si>
    <t>UTdM03</t>
  </si>
  <si>
    <t>UTdM04</t>
  </si>
  <si>
    <t>UTdM06</t>
  </si>
  <si>
    <t>Profesor de Tiepo Completo ''A''</t>
  </si>
  <si>
    <t>UTdM07</t>
  </si>
  <si>
    <t>UTdM10</t>
  </si>
  <si>
    <t>Técnico en Contabilidad</t>
  </si>
  <si>
    <t>UTdM11</t>
  </si>
  <si>
    <t>Chofer de Rector</t>
  </si>
  <si>
    <t>UTdM13</t>
  </si>
  <si>
    <t>Secretario de Director de Área</t>
  </si>
  <si>
    <t>UTdM16</t>
  </si>
  <si>
    <t>Secretario de Jefe de Departamento</t>
  </si>
  <si>
    <t>UTdM17</t>
  </si>
  <si>
    <t>Asistente de Servicios de Mantenimiento</t>
  </si>
  <si>
    <t>UTdM18</t>
  </si>
  <si>
    <t>UTdM19</t>
  </si>
  <si>
    <t>Profesores de Asignatura</t>
  </si>
  <si>
    <t>UNIVERSIDAD TECNOLÓGICA DEL PONIENTE</t>
  </si>
  <si>
    <t>CRT0001</t>
  </si>
  <si>
    <t>CRT0004</t>
  </si>
  <si>
    <t>CJF0001</t>
  </si>
  <si>
    <t>CJF0002</t>
  </si>
  <si>
    <t>CJF0004</t>
  </si>
  <si>
    <t>CJF0003</t>
  </si>
  <si>
    <t>CAD0004</t>
  </si>
  <si>
    <t>CAD0005</t>
  </si>
  <si>
    <t>ASISTENTE DE SERVICIOS  Y MANTENIMIENTO</t>
  </si>
  <si>
    <t>CSR0001</t>
  </si>
  <si>
    <t>SECRETARIA DE RECTOR</t>
  </si>
  <si>
    <t>CPF0007</t>
  </si>
  <si>
    <t>CPF0005</t>
  </si>
  <si>
    <t>CPF0004</t>
  </si>
  <si>
    <t>CPA0001</t>
  </si>
  <si>
    <t>PROFESOR DE ASIGNATURA " B"</t>
  </si>
  <si>
    <t>UNIVERSIDAD TECNOLÓGICA REGIONAL DEL SUR</t>
  </si>
  <si>
    <t>MS0001</t>
  </si>
  <si>
    <t>RECTOR/A</t>
  </si>
  <si>
    <t>DIRECTOR/A DE ÁREA</t>
  </si>
  <si>
    <t>JEFE/A DE DEPARTAMENTO</t>
  </si>
  <si>
    <t>AC0003</t>
  </si>
  <si>
    <t>PROFESOR/A ASOCIADO "C"</t>
  </si>
  <si>
    <t>AS0001</t>
  </si>
  <si>
    <t>COORDINADOR/A</t>
  </si>
  <si>
    <t>AS0002</t>
  </si>
  <si>
    <t>JEFE/A DE OFICINA (A)</t>
  </si>
  <si>
    <t>AS0003</t>
  </si>
  <si>
    <t>JEFE/A DE OFICINA (B)</t>
  </si>
  <si>
    <t>AS0004</t>
  </si>
  <si>
    <t>TÉCNICO/A EN CONTABILIDAD</t>
  </si>
  <si>
    <t>AS0005</t>
  </si>
  <si>
    <t>TÉCNICO/A BIBLIOTECARIO/A</t>
  </si>
  <si>
    <t>AS0007</t>
  </si>
  <si>
    <t>ANALISTA ADMINISTRATIVO/A (B)</t>
  </si>
  <si>
    <t>AS0008</t>
  </si>
  <si>
    <t>SECRETARIO/A DE RECTOR/A</t>
  </si>
  <si>
    <t>AS0009</t>
  </si>
  <si>
    <t>SECRETARIO/A DE DIRECTOR/A DE ÁREA</t>
  </si>
  <si>
    <t>AS0010</t>
  </si>
  <si>
    <t>SECRETARIO/A DE JEFE/A DE DEPARTAMENTO</t>
  </si>
  <si>
    <t>AS0012</t>
  </si>
  <si>
    <t>ASISTENTE ADMINISTRATIVO/A (B)</t>
  </si>
  <si>
    <t>AS0013</t>
  </si>
  <si>
    <t>ASISTENTE ADMINISTRATIVO/A (C)</t>
  </si>
  <si>
    <t>AP0001</t>
  </si>
  <si>
    <t>CHOFER DE RECTOR/A</t>
  </si>
  <si>
    <t>AP0002</t>
  </si>
  <si>
    <t>ASISTENTE DE SERVICIO DE MANTENIMIENTO (A)</t>
  </si>
  <si>
    <t>AP0003</t>
  </si>
  <si>
    <t>ASISTENTE DE SERVICIO DE MANTENIMIENTO (B)</t>
  </si>
  <si>
    <t>AP0006</t>
  </si>
  <si>
    <t>INTENDENTE ( C )</t>
  </si>
  <si>
    <t>AP0009</t>
  </si>
  <si>
    <t>JARDINERO /A</t>
  </si>
  <si>
    <t>AC0004</t>
  </si>
  <si>
    <t>PROFESOR/A DE ASIGNATURA B (H/S/M)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</si>
</sst>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$&quot;#,##0.00"/>
  </numFmts>
  <fonts count="47">
    <font>
      <sz val="11"/>
      <color theme="1"/>
      <name val="Calibri"/>
      <family val="2"/>
      <scheme val="minor"/>
    </font>
    <font>
      <b/>
      <sz val="8"/>
      <color rgb="FFFFFFFF"/>
      <name val="Barlow"/>
    </font>
    <font>
      <b/>
      <sz val="12"/>
      <color theme="1"/>
      <name val="Barlow Light"/>
    </font>
    <font>
      <sz val="8"/>
      <color rgb="FF000000"/>
      <name val="Barlow"/>
    </font>
    <font>
      <sz val="8"/>
      <color theme="1"/>
      <name val="Barlow"/>
    </font>
    <font>
      <sz val="11"/>
      <color theme="1"/>
      <name val="Calibri"/>
      <family val="2"/>
      <scheme val="minor"/>
    </font>
    <font>
      <b/>
      <sz val="9.5"/>
      <color rgb="FF000000"/>
      <name val="Barlow"/>
    </font>
    <font>
      <sz val="11"/>
      <color rgb="FFFF0000"/>
      <name val="Calibri"/>
      <family val="2"/>
      <scheme val="minor"/>
    </font>
    <font>
      <b/>
      <sz val="10"/>
      <color rgb="FFFFFFFF"/>
      <name val="Barlow"/>
    </font>
    <font>
      <b/>
      <sz val="9"/>
      <color rgb="FF000000"/>
      <name val="Barlow"/>
    </font>
    <font>
      <sz val="9"/>
      <color theme="1"/>
      <name val="Calibri"/>
      <family val="2"/>
      <scheme val="minor"/>
    </font>
    <font>
      <sz val="9"/>
      <color rgb="FF000000"/>
      <name val="Barlow"/>
    </font>
    <font>
      <sz val="9"/>
      <color rgb="FF000000"/>
      <name val="Calibri"/>
      <family val="2"/>
      <scheme val="minor"/>
    </font>
    <font>
      <sz val="10"/>
      <color theme="1"/>
      <name val="Barlow"/>
    </font>
    <font>
      <b/>
      <sz val="10"/>
      <color rgb="FF000000"/>
      <name val="Barlow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1"/>
      <name val="Barlow"/>
    </font>
    <font>
      <sz val="8"/>
      <color rgb="FF000000"/>
      <name val="Calibri"/>
      <family val="2"/>
      <scheme val="minor"/>
    </font>
    <font>
      <b/>
      <sz val="8"/>
      <color rgb="FF000000"/>
      <name val="Barlow"/>
    </font>
    <font>
      <sz val="9"/>
      <color theme="1"/>
      <name val="Barlow"/>
    </font>
    <font>
      <sz val="9"/>
      <name val="Barlow"/>
    </font>
    <font>
      <sz val="9.5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Barlow"/>
    </font>
    <font>
      <b/>
      <sz val="8"/>
      <color theme="1"/>
      <name val="Barlow Light"/>
    </font>
    <font>
      <sz val="8"/>
      <color theme="1"/>
      <name val="Calibri"/>
      <family val="2"/>
      <scheme val="minor"/>
    </font>
    <font>
      <b/>
      <sz val="12"/>
      <color theme="1"/>
      <name val="Barlow"/>
    </font>
    <font>
      <b/>
      <sz val="12"/>
      <color theme="1"/>
      <name val="Barlow Light"/>
      <family val="3"/>
    </font>
    <font>
      <b/>
      <sz val="9"/>
      <color rgb="FFFFFFFF"/>
      <name val="Barlow"/>
    </font>
    <font>
      <sz val="8"/>
      <color indexed="8"/>
      <name val="Barlow"/>
    </font>
    <font>
      <sz val="12"/>
      <color theme="1"/>
      <name val="Calibri"/>
      <family val="2"/>
      <scheme val="minor"/>
    </font>
    <font>
      <sz val="8"/>
      <name val="Trebuchet MS"/>
      <family val="2"/>
    </font>
    <font>
      <sz val="12"/>
      <color theme="1"/>
      <name val="Barlow Light"/>
    </font>
    <font>
      <b/>
      <sz val="12"/>
      <color rgb="FFFFFFFF"/>
      <name val="Barlow Light"/>
    </font>
    <font>
      <b/>
      <sz val="9.5"/>
      <color rgb="FF000000"/>
      <name val="Barlow Light"/>
    </font>
    <font>
      <b/>
      <sz val="12"/>
      <color rgb="FF000000"/>
      <name val="Barlow Light"/>
    </font>
    <font>
      <sz val="8"/>
      <color rgb="FF000000"/>
      <name val="Calibri Light"/>
      <family val="2"/>
      <scheme val="major"/>
    </font>
    <font>
      <sz val="8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rgb="FFFFFFFF"/>
      <name val="Barlow"/>
      <family val="3"/>
    </font>
    <font>
      <b/>
      <sz val="8"/>
      <color rgb="FF000000"/>
      <name val="Barlow"/>
      <family val="3"/>
    </font>
    <font>
      <sz val="9"/>
      <name val="Barlow"/>
      <family val="3"/>
    </font>
    <font>
      <sz val="11"/>
      <color theme="1"/>
      <name val="Barlow"/>
      <family val="3"/>
    </font>
  </fonts>
  <fills count="5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0">
    <xf numFmtId="0" fontId="0" fillId="0" borderId="0" xfId="0"/>
    <xf numFmtId="0" fontId="2" fillId="0" borderId="0" xfId="0" applyFont="1"/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64" fontId="4" fillId="0" borderId="6" xfId="1" applyNumberFormat="1" applyFont="1" applyFill="1" applyBorder="1"/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/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3" borderId="6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 wrapText="1"/>
    </xf>
    <xf numFmtId="0" fontId="14" fillId="3" borderId="12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164" fontId="12" fillId="0" borderId="6" xfId="1" applyNumberFormat="1" applyFont="1" applyBorder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164" fontId="10" fillId="0" borderId="6" xfId="1" applyNumberFormat="1" applyFont="1" applyFill="1" applyBorder="1"/>
    <xf numFmtId="0" fontId="17" fillId="0" borderId="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4" borderId="0" xfId="0" applyFill="1"/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3" fontId="20" fillId="3" borderId="6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0" fillId="3" borderId="6" xfId="0" applyFont="1" applyFill="1" applyBorder="1" applyAlignment="1">
      <alignment vertical="center"/>
    </xf>
    <xf numFmtId="4" fontId="12" fillId="0" borderId="6" xfId="0" applyNumberFormat="1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" fontId="0" fillId="0" borderId="0" xfId="0" applyNumberFormat="1"/>
    <xf numFmtId="0" fontId="20" fillId="3" borderId="4" xfId="0" applyFont="1" applyFill="1" applyBorder="1" applyAlignment="1">
      <alignment vertical="center"/>
    </xf>
    <xf numFmtId="0" fontId="20" fillId="3" borderId="24" xfId="0" applyFont="1" applyFill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20" fillId="3" borderId="28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vertical="center"/>
    </xf>
    <xf numFmtId="0" fontId="20" fillId="3" borderId="29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vertical="center"/>
    </xf>
    <xf numFmtId="0" fontId="20" fillId="3" borderId="12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4" fontId="19" fillId="0" borderId="30" xfId="0" applyNumberFormat="1" applyFont="1" applyBorder="1" applyAlignment="1">
      <alignment horizontal="center" vertical="center"/>
    </xf>
    <xf numFmtId="0" fontId="0" fillId="0" borderId="31" xfId="0" applyBorder="1"/>
    <xf numFmtId="0" fontId="9" fillId="0" borderId="6" xfId="0" applyFont="1" applyBorder="1" applyAlignment="1">
      <alignment vertical="center"/>
    </xf>
    <xf numFmtId="164" fontId="21" fillId="0" borderId="6" xfId="1" applyNumberFormat="1" applyFont="1" applyBorder="1" applyAlignment="1">
      <alignment horizontal="right" wrapText="1"/>
    </xf>
    <xf numFmtId="44" fontId="0" fillId="0" borderId="0" xfId="0" applyNumberFormat="1"/>
    <xf numFmtId="164" fontId="21" fillId="0" borderId="6" xfId="1" applyNumberFormat="1" applyFont="1" applyFill="1" applyBorder="1" applyAlignment="1">
      <alignment horizontal="right" wrapText="1"/>
    </xf>
    <xf numFmtId="164" fontId="21" fillId="0" borderId="6" xfId="1" applyNumberFormat="1" applyFont="1" applyBorder="1" applyAlignment="1">
      <alignment horizontal="right"/>
    </xf>
    <xf numFmtId="164" fontId="22" fillId="0" borderId="6" xfId="1" applyNumberFormat="1" applyFont="1" applyFill="1" applyBorder="1"/>
    <xf numFmtId="164" fontId="21" fillId="0" borderId="6" xfId="1" applyNumberFormat="1" applyFont="1" applyBorder="1" applyAlignment="1">
      <alignment horizontal="center" wrapText="1"/>
    </xf>
    <xf numFmtId="164" fontId="0" fillId="0" borderId="0" xfId="1" applyNumberFormat="1" applyFont="1"/>
    <xf numFmtId="0" fontId="0" fillId="4" borderId="6" xfId="0" applyFill="1" applyBorder="1"/>
    <xf numFmtId="164" fontId="0" fillId="4" borderId="6" xfId="1" applyNumberFormat="1" applyFont="1" applyFill="1" applyBorder="1"/>
    <xf numFmtId="164" fontId="19" fillId="0" borderId="6" xfId="1" applyNumberFormat="1" applyFont="1" applyBorder="1" applyAlignment="1">
      <alignment horizontal="center" vertical="center"/>
    </xf>
    <xf numFmtId="0" fontId="20" fillId="3" borderId="6" xfId="0" applyFont="1" applyFill="1" applyBorder="1" applyAlignment="1">
      <alignment horizontal="right" vertical="center"/>
    </xf>
    <xf numFmtId="164" fontId="0" fillId="4" borderId="0" xfId="1" applyNumberFormat="1" applyFont="1" applyFill="1"/>
    <xf numFmtId="164" fontId="19" fillId="0" borderId="6" xfId="1" applyNumberFormat="1" applyFont="1" applyFill="1" applyBorder="1" applyAlignment="1">
      <alignment horizontal="center" vertical="center"/>
    </xf>
    <xf numFmtId="164" fontId="20" fillId="4" borderId="0" xfId="1" applyNumberFormat="1" applyFont="1" applyFill="1" applyBorder="1" applyAlignment="1">
      <alignment horizontal="center" vertical="center"/>
    </xf>
    <xf numFmtId="164" fontId="20" fillId="3" borderId="6" xfId="1" applyNumberFormat="1" applyFont="1" applyFill="1" applyBorder="1" applyAlignment="1">
      <alignment horizontal="center" vertical="center"/>
    </xf>
    <xf numFmtId="164" fontId="19" fillId="0" borderId="6" xfId="1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164" fontId="11" fillId="0" borderId="6" xfId="1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43" fontId="3" fillId="0" borderId="6" xfId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horizontal="center" vertical="center"/>
    </xf>
    <xf numFmtId="0" fontId="23" fillId="0" borderId="6" xfId="0" applyFont="1" applyBorder="1"/>
    <xf numFmtId="0" fontId="24" fillId="0" borderId="0" xfId="0" applyFont="1"/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/>
    </xf>
    <xf numFmtId="164" fontId="21" fillId="0" borderId="6" xfId="1" applyNumberFormat="1" applyFont="1" applyFill="1" applyBorder="1" applyAlignment="1">
      <alignment horizontal="left"/>
    </xf>
    <xf numFmtId="49" fontId="3" fillId="0" borderId="6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0" fontId="20" fillId="3" borderId="10" xfId="0" applyFont="1" applyFill="1" applyBorder="1" applyAlignment="1">
      <alignment horizontal="center" vertical="center"/>
    </xf>
    <xf numFmtId="49" fontId="25" fillId="0" borderId="6" xfId="0" applyNumberFormat="1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3" fontId="25" fillId="0" borderId="6" xfId="0" applyNumberFormat="1" applyFont="1" applyBorder="1" applyAlignment="1">
      <alignment horizontal="right" vertical="center"/>
    </xf>
    <xf numFmtId="0" fontId="7" fillId="0" borderId="0" xfId="0" applyFont="1"/>
    <xf numFmtId="49" fontId="25" fillId="0" borderId="6" xfId="0" applyNumberFormat="1" applyFont="1" applyBorder="1" applyAlignment="1">
      <alignment horizontal="left" vertical="center" wrapText="1"/>
    </xf>
    <xf numFmtId="49" fontId="25" fillId="0" borderId="6" xfId="0" applyNumberFormat="1" applyFont="1" applyBorder="1" applyAlignment="1">
      <alignment horizontal="center" vertical="center"/>
    </xf>
    <xf numFmtId="4" fontId="25" fillId="0" borderId="6" xfId="0" applyNumberFormat="1" applyFont="1" applyBorder="1" applyAlignment="1">
      <alignment horizontal="center" vertical="center"/>
    </xf>
    <xf numFmtId="3" fontId="20" fillId="3" borderId="12" xfId="0" applyNumberFormat="1" applyFont="1" applyFill="1" applyBorder="1" applyAlignment="1">
      <alignment horizontal="center" vertical="center"/>
    </xf>
    <xf numFmtId="0" fontId="26" fillId="0" borderId="0" xfId="0" applyFont="1"/>
    <xf numFmtId="0" fontId="25" fillId="0" borderId="6" xfId="0" applyFont="1" applyBorder="1" applyAlignment="1">
      <alignment horizontal="left" wrapText="1"/>
    </xf>
    <xf numFmtId="0" fontId="9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3" fontId="19" fillId="0" borderId="6" xfId="0" applyNumberFormat="1" applyFont="1" applyBorder="1" applyAlignment="1">
      <alignment horizontal="center" vertical="center"/>
    </xf>
    <xf numFmtId="0" fontId="27" fillId="0" borderId="0" xfId="0" applyFont="1"/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23" fillId="0" borderId="0" xfId="0" applyFont="1"/>
    <xf numFmtId="0" fontId="19" fillId="4" borderId="6" xfId="0" applyFont="1" applyFill="1" applyBorder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3" fontId="19" fillId="4" borderId="6" xfId="0" applyNumberFormat="1" applyFont="1" applyFill="1" applyBorder="1" applyAlignment="1">
      <alignment vertical="center"/>
    </xf>
    <xf numFmtId="0" fontId="29" fillId="0" borderId="0" xfId="0" applyFont="1"/>
    <xf numFmtId="0" fontId="12" fillId="0" borderId="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6" xfId="1" applyNumberFormat="1" applyFont="1" applyFill="1" applyBorder="1" applyAlignment="1">
      <alignment horizontal="right"/>
    </xf>
    <xf numFmtId="0" fontId="20" fillId="0" borderId="6" xfId="0" applyFont="1" applyBorder="1" applyAlignment="1">
      <alignment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164" fontId="27" fillId="0" borderId="6" xfId="1" applyNumberFormat="1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164" fontId="3" fillId="0" borderId="6" xfId="1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wrapText="1"/>
    </xf>
    <xf numFmtId="0" fontId="12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horizontal="left" vertical="center"/>
    </xf>
    <xf numFmtId="0" fontId="9" fillId="3" borderId="6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4" fontId="3" fillId="0" borderId="6" xfId="0" applyNumberFormat="1" applyFont="1" applyBorder="1" applyAlignment="1">
      <alignment horizontal="center" vertical="center"/>
    </xf>
    <xf numFmtId="0" fontId="28" fillId="0" borderId="0" xfId="0" applyFont="1"/>
    <xf numFmtId="164" fontId="3" fillId="0" borderId="6" xfId="1" applyNumberFormat="1" applyFont="1" applyBorder="1" applyAlignment="1">
      <alignment horizontal="right" vertical="center"/>
    </xf>
    <xf numFmtId="164" fontId="27" fillId="0" borderId="6" xfId="1" applyNumberFormat="1" applyFont="1" applyFill="1" applyBorder="1"/>
    <xf numFmtId="2" fontId="0" fillId="0" borderId="0" xfId="0" applyNumberFormat="1"/>
    <xf numFmtId="164" fontId="3" fillId="0" borderId="6" xfId="1" applyNumberFormat="1" applyFont="1" applyBorder="1" applyAlignment="1">
      <alignment vertical="center"/>
    </xf>
    <xf numFmtId="0" fontId="31" fillId="0" borderId="6" xfId="0" applyFont="1" applyBorder="1"/>
    <xf numFmtId="0" fontId="4" fillId="0" borderId="6" xfId="0" applyFont="1" applyBorder="1" applyAlignment="1">
      <alignment horizontal="center"/>
    </xf>
    <xf numFmtId="164" fontId="4" fillId="0" borderId="6" xfId="1" applyNumberFormat="1" applyFont="1" applyFill="1" applyBorder="1" applyAlignment="1"/>
    <xf numFmtId="164" fontId="32" fillId="0" borderId="0" xfId="1" applyNumberFormat="1" applyFont="1"/>
    <xf numFmtId="0" fontId="32" fillId="0" borderId="0" xfId="0" applyFont="1"/>
    <xf numFmtId="0" fontId="32" fillId="0" borderId="6" xfId="0" applyFont="1" applyBorder="1"/>
    <xf numFmtId="164" fontId="32" fillId="0" borderId="6" xfId="1" applyNumberFormat="1" applyFont="1" applyBorder="1"/>
    <xf numFmtId="4" fontId="32" fillId="0" borderId="0" xfId="0" applyNumberFormat="1" applyFont="1"/>
    <xf numFmtId="165" fontId="25" fillId="0" borderId="6" xfId="0" applyNumberFormat="1" applyFont="1" applyBorder="1"/>
    <xf numFmtId="0" fontId="6" fillId="3" borderId="6" xfId="0" applyFont="1" applyFill="1" applyBorder="1" applyAlignment="1">
      <alignment vertical="center" wrapText="1"/>
    </xf>
    <xf numFmtId="165" fontId="33" fillId="0" borderId="0" xfId="0" applyNumberFormat="1" applyFont="1"/>
    <xf numFmtId="4" fontId="3" fillId="0" borderId="6" xfId="0" applyNumberFormat="1" applyFont="1" applyBorder="1" applyAlignment="1">
      <alignment horizontal="left" vertical="center"/>
    </xf>
    <xf numFmtId="43" fontId="4" fillId="0" borderId="6" xfId="1" applyFont="1" applyFill="1" applyBorder="1" applyAlignment="1">
      <alignment horizontal="center"/>
    </xf>
    <xf numFmtId="0" fontId="14" fillId="3" borderId="11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164" fontId="19" fillId="4" borderId="6" xfId="1" applyNumberFormat="1" applyFont="1" applyFill="1" applyBorder="1" applyAlignment="1">
      <alignment horizontal="center" vertical="center"/>
    </xf>
    <xf numFmtId="0" fontId="18" fillId="4" borderId="0" xfId="0" applyFont="1" applyFill="1" applyAlignment="1">
      <alignment vertical="center"/>
    </xf>
    <xf numFmtId="0" fontId="34" fillId="4" borderId="0" xfId="0" applyFont="1" applyFill="1"/>
    <xf numFmtId="0" fontId="2" fillId="4" borderId="0" xfId="0" applyFont="1" applyFill="1"/>
    <xf numFmtId="164" fontId="34" fillId="4" borderId="0" xfId="1" applyNumberFormat="1" applyFont="1" applyFill="1"/>
    <xf numFmtId="0" fontId="3" fillId="4" borderId="6" xfId="0" applyFont="1" applyFill="1" applyBorder="1" applyAlignment="1">
      <alignment horizontal="center" vertical="center"/>
    </xf>
    <xf numFmtId="164" fontId="3" fillId="4" borderId="6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/>
    </xf>
    <xf numFmtId="164" fontId="4" fillId="0" borderId="6" xfId="1" applyNumberFormat="1" applyFont="1" applyFill="1" applyBorder="1" applyAlignment="1">
      <alignment horizontal="center"/>
    </xf>
    <xf numFmtId="0" fontId="36" fillId="3" borderId="6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6" fillId="3" borderId="6" xfId="0" applyFont="1" applyFill="1" applyBorder="1" applyAlignment="1">
      <alignment vertical="center"/>
    </xf>
    <xf numFmtId="43" fontId="19" fillId="0" borderId="6" xfId="1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 vertical="center"/>
    </xf>
    <xf numFmtId="43" fontId="27" fillId="0" borderId="6" xfId="1" applyFont="1" applyFill="1" applyBorder="1"/>
    <xf numFmtId="43" fontId="4" fillId="0" borderId="6" xfId="1" applyFont="1" applyFill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3" fontId="11" fillId="0" borderId="6" xfId="0" applyNumberFormat="1" applyFont="1" applyBorder="1" applyAlignment="1">
      <alignment horizontal="center" vertical="center"/>
    </xf>
    <xf numFmtId="164" fontId="19" fillId="0" borderId="6" xfId="1" applyNumberFormat="1" applyFont="1" applyBorder="1" applyAlignment="1">
      <alignment horizontal="right" vertical="center"/>
    </xf>
    <xf numFmtId="0" fontId="20" fillId="3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164" fontId="38" fillId="0" borderId="6" xfId="1" applyNumberFormat="1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/>
    </xf>
    <xf numFmtId="0" fontId="39" fillId="0" borderId="6" xfId="0" applyFont="1" applyBorder="1" applyAlignment="1">
      <alignment horizontal="left" wrapText="1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16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left" vertical="center"/>
    </xf>
    <xf numFmtId="0" fontId="14" fillId="3" borderId="23" xfId="0" applyFont="1" applyFill="1" applyBorder="1" applyAlignment="1">
      <alignment horizontal="left" vertical="center"/>
    </xf>
    <xf numFmtId="0" fontId="14" fillId="3" borderId="21" xfId="0" applyFont="1" applyFill="1" applyBorder="1" applyAlignment="1">
      <alignment horizontal="left" vertical="center"/>
    </xf>
    <xf numFmtId="0" fontId="24" fillId="0" borderId="0" xfId="0" applyFont="1" applyAlignment="1">
      <alignment horizontal="center"/>
    </xf>
    <xf numFmtId="164" fontId="1" fillId="2" borderId="2" xfId="1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9" fillId="3" borderId="15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/>
    </xf>
    <xf numFmtId="0" fontId="35" fillId="2" borderId="6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 wrapText="1"/>
    </xf>
    <xf numFmtId="164" fontId="35" fillId="2" borderId="6" xfId="1" applyNumberFormat="1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left" vertical="center"/>
    </xf>
    <xf numFmtId="0" fontId="36" fillId="3" borderId="9" xfId="0" applyFont="1" applyFill="1" applyBorder="1" applyAlignment="1">
      <alignment horizontal="left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 vertical="center"/>
    </xf>
    <xf numFmtId="0" fontId="36" fillId="3" borderId="2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/>
    </xf>
    <xf numFmtId="0" fontId="20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4" fontId="4" fillId="0" borderId="6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164" fontId="21" fillId="0" borderId="0" xfId="1" applyNumberFormat="1" applyFont="1"/>
    <xf numFmtId="0" fontId="21" fillId="0" borderId="0" xfId="0" applyFont="1"/>
    <xf numFmtId="164" fontId="9" fillId="0" borderId="0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164" fontId="13" fillId="0" borderId="0" xfId="1" applyNumberFormat="1" applyFont="1"/>
    <xf numFmtId="0" fontId="13" fillId="0" borderId="0" xfId="0" applyFont="1"/>
    <xf numFmtId="0" fontId="13" fillId="0" borderId="6" xfId="0" applyFont="1" applyBorder="1"/>
    <xf numFmtId="164" fontId="13" fillId="0" borderId="6" xfId="1" applyNumberFormat="1" applyFont="1" applyBorder="1"/>
    <xf numFmtId="164" fontId="14" fillId="0" borderId="0" xfId="1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43" fontId="1" fillId="2" borderId="6" xfId="1" applyFont="1" applyFill="1" applyBorder="1" applyAlignment="1">
      <alignment vertical="center"/>
    </xf>
    <xf numFmtId="43" fontId="1" fillId="2" borderId="6" xfId="1" applyFont="1" applyFill="1" applyBorder="1" applyAlignment="1">
      <alignment horizontal="center" vertical="center" wrapText="1"/>
    </xf>
    <xf numFmtId="164" fontId="1" fillId="2" borderId="8" xfId="1" applyNumberFormat="1" applyFont="1" applyFill="1" applyBorder="1" applyAlignment="1">
      <alignment horizontal="center" vertical="center"/>
    </xf>
    <xf numFmtId="164" fontId="1" fillId="2" borderId="9" xfId="1" applyNumberFormat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vertical="center" wrapText="1"/>
    </xf>
    <xf numFmtId="164" fontId="1" fillId="2" borderId="6" xfId="1" applyNumberFormat="1" applyFont="1" applyFill="1" applyBorder="1" applyAlignment="1">
      <alignment vertical="center"/>
    </xf>
    <xf numFmtId="43" fontId="6" fillId="3" borderId="8" xfId="1" applyFont="1" applyFill="1" applyBorder="1" applyAlignment="1">
      <alignment horizontal="left" vertical="center"/>
    </xf>
    <xf numFmtId="43" fontId="6" fillId="3" borderId="9" xfId="1" applyFont="1" applyFill="1" applyBorder="1" applyAlignment="1">
      <alignment horizontal="left" vertical="center"/>
    </xf>
    <xf numFmtId="43" fontId="3" fillId="0" borderId="6" xfId="1" applyFont="1" applyBorder="1" applyAlignment="1">
      <alignment vertical="center"/>
    </xf>
    <xf numFmtId="164" fontId="3" fillId="0" borderId="9" xfId="1" applyNumberFormat="1" applyFont="1" applyBorder="1" applyAlignment="1">
      <alignment horizontal="center" vertical="center"/>
    </xf>
    <xf numFmtId="164" fontId="30" fillId="2" borderId="6" xfId="1" applyNumberFormat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164" fontId="25" fillId="0" borderId="6" xfId="1" applyNumberFormat="1" applyFont="1" applyFill="1" applyBorder="1" applyAlignment="1">
      <alignment horizontal="center"/>
    </xf>
    <xf numFmtId="43" fontId="21" fillId="0" borderId="0" xfId="1" applyFont="1"/>
    <xf numFmtId="0" fontId="21" fillId="0" borderId="6" xfId="0" applyFont="1" applyBorder="1"/>
    <xf numFmtId="164" fontId="21" fillId="0" borderId="6" xfId="1" applyNumberFormat="1" applyFont="1" applyBorder="1"/>
    <xf numFmtId="1" fontId="4" fillId="0" borderId="6" xfId="0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164" fontId="5" fillId="0" borderId="0" xfId="1" applyNumberFormat="1" applyFont="1"/>
    <xf numFmtId="43" fontId="3" fillId="0" borderId="6" xfId="1" applyFont="1" applyBorder="1" applyAlignment="1">
      <alignment horizontal="left" vertical="center"/>
    </xf>
    <xf numFmtId="164" fontId="4" fillId="0" borderId="6" xfId="1" applyNumberFormat="1" applyFont="1" applyFill="1" applyBorder="1" applyAlignment="1">
      <alignment horizontal="left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164" fontId="0" fillId="0" borderId="0" xfId="1" applyNumberFormat="1" applyFont="1" applyAlignment="1"/>
    <xf numFmtId="0" fontId="3" fillId="0" borderId="6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164" fontId="20" fillId="0" borderId="0" xfId="1" applyNumberFormat="1" applyFont="1" applyFill="1" applyBorder="1" applyAlignment="1">
      <alignment vertical="center"/>
    </xf>
    <xf numFmtId="3" fontId="14" fillId="3" borderId="6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164" fontId="20" fillId="3" borderId="6" xfId="1" applyNumberFormat="1" applyFont="1" applyFill="1" applyBorder="1" applyAlignment="1">
      <alignment vertical="center"/>
    </xf>
    <xf numFmtId="0" fontId="0" fillId="0" borderId="6" xfId="0" applyBorder="1"/>
    <xf numFmtId="164" fontId="0" fillId="0" borderId="6" xfId="1" applyNumberFormat="1" applyFont="1" applyBorder="1"/>
    <xf numFmtId="0" fontId="41" fillId="0" borderId="6" xfId="0" applyFont="1" applyBorder="1" applyAlignment="1">
      <alignment vertical="center" wrapText="1"/>
    </xf>
    <xf numFmtId="0" fontId="41" fillId="0" borderId="6" xfId="0" applyFont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164" fontId="14" fillId="4" borderId="0" xfId="1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right" vertical="center"/>
    </xf>
    <xf numFmtId="0" fontId="22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horizontal="center" vertical="center"/>
    </xf>
    <xf numFmtId="0" fontId="20" fillId="3" borderId="2" xfId="0" applyFont="1" applyFill="1" applyBorder="1" applyAlignment="1">
      <alignment vertical="center"/>
    </xf>
    <xf numFmtId="0" fontId="20" fillId="3" borderId="34" xfId="0" applyFont="1" applyFill="1" applyBorder="1" applyAlignment="1">
      <alignment vertical="center"/>
    </xf>
    <xf numFmtId="4" fontId="42" fillId="0" borderId="0" xfId="0" applyNumberFormat="1" applyFont="1" applyAlignment="1">
      <alignment horizontal="left" vertical="center"/>
    </xf>
    <xf numFmtId="43" fontId="3" fillId="0" borderId="6" xfId="1" applyFont="1" applyBorder="1" applyAlignment="1">
      <alignment horizontal="center" vertical="center"/>
    </xf>
    <xf numFmtId="43" fontId="0" fillId="0" borderId="0" xfId="0" applyNumberFormat="1"/>
    <xf numFmtId="43" fontId="6" fillId="3" borderId="6" xfId="1" applyFont="1" applyFill="1" applyBorder="1" applyAlignment="1">
      <alignment horizontal="center" vertical="center"/>
    </xf>
    <xf numFmtId="41" fontId="14" fillId="3" borderId="6" xfId="0" applyNumberFormat="1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 wrapText="1"/>
    </xf>
    <xf numFmtId="0" fontId="44" fillId="3" borderId="6" xfId="0" applyFont="1" applyFill="1" applyBorder="1" applyAlignment="1">
      <alignment vertical="center"/>
    </xf>
    <xf numFmtId="0" fontId="44" fillId="3" borderId="6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left" wrapText="1"/>
    </xf>
    <xf numFmtId="0" fontId="45" fillId="0" borderId="6" xfId="0" applyFont="1" applyBorder="1" applyAlignment="1">
      <alignment horizontal="left" vertical="center"/>
    </xf>
    <xf numFmtId="0" fontId="44" fillId="3" borderId="6" xfId="0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4" fillId="4" borderId="0" xfId="0" applyFont="1" applyFill="1" applyAlignment="1">
      <alignment horizontal="center" vertical="center"/>
    </xf>
    <xf numFmtId="0" fontId="44" fillId="4" borderId="0" xfId="0" applyFont="1" applyFill="1" applyAlignment="1">
      <alignment vertical="center"/>
    </xf>
    <xf numFmtId="0" fontId="45" fillId="0" borderId="6" xfId="0" applyFont="1" applyBorder="1" applyAlignment="1">
      <alignment horizontal="center" vertical="center"/>
    </xf>
    <xf numFmtId="3" fontId="44" fillId="3" borderId="6" xfId="0" applyNumberFormat="1" applyFont="1" applyFill="1" applyBorder="1" applyAlignment="1">
      <alignment horizontal="center" vertical="center"/>
    </xf>
    <xf numFmtId="0" fontId="40" fillId="0" borderId="6" xfId="0" applyFont="1" applyBorder="1"/>
    <xf numFmtId="0" fontId="25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0" fontId="19" fillId="0" borderId="6" xfId="0" applyFont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6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Presupuesto%202020%20(Revisado)/Presupuesto%20RH%202020/APBPY/PLAZAS2020_APB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Presupuesto%202020%20(Revisado)/Presupuesto%20RH%202020/COBAY/PLAZAS%202020_COBA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Presupuesto%202020%20(Revisado)/Presupuesto%20RH%202020/DIF/PLAZAS%202020_DIF%20sin%20agrup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entaci&#243;n%20Entidades\Para%20Publicaci&#242;n\ESAY\Plantillas%20POAS%20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Presupuesto%202020%20(Revisado)/Presupuesto%20RH%202020/FIGAROSY/PLAZAS%202020_FIGAROS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Presupuesto%202020%20(Revisado)/Presupuesto%20RH%202020/UNO%20(Sustituido)/Plazas%202020_U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Plazas"/>
      <sheetName val="Analítico de Plazas"/>
      <sheetName val="Analítico de Plazas (2)"/>
    </sheetNames>
    <sheetDataSet>
      <sheetData sheetId="0">
        <row r="1">
          <cell r="A1" t="str">
            <v>ADMINISTRACIÓN DEL PATRIMONIO DE LA BENEFICENCIA PÚBLICA DE YUCATÁN</v>
          </cell>
          <cell r="B1"/>
          <cell r="C1"/>
          <cell r="D1"/>
          <cell r="E1"/>
          <cell r="F1"/>
          <cell r="G1"/>
          <cell r="H1"/>
          <cell r="I1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Plazas"/>
      <sheetName val="Analítico de Plazas"/>
      <sheetName val="Analítico de Plazas (2)"/>
    </sheetNames>
    <sheetDataSet>
      <sheetData sheetId="0">
        <row r="1">
          <cell r="A1" t="str">
            <v>COLEGIO DE BACHILLERES DEL ESTADO DE YUCATÁN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Plazas"/>
      <sheetName val="Analítico de Plazas"/>
    </sheetNames>
    <sheetDataSet>
      <sheetData sheetId="0">
        <row r="1">
          <cell r="A1" t="str">
            <v>SISTEMA PARA EL DESARROLLO INTEGRAL DE LA FAMILIA EN YUCATÁN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d"/>
      <sheetName val="Plantillas P17150"/>
      <sheetName val="Resumen Plazas P17150"/>
      <sheetName val="PLANTILLA P17154"/>
      <sheetName val="Resumen Plazas P17154"/>
      <sheetName val="PLANTILLA P17155"/>
      <sheetName val="Resumen Plazas P17155"/>
      <sheetName val="PLANTILLA P17157"/>
      <sheetName val="Resumen Plazas P17157"/>
      <sheetName val="PLANTILLA P17158"/>
      <sheetName val="Resumen Plazas P17158"/>
      <sheetName val="PLANTILLA P17163"/>
      <sheetName val="Resumen Plazas P17163"/>
      <sheetName val="PLANTILLA P20881"/>
      <sheetName val="Resumen Plazas P20881"/>
      <sheetName val="PLANTILLA P20882"/>
      <sheetName val="Hoja5"/>
      <sheetName val="Resumen Plazas P20882"/>
    </sheetNames>
    <sheetDataSet>
      <sheetData sheetId="0" refreshError="1"/>
      <sheetData sheetId="1" refreshError="1"/>
      <sheetData sheetId="2" refreshError="1"/>
      <sheetData sheetId="3">
        <row r="16">
          <cell r="C16">
            <v>3</v>
          </cell>
        </row>
      </sheetData>
      <sheetData sheetId="4" refreshError="1"/>
      <sheetData sheetId="5">
        <row r="16">
          <cell r="C16">
            <v>1</v>
          </cell>
        </row>
      </sheetData>
      <sheetData sheetId="6" refreshError="1"/>
      <sheetData sheetId="7">
        <row r="16">
          <cell r="C16">
            <v>4</v>
          </cell>
        </row>
      </sheetData>
      <sheetData sheetId="8" refreshError="1"/>
      <sheetData sheetId="9">
        <row r="15">
          <cell r="C15">
            <v>1</v>
          </cell>
        </row>
      </sheetData>
      <sheetData sheetId="10" refreshError="1"/>
      <sheetData sheetId="11">
        <row r="15">
          <cell r="C15">
            <v>1</v>
          </cell>
        </row>
      </sheetData>
      <sheetData sheetId="12" refreshError="1"/>
      <sheetData sheetId="13">
        <row r="15">
          <cell r="C15">
            <v>1</v>
          </cell>
        </row>
      </sheetData>
      <sheetData sheetId="14" refreshError="1"/>
      <sheetData sheetId="15">
        <row r="15">
          <cell r="C15">
            <v>1</v>
          </cell>
        </row>
      </sheetData>
      <sheetData sheetId="16" refreshError="1"/>
      <sheetData sheetId="17" refreshError="1"/>
      <sheetData sheetId="18">
        <row r="15">
          <cell r="C15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Plazas"/>
      <sheetName val="Analítico de Plazas"/>
    </sheetNames>
    <sheetDataSet>
      <sheetData sheetId="0">
        <row r="1">
          <cell r="A1" t="str">
            <v>FIDEICOMISO GARANTE DE LA ORQUESTA SINFÓNICA DE YUCATÁN</v>
          </cell>
          <cell r="B1"/>
          <cell r="C1"/>
          <cell r="D1"/>
          <cell r="E1"/>
          <cell r="F1"/>
          <cell r="G1"/>
          <cell r="H1"/>
          <cell r="I1"/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Plazas"/>
      <sheetName val="Analítico de Plazas"/>
      <sheetName val="Analítico de Plazas (2)"/>
    </sheetNames>
    <sheetDataSet>
      <sheetData sheetId="0">
        <row r="1">
          <cell r="A1" t="str">
            <v>UNIVERSIDAD DE ORIENTE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69C5A-06E6-442D-8B21-92F808F0D1BB}">
  <dimension ref="A1:E13"/>
  <sheetViews>
    <sheetView showGridLines="0" workbookViewId="0">
      <selection activeCell="F49" sqref="F49"/>
    </sheetView>
  </sheetViews>
  <sheetFormatPr baseColWidth="10" defaultRowHeight="15"/>
  <cols>
    <col min="1" max="1" width="16.7109375" bestFit="1" customWidth="1"/>
    <col min="2" max="2" width="23.140625" customWidth="1"/>
    <col min="3" max="3" width="15.140625" bestFit="1" customWidth="1"/>
    <col min="4" max="4" width="10.140625" bestFit="1" customWidth="1"/>
    <col min="5" max="5" width="11.28515625" customWidth="1"/>
  </cols>
  <sheetData>
    <row r="1" spans="1:5" ht="15.75">
      <c r="A1" s="205" t="s">
        <v>10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6.5" thickBot="1">
      <c r="A5" s="1"/>
    </row>
    <row r="6" spans="1:5" ht="15.75" thickBot="1">
      <c r="A6" s="206" t="s">
        <v>0</v>
      </c>
      <c r="B6" s="206" t="s">
        <v>1</v>
      </c>
      <c r="C6" s="208" t="s">
        <v>8</v>
      </c>
      <c r="D6" s="211" t="s">
        <v>2</v>
      </c>
      <c r="E6" s="212"/>
    </row>
    <row r="7" spans="1:5">
      <c r="A7" s="207"/>
      <c r="B7" s="207"/>
      <c r="C7" s="209"/>
      <c r="D7" s="206" t="s">
        <v>3</v>
      </c>
      <c r="E7" s="206" t="s">
        <v>4</v>
      </c>
    </row>
    <row r="8" spans="1:5" ht="15.75" thickBot="1">
      <c r="A8" s="207"/>
      <c r="B8" s="207"/>
      <c r="C8" s="210"/>
      <c r="D8" s="213"/>
      <c r="E8" s="213"/>
    </row>
    <row r="9" spans="1:5">
      <c r="A9" s="203" t="s">
        <v>5</v>
      </c>
      <c r="B9" s="204"/>
    </row>
    <row r="10" spans="1:5">
      <c r="A10" s="5"/>
      <c r="B10" s="2" t="s">
        <v>13</v>
      </c>
      <c r="C10" s="3">
        <v>1</v>
      </c>
      <c r="D10" s="6">
        <v>48738.44</v>
      </c>
      <c r="E10" s="6">
        <v>48738.44</v>
      </c>
    </row>
    <row r="11" spans="1:5">
      <c r="A11" s="2"/>
      <c r="B11" s="4" t="s">
        <v>11</v>
      </c>
      <c r="C11" s="3">
        <v>1</v>
      </c>
      <c r="D11" s="6">
        <v>45899.32</v>
      </c>
      <c r="E11" s="6">
        <v>45899.32</v>
      </c>
    </row>
    <row r="12" spans="1:5">
      <c r="A12" s="4"/>
      <c r="B12" s="4" t="s">
        <v>9</v>
      </c>
      <c r="C12" s="3">
        <v>1</v>
      </c>
      <c r="D12" s="6">
        <v>10215.24</v>
      </c>
      <c r="E12" s="6">
        <v>10215.24</v>
      </c>
    </row>
    <row r="13" spans="1:5">
      <c r="B13" s="7" t="s">
        <v>14</v>
      </c>
      <c r="C13" s="8">
        <f>SUM(C10:C12)</f>
        <v>3</v>
      </c>
    </row>
  </sheetData>
  <mergeCells count="11">
    <mergeCell ref="A9:B9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728AE-4D47-49A2-9ACA-3245179BA1D5}">
  <dimension ref="A1:I147"/>
  <sheetViews>
    <sheetView showGridLines="0" topLeftCell="A19" workbookViewId="0">
      <selection activeCell="F49" sqref="F49"/>
    </sheetView>
  </sheetViews>
  <sheetFormatPr baseColWidth="10" defaultRowHeight="15"/>
  <cols>
    <col min="1" max="1" width="7.28515625" customWidth="1"/>
    <col min="2" max="2" width="36.7109375" bestFit="1" customWidth="1"/>
    <col min="3" max="3" width="15.140625" bestFit="1" customWidth="1"/>
    <col min="4" max="5" width="12" style="77" customWidth="1"/>
  </cols>
  <sheetData>
    <row r="1" spans="1:9" ht="15.75">
      <c r="A1" s="246" t="s">
        <v>541</v>
      </c>
      <c r="B1" s="246"/>
      <c r="C1" s="246"/>
      <c r="D1" s="246"/>
      <c r="E1" s="246"/>
      <c r="F1" s="95"/>
      <c r="G1" s="95"/>
      <c r="H1" s="95"/>
      <c r="I1" s="95"/>
    </row>
    <row r="2" spans="1:9" ht="15.75">
      <c r="A2" s="205" t="s">
        <v>6</v>
      </c>
      <c r="B2" s="205"/>
      <c r="C2" s="205"/>
      <c r="D2" s="205"/>
      <c r="E2" s="205"/>
    </row>
    <row r="3" spans="1:9" ht="15.75">
      <c r="A3" s="205" t="s">
        <v>7</v>
      </c>
      <c r="B3" s="205"/>
      <c r="C3" s="205"/>
      <c r="D3" s="205"/>
      <c r="E3" s="205"/>
    </row>
    <row r="4" spans="1:9" ht="15.75">
      <c r="A4" s="205" t="s">
        <v>542</v>
      </c>
      <c r="B4" s="205"/>
      <c r="C4" s="205"/>
      <c r="D4" s="205"/>
      <c r="E4" s="205"/>
    </row>
    <row r="5" spans="1:9" ht="15.75">
      <c r="A5" s="1"/>
    </row>
    <row r="6" spans="1:9" ht="16.5" thickBot="1">
      <c r="A6" s="1"/>
    </row>
    <row r="7" spans="1:9" ht="15.75" thickBot="1">
      <c r="A7" s="206" t="s">
        <v>0</v>
      </c>
      <c r="B7" s="206" t="s">
        <v>1</v>
      </c>
      <c r="C7" s="208" t="s">
        <v>8</v>
      </c>
      <c r="D7" s="247" t="s">
        <v>2</v>
      </c>
      <c r="E7" s="248"/>
    </row>
    <row r="8" spans="1:9">
      <c r="A8" s="207"/>
      <c r="B8" s="207"/>
      <c r="C8" s="209"/>
      <c r="D8" s="249" t="s">
        <v>3</v>
      </c>
      <c r="E8" s="249" t="s">
        <v>4</v>
      </c>
    </row>
    <row r="9" spans="1:9" ht="15.75" thickBot="1">
      <c r="A9" s="207"/>
      <c r="B9" s="207"/>
      <c r="C9" s="210"/>
      <c r="D9" s="250"/>
      <c r="E9" s="250"/>
    </row>
    <row r="10" spans="1:9">
      <c r="A10" s="232" t="s">
        <v>5</v>
      </c>
      <c r="B10" s="232"/>
    </row>
    <row r="11" spans="1:9">
      <c r="A11" s="96" t="s">
        <v>543</v>
      </c>
      <c r="B11" s="4" t="s">
        <v>544</v>
      </c>
      <c r="C11" s="3">
        <v>1</v>
      </c>
      <c r="D11" s="97">
        <v>100713</v>
      </c>
      <c r="E11" s="97">
        <v>100713</v>
      </c>
    </row>
    <row r="12" spans="1:9">
      <c r="A12" s="96" t="s">
        <v>545</v>
      </c>
      <c r="B12" s="4" t="s">
        <v>544</v>
      </c>
      <c r="C12" s="3">
        <v>4</v>
      </c>
      <c r="D12" s="97">
        <v>49386.9</v>
      </c>
      <c r="E12" s="97">
        <v>49386.9</v>
      </c>
    </row>
    <row r="13" spans="1:9">
      <c r="A13" s="96" t="s">
        <v>546</v>
      </c>
      <c r="B13" s="4" t="s">
        <v>60</v>
      </c>
      <c r="C13" s="3">
        <v>2</v>
      </c>
      <c r="D13" s="97">
        <v>40971</v>
      </c>
      <c r="E13" s="97">
        <v>40971</v>
      </c>
    </row>
    <row r="14" spans="1:9">
      <c r="A14" s="96" t="s">
        <v>547</v>
      </c>
      <c r="B14" s="4" t="s">
        <v>548</v>
      </c>
      <c r="C14" s="3">
        <v>1</v>
      </c>
      <c r="D14" s="97">
        <v>32870.700000000004</v>
      </c>
      <c r="E14" s="97">
        <v>32870.700000000004</v>
      </c>
    </row>
    <row r="15" spans="1:9">
      <c r="A15" s="96" t="s">
        <v>549</v>
      </c>
      <c r="B15" s="4" t="s">
        <v>60</v>
      </c>
      <c r="C15" s="3">
        <v>11</v>
      </c>
      <c r="D15" s="97">
        <v>32867.699999999997</v>
      </c>
      <c r="E15" s="97">
        <v>32867.699999999997</v>
      </c>
    </row>
    <row r="16" spans="1:9">
      <c r="A16" s="96" t="s">
        <v>550</v>
      </c>
      <c r="B16" s="4" t="s">
        <v>218</v>
      </c>
      <c r="C16" s="3">
        <v>1</v>
      </c>
      <c r="D16" s="97">
        <v>26763.599999999999</v>
      </c>
      <c r="E16" s="97">
        <v>26763.599999999999</v>
      </c>
    </row>
    <row r="17" spans="1:5">
      <c r="A17" s="96" t="s">
        <v>551</v>
      </c>
      <c r="B17" s="4" t="s">
        <v>60</v>
      </c>
      <c r="C17" s="3">
        <v>3</v>
      </c>
      <c r="D17" s="97">
        <v>26763.599999999999</v>
      </c>
      <c r="E17" s="97">
        <v>26763.599999999999</v>
      </c>
    </row>
    <row r="18" spans="1:5">
      <c r="A18" s="96" t="s">
        <v>552</v>
      </c>
      <c r="B18" s="4" t="s">
        <v>72</v>
      </c>
      <c r="C18" s="3">
        <v>2</v>
      </c>
      <c r="D18" s="97">
        <v>24327.3</v>
      </c>
      <c r="E18" s="97">
        <v>24327.3</v>
      </c>
    </row>
    <row r="19" spans="1:5">
      <c r="A19" s="96" t="s">
        <v>553</v>
      </c>
      <c r="B19" s="4" t="s">
        <v>218</v>
      </c>
      <c r="C19" s="3">
        <v>2</v>
      </c>
      <c r="D19" s="97">
        <v>24327.3</v>
      </c>
      <c r="E19" s="97">
        <v>24327.3</v>
      </c>
    </row>
    <row r="20" spans="1:5">
      <c r="A20" s="96" t="s">
        <v>554</v>
      </c>
      <c r="B20" s="4" t="s">
        <v>60</v>
      </c>
      <c r="C20" s="3">
        <v>7</v>
      </c>
      <c r="D20" s="97">
        <v>24327.3</v>
      </c>
      <c r="E20" s="97">
        <v>24327.3</v>
      </c>
    </row>
    <row r="21" spans="1:5">
      <c r="A21" s="96" t="s">
        <v>555</v>
      </c>
      <c r="B21" s="4" t="s">
        <v>556</v>
      </c>
      <c r="C21" s="3">
        <v>1</v>
      </c>
      <c r="D21" s="97">
        <v>20982.6</v>
      </c>
      <c r="E21" s="97">
        <v>20982.6</v>
      </c>
    </row>
    <row r="22" spans="1:5">
      <c r="A22" s="96" t="s">
        <v>557</v>
      </c>
      <c r="B22" s="4" t="s">
        <v>72</v>
      </c>
      <c r="C22" s="3">
        <v>2</v>
      </c>
      <c r="D22" s="97">
        <v>19369.2</v>
      </c>
      <c r="E22" s="97">
        <v>24327.3</v>
      </c>
    </row>
    <row r="23" spans="1:5">
      <c r="A23" s="96" t="s">
        <v>558</v>
      </c>
      <c r="B23" s="4" t="s">
        <v>72</v>
      </c>
      <c r="C23" s="3">
        <v>1</v>
      </c>
      <c r="D23" s="97">
        <v>19369.2</v>
      </c>
      <c r="E23" s="97">
        <v>19369.2</v>
      </c>
    </row>
    <row r="24" spans="1:5">
      <c r="A24" s="96" t="s">
        <v>558</v>
      </c>
      <c r="B24" s="4" t="s">
        <v>218</v>
      </c>
      <c r="C24" s="3">
        <v>1</v>
      </c>
      <c r="D24" s="97">
        <v>19369.2</v>
      </c>
      <c r="E24" s="97">
        <v>19369.2</v>
      </c>
    </row>
    <row r="25" spans="1:5">
      <c r="A25" s="96" t="s">
        <v>559</v>
      </c>
      <c r="B25" s="4" t="s">
        <v>60</v>
      </c>
      <c r="C25" s="3">
        <v>5</v>
      </c>
      <c r="D25" s="97">
        <v>19369.2</v>
      </c>
      <c r="E25" s="97">
        <v>19369.2</v>
      </c>
    </row>
    <row r="26" spans="1:5">
      <c r="A26" s="96" t="s">
        <v>560</v>
      </c>
      <c r="B26" s="4" t="s">
        <v>561</v>
      </c>
      <c r="C26" s="3">
        <v>1</v>
      </c>
      <c r="D26" s="97">
        <v>17363.099999999999</v>
      </c>
      <c r="E26" s="97">
        <v>17363.099999999999</v>
      </c>
    </row>
    <row r="27" spans="1:5">
      <c r="A27" s="96" t="s">
        <v>562</v>
      </c>
      <c r="B27" s="4" t="s">
        <v>218</v>
      </c>
      <c r="C27" s="3">
        <v>1</v>
      </c>
      <c r="D27" s="97">
        <v>17259.600000000002</v>
      </c>
      <c r="E27" s="97">
        <v>17259.600000000002</v>
      </c>
    </row>
    <row r="28" spans="1:5">
      <c r="A28" s="96" t="s">
        <v>563</v>
      </c>
      <c r="B28" s="4" t="s">
        <v>60</v>
      </c>
      <c r="C28" s="3">
        <v>2</v>
      </c>
      <c r="D28" s="97">
        <v>17259.600000000002</v>
      </c>
      <c r="E28" s="97">
        <v>17259.600000000002</v>
      </c>
    </row>
    <row r="29" spans="1:5">
      <c r="A29" s="96" t="s">
        <v>564</v>
      </c>
      <c r="B29" s="4" t="s">
        <v>565</v>
      </c>
      <c r="C29" s="3">
        <v>1</v>
      </c>
      <c r="D29" s="97">
        <v>16380.9</v>
      </c>
      <c r="E29" s="97">
        <v>16380.9</v>
      </c>
    </row>
    <row r="30" spans="1:5">
      <c r="A30" s="96" t="s">
        <v>566</v>
      </c>
      <c r="B30" s="4" t="s">
        <v>218</v>
      </c>
      <c r="C30" s="3">
        <v>1</v>
      </c>
      <c r="D30" s="97">
        <v>15878.4</v>
      </c>
      <c r="E30" s="97">
        <v>15878.4</v>
      </c>
    </row>
    <row r="31" spans="1:5">
      <c r="A31" s="228" t="s">
        <v>99</v>
      </c>
      <c r="B31" s="228"/>
      <c r="C31" s="8">
        <f>SUM(C11:C30)</f>
        <v>50</v>
      </c>
    </row>
    <row r="32" spans="1:5">
      <c r="A32" s="31"/>
    </row>
    <row r="33" spans="1:5">
      <c r="A33" s="232" t="s">
        <v>100</v>
      </c>
      <c r="B33" s="232"/>
    </row>
    <row r="34" spans="1:5">
      <c r="A34" s="96" t="s">
        <v>567</v>
      </c>
      <c r="B34" s="96" t="s">
        <v>88</v>
      </c>
      <c r="C34" s="3">
        <v>2</v>
      </c>
      <c r="D34" s="98">
        <v>4005</v>
      </c>
      <c r="E34" s="98">
        <v>4005</v>
      </c>
    </row>
    <row r="35" spans="1:5">
      <c r="A35" s="96" t="s">
        <v>568</v>
      </c>
      <c r="B35" s="96" t="s">
        <v>569</v>
      </c>
      <c r="C35" s="3">
        <v>1</v>
      </c>
      <c r="D35" s="98">
        <v>4902.5999999999995</v>
      </c>
      <c r="E35" s="98">
        <v>4902.5999999999995</v>
      </c>
    </row>
    <row r="36" spans="1:5">
      <c r="A36" s="96" t="s">
        <v>570</v>
      </c>
      <c r="B36" s="96" t="s">
        <v>534</v>
      </c>
      <c r="C36" s="3">
        <v>5</v>
      </c>
      <c r="D36" s="97">
        <v>5653.16</v>
      </c>
      <c r="E36" s="98">
        <v>5653.17</v>
      </c>
    </row>
    <row r="37" spans="1:5">
      <c r="A37" s="96" t="s">
        <v>571</v>
      </c>
      <c r="B37" s="96" t="s">
        <v>572</v>
      </c>
      <c r="C37" s="3">
        <v>1</v>
      </c>
      <c r="D37" s="98">
        <v>5653.16</v>
      </c>
      <c r="E37" s="98">
        <v>5653.17</v>
      </c>
    </row>
    <row r="38" spans="1:5">
      <c r="A38" s="96" t="s">
        <v>573</v>
      </c>
      <c r="B38" s="96" t="s">
        <v>574</v>
      </c>
      <c r="C38" s="3">
        <v>1</v>
      </c>
      <c r="D38" s="97">
        <v>5844.74</v>
      </c>
      <c r="E38" s="97">
        <v>5844.75</v>
      </c>
    </row>
    <row r="39" spans="1:5">
      <c r="A39" s="96" t="s">
        <v>575</v>
      </c>
      <c r="B39" s="96" t="s">
        <v>534</v>
      </c>
      <c r="C39" s="3">
        <v>6</v>
      </c>
      <c r="D39" s="98">
        <v>5844.74</v>
      </c>
      <c r="E39" s="98">
        <v>5844.75</v>
      </c>
    </row>
    <row r="40" spans="1:5">
      <c r="A40" s="96" t="s">
        <v>576</v>
      </c>
      <c r="B40" s="96" t="s">
        <v>534</v>
      </c>
      <c r="C40" s="3">
        <v>3</v>
      </c>
      <c r="D40" s="98">
        <v>6021.48</v>
      </c>
      <c r="E40" s="98">
        <v>6021.49</v>
      </c>
    </row>
    <row r="41" spans="1:5">
      <c r="A41" s="96" t="s">
        <v>577</v>
      </c>
      <c r="B41" s="96" t="s">
        <v>578</v>
      </c>
      <c r="C41" s="3">
        <v>1</v>
      </c>
      <c r="D41" s="98">
        <v>6021.48</v>
      </c>
      <c r="E41" s="98">
        <v>6021.49</v>
      </c>
    </row>
    <row r="42" spans="1:5">
      <c r="A42" s="96" t="s">
        <v>579</v>
      </c>
      <c r="B42" s="96" t="s">
        <v>163</v>
      </c>
      <c r="C42" s="3">
        <v>1</v>
      </c>
      <c r="D42" s="97">
        <v>6270.2999999999993</v>
      </c>
      <c r="E42" s="97">
        <v>6270.2999999999993</v>
      </c>
    </row>
    <row r="43" spans="1:5">
      <c r="A43" s="96" t="s">
        <v>580</v>
      </c>
      <c r="B43" s="96" t="s">
        <v>163</v>
      </c>
      <c r="C43" s="3">
        <v>1</v>
      </c>
      <c r="D43" s="98">
        <v>6429.5999999999995</v>
      </c>
      <c r="E43" s="98">
        <v>6429.5999999999995</v>
      </c>
    </row>
    <row r="44" spans="1:5">
      <c r="A44" s="96" t="s">
        <v>581</v>
      </c>
      <c r="B44" s="96" t="s">
        <v>582</v>
      </c>
      <c r="C44" s="3">
        <v>1</v>
      </c>
      <c r="D44" s="97">
        <v>6429.5999999999995</v>
      </c>
      <c r="E44" s="97">
        <v>6429.5999999999995</v>
      </c>
    </row>
    <row r="45" spans="1:5">
      <c r="A45" s="96" t="s">
        <v>583</v>
      </c>
      <c r="B45" s="96" t="s">
        <v>565</v>
      </c>
      <c r="C45" s="3">
        <v>1</v>
      </c>
      <c r="D45" s="98">
        <v>6429.5999999999995</v>
      </c>
      <c r="E45" s="98">
        <v>6429.5999999999995</v>
      </c>
    </row>
    <row r="46" spans="1:5">
      <c r="A46" s="96" t="s">
        <v>584</v>
      </c>
      <c r="B46" s="96" t="s">
        <v>585</v>
      </c>
      <c r="C46" s="3">
        <v>2</v>
      </c>
      <c r="D46" s="98">
        <v>6458.41</v>
      </c>
      <c r="E46" s="98">
        <v>6458.42</v>
      </c>
    </row>
    <row r="47" spans="1:5">
      <c r="A47" s="96" t="s">
        <v>586</v>
      </c>
      <c r="B47" s="96" t="s">
        <v>574</v>
      </c>
      <c r="C47" s="3">
        <v>1</v>
      </c>
      <c r="D47" s="97">
        <v>6462.12</v>
      </c>
      <c r="E47" s="97">
        <v>6462.13</v>
      </c>
    </row>
    <row r="48" spans="1:5">
      <c r="A48" s="96" t="s">
        <v>587</v>
      </c>
      <c r="B48" s="96" t="s">
        <v>588</v>
      </c>
      <c r="C48" s="3">
        <v>4</v>
      </c>
      <c r="D48" s="97">
        <v>6622.49</v>
      </c>
      <c r="E48" s="97">
        <v>6429.6</v>
      </c>
    </row>
    <row r="49" spans="1:5">
      <c r="A49" s="96" t="s">
        <v>589</v>
      </c>
      <c r="B49" s="96" t="s">
        <v>574</v>
      </c>
      <c r="C49" s="3">
        <v>3</v>
      </c>
      <c r="D49" s="97">
        <v>6622.49</v>
      </c>
      <c r="E49" s="97">
        <v>6429.6</v>
      </c>
    </row>
    <row r="50" spans="1:5">
      <c r="A50" s="96" t="s">
        <v>590</v>
      </c>
      <c r="B50" s="96" t="s">
        <v>534</v>
      </c>
      <c r="C50" s="3">
        <v>30</v>
      </c>
      <c r="D50" s="98">
        <v>6622.49</v>
      </c>
      <c r="E50" s="98">
        <v>6429.6</v>
      </c>
    </row>
    <row r="51" spans="1:5">
      <c r="A51" s="96" t="s">
        <v>591</v>
      </c>
      <c r="B51" s="96" t="s">
        <v>578</v>
      </c>
      <c r="C51" s="3">
        <v>17</v>
      </c>
      <c r="D51" s="98">
        <v>6622.49</v>
      </c>
      <c r="E51" s="98">
        <v>6429.6</v>
      </c>
    </row>
    <row r="52" spans="1:5">
      <c r="A52" s="96" t="s">
        <v>592</v>
      </c>
      <c r="B52" s="96" t="s">
        <v>585</v>
      </c>
      <c r="C52" s="3">
        <v>4</v>
      </c>
      <c r="D52" s="98">
        <v>6622.49</v>
      </c>
      <c r="E52" s="98">
        <v>6429.6</v>
      </c>
    </row>
    <row r="53" spans="1:5">
      <c r="A53" s="96" t="s">
        <v>593</v>
      </c>
      <c r="B53" s="96" t="s">
        <v>572</v>
      </c>
      <c r="C53" s="3">
        <v>4</v>
      </c>
      <c r="D53" s="98">
        <v>6622.49</v>
      </c>
      <c r="E53" s="98">
        <v>6429.6</v>
      </c>
    </row>
    <row r="54" spans="1:5">
      <c r="A54" s="96" t="s">
        <v>594</v>
      </c>
      <c r="B54" s="96" t="s">
        <v>170</v>
      </c>
      <c r="C54" s="3">
        <v>7</v>
      </c>
      <c r="D54" s="98">
        <v>6622.49</v>
      </c>
      <c r="E54" s="98">
        <v>6622.5</v>
      </c>
    </row>
    <row r="55" spans="1:5">
      <c r="A55" s="96" t="s">
        <v>595</v>
      </c>
      <c r="B55" s="96" t="s">
        <v>596</v>
      </c>
      <c r="C55" s="3">
        <v>1</v>
      </c>
      <c r="D55" s="98">
        <v>6641.1</v>
      </c>
      <c r="E55" s="98">
        <v>6641.1</v>
      </c>
    </row>
    <row r="56" spans="1:5">
      <c r="A56" s="96" t="s">
        <v>597</v>
      </c>
      <c r="B56" s="96" t="s">
        <v>585</v>
      </c>
      <c r="C56" s="3">
        <v>2</v>
      </c>
      <c r="D56" s="98">
        <v>6641.1</v>
      </c>
      <c r="E56" s="98">
        <v>6840.33</v>
      </c>
    </row>
    <row r="57" spans="1:5">
      <c r="A57" s="96" t="s">
        <v>598</v>
      </c>
      <c r="B57" s="96" t="s">
        <v>534</v>
      </c>
      <c r="C57" s="3">
        <v>14</v>
      </c>
      <c r="D57" s="98">
        <v>6839.72</v>
      </c>
      <c r="E57" s="98">
        <v>6839.73</v>
      </c>
    </row>
    <row r="58" spans="1:5">
      <c r="A58" s="96" t="s">
        <v>599</v>
      </c>
      <c r="B58" s="96" t="s">
        <v>578</v>
      </c>
      <c r="C58" s="3">
        <v>3</v>
      </c>
      <c r="D58" s="98">
        <v>6839.72</v>
      </c>
      <c r="E58" s="98">
        <v>6839.73</v>
      </c>
    </row>
    <row r="59" spans="1:5">
      <c r="A59" s="96" t="s">
        <v>600</v>
      </c>
      <c r="B59" s="96" t="s">
        <v>574</v>
      </c>
      <c r="C59" s="3">
        <v>2</v>
      </c>
      <c r="D59" s="97">
        <v>7133.7</v>
      </c>
      <c r="E59" s="97">
        <v>7133.71</v>
      </c>
    </row>
    <row r="60" spans="1:5">
      <c r="A60" s="96" t="s">
        <v>601</v>
      </c>
      <c r="B60" s="96" t="s">
        <v>572</v>
      </c>
      <c r="C60" s="3">
        <v>1</v>
      </c>
      <c r="D60" s="98">
        <v>7133.7</v>
      </c>
      <c r="E60" s="98">
        <v>7133.71</v>
      </c>
    </row>
    <row r="61" spans="1:5">
      <c r="A61" s="96" t="s">
        <v>602</v>
      </c>
      <c r="B61" s="96" t="s">
        <v>574</v>
      </c>
      <c r="C61" s="3">
        <v>2</v>
      </c>
      <c r="D61" s="97">
        <v>7173.74</v>
      </c>
      <c r="E61" s="97">
        <v>7173.75</v>
      </c>
    </row>
    <row r="62" spans="1:5">
      <c r="A62" s="96" t="s">
        <v>603</v>
      </c>
      <c r="B62" s="96" t="s">
        <v>585</v>
      </c>
      <c r="C62" s="3">
        <v>1</v>
      </c>
      <c r="D62" s="98">
        <v>7176</v>
      </c>
      <c r="E62" s="98">
        <v>7176.01</v>
      </c>
    </row>
    <row r="63" spans="1:5">
      <c r="A63" s="96" t="s">
        <v>604</v>
      </c>
      <c r="B63" s="96" t="s">
        <v>534</v>
      </c>
      <c r="C63" s="3">
        <v>2</v>
      </c>
      <c r="D63" s="98">
        <v>7336.8</v>
      </c>
      <c r="E63" s="98">
        <v>7336.81</v>
      </c>
    </row>
    <row r="64" spans="1:5">
      <c r="A64" s="96" t="s">
        <v>605</v>
      </c>
      <c r="B64" s="96" t="s">
        <v>606</v>
      </c>
      <c r="C64" s="3">
        <v>1</v>
      </c>
      <c r="D64" s="97">
        <v>7568.7</v>
      </c>
      <c r="E64" s="97">
        <v>7568.7</v>
      </c>
    </row>
    <row r="65" spans="1:5">
      <c r="A65" s="96" t="s">
        <v>607</v>
      </c>
      <c r="B65" s="96" t="s">
        <v>312</v>
      </c>
      <c r="C65" s="3">
        <v>1</v>
      </c>
      <c r="D65" s="98">
        <v>7667.7</v>
      </c>
      <c r="E65" s="98">
        <v>7667.7</v>
      </c>
    </row>
    <row r="66" spans="1:5">
      <c r="A66" s="96" t="s">
        <v>608</v>
      </c>
      <c r="B66" s="96" t="s">
        <v>588</v>
      </c>
      <c r="C66" s="3">
        <v>1</v>
      </c>
      <c r="D66" s="97">
        <v>7667.7</v>
      </c>
      <c r="E66" s="97">
        <v>7667.71</v>
      </c>
    </row>
    <row r="67" spans="1:5">
      <c r="A67" s="96" t="s">
        <v>609</v>
      </c>
      <c r="B67" s="96" t="s">
        <v>565</v>
      </c>
      <c r="C67" s="3">
        <v>2</v>
      </c>
      <c r="D67" s="98">
        <v>7667.7</v>
      </c>
      <c r="E67" s="98">
        <v>7667.7</v>
      </c>
    </row>
    <row r="68" spans="1:5">
      <c r="A68" s="96" t="s">
        <v>610</v>
      </c>
      <c r="B68" s="96" t="s">
        <v>86</v>
      </c>
      <c r="C68" s="3">
        <v>2</v>
      </c>
      <c r="D68" s="98">
        <v>7667.7</v>
      </c>
      <c r="E68" s="98">
        <v>7667.7</v>
      </c>
    </row>
    <row r="69" spans="1:5">
      <c r="A69" s="96" t="s">
        <v>611</v>
      </c>
      <c r="B69" s="96" t="s">
        <v>585</v>
      </c>
      <c r="C69" s="3">
        <v>10</v>
      </c>
      <c r="D69" s="98">
        <v>7667.7</v>
      </c>
      <c r="E69" s="98">
        <v>7667.71</v>
      </c>
    </row>
    <row r="70" spans="1:5">
      <c r="A70" s="96" t="s">
        <v>612</v>
      </c>
      <c r="B70" s="96" t="s">
        <v>312</v>
      </c>
      <c r="C70" s="3">
        <v>1</v>
      </c>
      <c r="D70" s="98">
        <v>7955.7</v>
      </c>
      <c r="E70" s="98">
        <v>7955.7</v>
      </c>
    </row>
    <row r="71" spans="1:5">
      <c r="A71" s="96" t="s">
        <v>613</v>
      </c>
      <c r="B71" s="96" t="s">
        <v>77</v>
      </c>
      <c r="C71" s="3">
        <v>1</v>
      </c>
      <c r="D71" s="97">
        <v>7955.7</v>
      </c>
      <c r="E71" s="97">
        <v>7955.71</v>
      </c>
    </row>
    <row r="72" spans="1:5">
      <c r="A72" s="96" t="s">
        <v>614</v>
      </c>
      <c r="B72" s="96" t="s">
        <v>615</v>
      </c>
      <c r="C72" s="3">
        <v>3</v>
      </c>
      <c r="D72" s="97">
        <v>7955.7</v>
      </c>
      <c r="E72" s="97">
        <v>7955.7</v>
      </c>
    </row>
    <row r="73" spans="1:5">
      <c r="A73" s="96" t="s">
        <v>613</v>
      </c>
      <c r="B73" s="96" t="s">
        <v>616</v>
      </c>
      <c r="C73" s="3">
        <v>1</v>
      </c>
      <c r="D73" s="97">
        <v>7955.7</v>
      </c>
      <c r="E73" s="97">
        <v>7955.7</v>
      </c>
    </row>
    <row r="74" spans="1:5">
      <c r="A74" s="96" t="s">
        <v>617</v>
      </c>
      <c r="B74" s="96" t="s">
        <v>523</v>
      </c>
      <c r="C74" s="3">
        <v>1</v>
      </c>
      <c r="D74" s="97">
        <v>7990.5000000000009</v>
      </c>
      <c r="E74" s="97">
        <v>7990.5000000000009</v>
      </c>
    </row>
    <row r="75" spans="1:5">
      <c r="A75" s="96" t="s">
        <v>618</v>
      </c>
      <c r="B75" s="96" t="s">
        <v>534</v>
      </c>
      <c r="C75" s="3">
        <v>3</v>
      </c>
      <c r="D75" s="98">
        <v>8545.5</v>
      </c>
      <c r="E75" s="98">
        <v>8545.51</v>
      </c>
    </row>
    <row r="76" spans="1:5">
      <c r="A76" s="96" t="s">
        <v>619</v>
      </c>
      <c r="B76" s="96" t="s">
        <v>170</v>
      </c>
      <c r="C76" s="3">
        <v>8</v>
      </c>
      <c r="D76" s="98">
        <v>8562.2999999999993</v>
      </c>
      <c r="E76" s="98">
        <v>8562.31</v>
      </c>
    </row>
    <row r="77" spans="1:5">
      <c r="A77" s="96" t="s">
        <v>620</v>
      </c>
      <c r="B77" s="96" t="s">
        <v>565</v>
      </c>
      <c r="C77" s="3">
        <v>1</v>
      </c>
      <c r="D77" s="98">
        <v>8566.7999999999993</v>
      </c>
      <c r="E77" s="98">
        <v>8566.7999999999993</v>
      </c>
    </row>
    <row r="78" spans="1:5">
      <c r="A78" s="96" t="s">
        <v>621</v>
      </c>
      <c r="B78" s="96" t="s">
        <v>523</v>
      </c>
      <c r="C78" s="3">
        <v>1</v>
      </c>
      <c r="D78" s="97">
        <v>8598.9</v>
      </c>
      <c r="E78" s="97">
        <v>8598.9</v>
      </c>
    </row>
    <row r="79" spans="1:5">
      <c r="A79" s="96" t="s">
        <v>622</v>
      </c>
      <c r="B79" s="96" t="s">
        <v>615</v>
      </c>
      <c r="C79" s="3">
        <v>1</v>
      </c>
      <c r="D79" s="97">
        <v>8598.9</v>
      </c>
      <c r="E79" s="97">
        <v>8598.9</v>
      </c>
    </row>
    <row r="80" spans="1:5">
      <c r="A80" s="96" t="s">
        <v>623</v>
      </c>
      <c r="B80" s="96" t="s">
        <v>565</v>
      </c>
      <c r="C80" s="3">
        <v>4</v>
      </c>
      <c r="D80" s="98">
        <v>8598.9</v>
      </c>
      <c r="E80" s="98">
        <v>8598.9</v>
      </c>
    </row>
    <row r="81" spans="1:5">
      <c r="A81" s="96" t="s">
        <v>624</v>
      </c>
      <c r="B81" s="96" t="s">
        <v>170</v>
      </c>
      <c r="C81" s="3">
        <v>3</v>
      </c>
      <c r="D81" s="98">
        <v>8663.1</v>
      </c>
      <c r="E81" s="98">
        <v>8663.11</v>
      </c>
    </row>
    <row r="82" spans="1:5">
      <c r="A82" s="96" t="s">
        <v>625</v>
      </c>
      <c r="B82" s="96" t="s">
        <v>565</v>
      </c>
      <c r="C82" s="3">
        <v>1</v>
      </c>
      <c r="D82" s="98">
        <v>8701.2000000000007</v>
      </c>
      <c r="E82" s="98">
        <v>8701.2000000000007</v>
      </c>
    </row>
    <row r="83" spans="1:5">
      <c r="A83" s="96" t="s">
        <v>626</v>
      </c>
      <c r="B83" s="96" t="s">
        <v>574</v>
      </c>
      <c r="C83" s="3">
        <v>10</v>
      </c>
      <c r="D83" s="97">
        <v>8894.7000000000007</v>
      </c>
      <c r="E83" s="97">
        <v>8894.7099999999991</v>
      </c>
    </row>
    <row r="84" spans="1:5">
      <c r="A84" s="96" t="s">
        <v>627</v>
      </c>
      <c r="B84" s="96" t="s">
        <v>312</v>
      </c>
      <c r="C84" s="3">
        <v>1</v>
      </c>
      <c r="D84" s="98">
        <v>8960.4</v>
      </c>
      <c r="E84" s="98">
        <v>8960.4</v>
      </c>
    </row>
    <row r="85" spans="1:5">
      <c r="A85" s="96" t="s">
        <v>628</v>
      </c>
      <c r="B85" s="96" t="s">
        <v>523</v>
      </c>
      <c r="C85" s="3">
        <v>10</v>
      </c>
      <c r="D85" s="97">
        <v>9308.0999999999985</v>
      </c>
      <c r="E85" s="97">
        <v>13532.699999999999</v>
      </c>
    </row>
    <row r="86" spans="1:5">
      <c r="A86" s="96" t="s">
        <v>629</v>
      </c>
      <c r="B86" s="96" t="s">
        <v>312</v>
      </c>
      <c r="C86" s="3">
        <v>2</v>
      </c>
      <c r="D86" s="98">
        <v>9727.2000000000007</v>
      </c>
      <c r="E86" s="98">
        <v>9727.2000000000007</v>
      </c>
    </row>
    <row r="87" spans="1:5">
      <c r="A87" s="96" t="s">
        <v>630</v>
      </c>
      <c r="B87" s="96" t="s">
        <v>80</v>
      </c>
      <c r="C87" s="3">
        <v>1</v>
      </c>
      <c r="D87" s="97">
        <v>9727.2000000000007</v>
      </c>
      <c r="E87" s="97">
        <v>9727.2000000000007</v>
      </c>
    </row>
    <row r="88" spans="1:5">
      <c r="A88" s="96" t="s">
        <v>631</v>
      </c>
      <c r="B88" s="96" t="s">
        <v>632</v>
      </c>
      <c r="C88" s="3">
        <v>14</v>
      </c>
      <c r="D88" s="98">
        <v>9727.2000000000007</v>
      </c>
      <c r="E88" s="98">
        <v>9727.2099999999991</v>
      </c>
    </row>
    <row r="89" spans="1:5">
      <c r="A89" s="96" t="s">
        <v>633</v>
      </c>
      <c r="B89" s="96" t="s">
        <v>523</v>
      </c>
      <c r="C89" s="3">
        <v>1</v>
      </c>
      <c r="D89" s="97">
        <v>9921.6</v>
      </c>
      <c r="E89" s="97">
        <v>9921.6</v>
      </c>
    </row>
    <row r="90" spans="1:5">
      <c r="A90" s="96" t="s">
        <v>634</v>
      </c>
      <c r="B90" s="96" t="s">
        <v>635</v>
      </c>
      <c r="C90" s="3">
        <v>20</v>
      </c>
      <c r="D90" s="98">
        <v>9921.6</v>
      </c>
      <c r="E90" s="98">
        <v>14313.3</v>
      </c>
    </row>
    <row r="91" spans="1:5">
      <c r="A91" s="96" t="s">
        <v>636</v>
      </c>
      <c r="B91" s="96" t="s">
        <v>565</v>
      </c>
      <c r="C91" s="3">
        <v>1</v>
      </c>
      <c r="D91" s="98">
        <v>10105.5</v>
      </c>
      <c r="E91" s="98">
        <v>10105.5</v>
      </c>
    </row>
    <row r="92" spans="1:5">
      <c r="A92" s="96" t="s">
        <v>637</v>
      </c>
      <c r="B92" s="96" t="s">
        <v>523</v>
      </c>
      <c r="C92" s="3">
        <v>1</v>
      </c>
      <c r="D92" s="97">
        <v>10221.6</v>
      </c>
      <c r="E92" s="97">
        <v>10221.6</v>
      </c>
    </row>
    <row r="93" spans="1:5">
      <c r="A93" s="96" t="s">
        <v>638</v>
      </c>
      <c r="B93" s="96" t="s">
        <v>639</v>
      </c>
      <c r="C93" s="3">
        <v>1</v>
      </c>
      <c r="D93" s="98">
        <v>10625.1</v>
      </c>
      <c r="E93" s="98">
        <v>10625.11</v>
      </c>
    </row>
    <row r="94" spans="1:5">
      <c r="A94" s="96" t="s">
        <v>640</v>
      </c>
      <c r="B94" s="96" t="s">
        <v>312</v>
      </c>
      <c r="C94" s="3">
        <v>3</v>
      </c>
      <c r="D94" s="98">
        <v>10815</v>
      </c>
      <c r="E94" s="98">
        <v>10815</v>
      </c>
    </row>
    <row r="95" spans="1:5">
      <c r="A95" s="96" t="s">
        <v>641</v>
      </c>
      <c r="B95" s="96" t="s">
        <v>639</v>
      </c>
      <c r="C95" s="3">
        <v>3</v>
      </c>
      <c r="D95" s="98">
        <v>10941.6</v>
      </c>
      <c r="E95" s="98">
        <v>10944</v>
      </c>
    </row>
    <row r="96" spans="1:5">
      <c r="A96" s="96" t="s">
        <v>642</v>
      </c>
      <c r="B96" s="96" t="s">
        <v>163</v>
      </c>
      <c r="C96" s="3">
        <v>1</v>
      </c>
      <c r="D96" s="97">
        <v>11148.6</v>
      </c>
      <c r="E96" s="97">
        <v>11148.6</v>
      </c>
    </row>
    <row r="97" spans="1:5">
      <c r="A97" s="96" t="s">
        <v>643</v>
      </c>
      <c r="B97" s="96" t="s">
        <v>523</v>
      </c>
      <c r="C97" s="3">
        <v>1</v>
      </c>
      <c r="D97" s="97">
        <v>11232.9</v>
      </c>
      <c r="E97" s="97">
        <v>11232.9</v>
      </c>
    </row>
    <row r="98" spans="1:5">
      <c r="A98" s="96" t="s">
        <v>644</v>
      </c>
      <c r="B98" s="96" t="s">
        <v>90</v>
      </c>
      <c r="C98" s="3">
        <v>2</v>
      </c>
      <c r="D98" s="97">
        <v>11232.9</v>
      </c>
      <c r="E98" s="97">
        <v>13181.699999999999</v>
      </c>
    </row>
    <row r="99" spans="1:5">
      <c r="A99" s="96" t="s">
        <v>645</v>
      </c>
      <c r="B99" s="96" t="s">
        <v>80</v>
      </c>
      <c r="C99" s="3">
        <v>5</v>
      </c>
      <c r="D99" s="97">
        <v>11424.9</v>
      </c>
      <c r="E99" s="97">
        <v>16048.800000000001</v>
      </c>
    </row>
    <row r="100" spans="1:5">
      <c r="A100" s="96" t="s">
        <v>646</v>
      </c>
      <c r="B100" s="96" t="s">
        <v>312</v>
      </c>
      <c r="C100" s="3">
        <v>4</v>
      </c>
      <c r="D100" s="98">
        <v>11600.7</v>
      </c>
      <c r="E100" s="98">
        <v>11600.7</v>
      </c>
    </row>
    <row r="101" spans="1:5">
      <c r="A101" s="96" t="s">
        <v>647</v>
      </c>
      <c r="B101" s="96" t="s">
        <v>523</v>
      </c>
      <c r="C101" s="3">
        <v>2</v>
      </c>
      <c r="D101" s="97">
        <v>11600.7</v>
      </c>
      <c r="E101" s="97">
        <v>11600.7</v>
      </c>
    </row>
    <row r="102" spans="1:5">
      <c r="A102" s="96" t="s">
        <v>648</v>
      </c>
      <c r="B102" s="96" t="s">
        <v>561</v>
      </c>
      <c r="C102" s="3">
        <v>5</v>
      </c>
      <c r="D102" s="97">
        <v>11614.5</v>
      </c>
      <c r="E102" s="97">
        <v>14313.300000000001</v>
      </c>
    </row>
    <row r="103" spans="1:5">
      <c r="A103" s="96" t="s">
        <v>649</v>
      </c>
      <c r="B103" s="96" t="s">
        <v>86</v>
      </c>
      <c r="C103" s="3">
        <v>1</v>
      </c>
      <c r="D103" s="98">
        <v>11614.5</v>
      </c>
      <c r="E103" s="98">
        <v>11614.5</v>
      </c>
    </row>
    <row r="104" spans="1:5">
      <c r="A104" s="96" t="s">
        <v>650</v>
      </c>
      <c r="B104" s="96" t="s">
        <v>651</v>
      </c>
      <c r="C104" s="3">
        <v>1</v>
      </c>
      <c r="D104" s="98">
        <v>12416.1</v>
      </c>
      <c r="E104" s="98">
        <v>12416.1</v>
      </c>
    </row>
    <row r="105" spans="1:5">
      <c r="A105" s="96" t="s">
        <v>652</v>
      </c>
      <c r="B105" s="96" t="s">
        <v>218</v>
      </c>
      <c r="C105" s="3">
        <v>4</v>
      </c>
      <c r="D105" s="97">
        <v>12964.199999999999</v>
      </c>
      <c r="E105" s="97">
        <v>14313.300000000001</v>
      </c>
    </row>
    <row r="106" spans="1:5">
      <c r="A106" s="96" t="s">
        <v>653</v>
      </c>
      <c r="B106" s="96" t="s">
        <v>484</v>
      </c>
      <c r="C106" s="3">
        <v>1</v>
      </c>
      <c r="D106" s="98">
        <v>13181.699999999999</v>
      </c>
      <c r="E106" s="98">
        <v>13181.699999999999</v>
      </c>
    </row>
    <row r="107" spans="1:5">
      <c r="A107" s="96" t="s">
        <v>654</v>
      </c>
      <c r="B107" s="96" t="s">
        <v>561</v>
      </c>
      <c r="C107" s="3">
        <v>3</v>
      </c>
      <c r="D107" s="97">
        <v>13532.699999999999</v>
      </c>
      <c r="E107" s="97">
        <v>13532.699999999999</v>
      </c>
    </row>
    <row r="108" spans="1:5">
      <c r="A108" s="96" t="s">
        <v>655</v>
      </c>
      <c r="B108" s="96" t="s">
        <v>656</v>
      </c>
      <c r="C108" s="3">
        <v>1</v>
      </c>
      <c r="D108" s="98">
        <v>13578.6</v>
      </c>
      <c r="E108" s="98">
        <v>13578.61</v>
      </c>
    </row>
    <row r="109" spans="1:5">
      <c r="A109" s="96" t="s">
        <v>657</v>
      </c>
      <c r="B109" s="96" t="s">
        <v>658</v>
      </c>
      <c r="C109" s="3">
        <v>2</v>
      </c>
      <c r="D109" s="97">
        <v>13797.9</v>
      </c>
      <c r="E109" s="97">
        <v>17259.600000000002</v>
      </c>
    </row>
    <row r="110" spans="1:5">
      <c r="A110" s="96" t="s">
        <v>659</v>
      </c>
      <c r="B110" s="96" t="s">
        <v>561</v>
      </c>
      <c r="C110" s="3">
        <v>4</v>
      </c>
      <c r="D110" s="97">
        <v>14313.300000000001</v>
      </c>
      <c r="E110" s="97">
        <v>14313.300000000001</v>
      </c>
    </row>
    <row r="111" spans="1:5">
      <c r="A111" s="96" t="s">
        <v>660</v>
      </c>
      <c r="B111" s="96" t="s">
        <v>561</v>
      </c>
      <c r="C111" s="3">
        <v>2</v>
      </c>
      <c r="D111" s="98">
        <v>14821.5</v>
      </c>
      <c r="E111" s="98">
        <v>14821.5</v>
      </c>
    </row>
    <row r="112" spans="1:5">
      <c r="A112" s="96" t="s">
        <v>661</v>
      </c>
      <c r="B112" s="96" t="s">
        <v>137</v>
      </c>
      <c r="C112" s="3">
        <v>1</v>
      </c>
      <c r="D112" s="98">
        <v>14821.5</v>
      </c>
      <c r="E112" s="98">
        <v>14821.5</v>
      </c>
    </row>
    <row r="113" spans="1:5">
      <c r="A113" s="96" t="s">
        <v>662</v>
      </c>
      <c r="B113" s="96" t="s">
        <v>656</v>
      </c>
      <c r="C113" s="3">
        <v>2</v>
      </c>
      <c r="D113" s="98">
        <v>16048.8</v>
      </c>
      <c r="E113" s="98">
        <v>16048.81</v>
      </c>
    </row>
    <row r="114" spans="1:5">
      <c r="A114" s="96" t="s">
        <v>663</v>
      </c>
      <c r="B114" s="96" t="s">
        <v>80</v>
      </c>
      <c r="C114" s="3">
        <v>4</v>
      </c>
      <c r="D114" s="97">
        <v>16048.800000000001</v>
      </c>
      <c r="E114" s="97">
        <v>17259.600000000002</v>
      </c>
    </row>
    <row r="115" spans="1:5">
      <c r="A115" s="96" t="s">
        <v>564</v>
      </c>
      <c r="B115" s="96" t="s">
        <v>565</v>
      </c>
      <c r="C115" s="3">
        <v>1</v>
      </c>
      <c r="D115" s="98">
        <v>16380.9</v>
      </c>
      <c r="E115" s="98">
        <v>16380.9</v>
      </c>
    </row>
    <row r="116" spans="1:5">
      <c r="A116" s="96" t="s">
        <v>664</v>
      </c>
      <c r="B116" s="96" t="s">
        <v>523</v>
      </c>
      <c r="C116" s="3">
        <v>1</v>
      </c>
      <c r="D116" s="97">
        <v>17114.100000000002</v>
      </c>
      <c r="E116" s="97">
        <v>17114.100000000002</v>
      </c>
    </row>
    <row r="117" spans="1:5">
      <c r="A117" s="96" t="s">
        <v>665</v>
      </c>
      <c r="B117" s="96" t="s">
        <v>523</v>
      </c>
      <c r="C117" s="3">
        <v>1</v>
      </c>
      <c r="D117" s="97">
        <v>17259.600000000002</v>
      </c>
      <c r="E117" s="97">
        <v>17259.600000000002</v>
      </c>
    </row>
    <row r="118" spans="1:5">
      <c r="A118" s="96" t="s">
        <v>562</v>
      </c>
      <c r="B118" s="96" t="s">
        <v>218</v>
      </c>
      <c r="C118" s="3">
        <v>1</v>
      </c>
      <c r="D118" s="98">
        <v>17259.600000000002</v>
      </c>
      <c r="E118" s="98">
        <v>17259.600000000002</v>
      </c>
    </row>
    <row r="119" spans="1:5">
      <c r="A119" s="96" t="s">
        <v>560</v>
      </c>
      <c r="B119" s="96" t="s">
        <v>561</v>
      </c>
      <c r="C119" s="3">
        <v>3</v>
      </c>
      <c r="D119" s="98">
        <v>17363.099999999999</v>
      </c>
      <c r="E119" s="98">
        <v>17363.099999999999</v>
      </c>
    </row>
    <row r="120" spans="1:5">
      <c r="A120" s="96" t="s">
        <v>666</v>
      </c>
      <c r="B120" s="96" t="s">
        <v>561</v>
      </c>
      <c r="C120" s="3">
        <v>1</v>
      </c>
      <c r="D120" s="98">
        <v>17557.5</v>
      </c>
      <c r="E120" s="98">
        <v>17557.5</v>
      </c>
    </row>
    <row r="121" spans="1:5">
      <c r="A121" s="96" t="s">
        <v>667</v>
      </c>
      <c r="B121" s="96" t="s">
        <v>127</v>
      </c>
      <c r="C121" s="3">
        <v>1</v>
      </c>
      <c r="D121" s="98">
        <v>20982.6</v>
      </c>
      <c r="E121" s="98">
        <v>20982.6</v>
      </c>
    </row>
    <row r="122" spans="1:5">
      <c r="A122" s="228" t="s">
        <v>102</v>
      </c>
      <c r="B122" s="228"/>
      <c r="C122" s="8">
        <f>SUM(C34:C121)</f>
        <v>293</v>
      </c>
      <c r="D122" s="99"/>
      <c r="E122" s="99"/>
    </row>
    <row r="123" spans="1:5">
      <c r="A123" s="40"/>
      <c r="B123" s="41"/>
      <c r="C123" s="40"/>
      <c r="D123" s="99"/>
      <c r="E123" s="99"/>
    </row>
    <row r="124" spans="1:5">
      <c r="B124" s="7" t="s">
        <v>668</v>
      </c>
      <c r="C124" s="8">
        <f>+C31+C122</f>
        <v>343</v>
      </c>
    </row>
    <row r="125" spans="1:5">
      <c r="A125" s="40"/>
      <c r="B125" s="41"/>
      <c r="C125" s="40"/>
      <c r="D125" s="99"/>
      <c r="E125" s="99"/>
    </row>
    <row r="126" spans="1:5">
      <c r="A126" s="203" t="s">
        <v>263</v>
      </c>
      <c r="B126" s="204"/>
    </row>
    <row r="127" spans="1:5">
      <c r="A127" s="13" t="s">
        <v>669</v>
      </c>
      <c r="B127" s="13" t="s">
        <v>616</v>
      </c>
      <c r="C127" s="87">
        <v>1</v>
      </c>
      <c r="D127" s="100">
        <v>6750</v>
      </c>
      <c r="E127" s="100">
        <v>6750.01</v>
      </c>
    </row>
    <row r="128" spans="1:5">
      <c r="A128" s="13" t="s">
        <v>670</v>
      </c>
      <c r="B128" s="13" t="s">
        <v>574</v>
      </c>
      <c r="C128" s="87">
        <v>1</v>
      </c>
      <c r="D128" s="100">
        <v>6506.7</v>
      </c>
      <c r="E128" s="100">
        <v>6506.71</v>
      </c>
    </row>
    <row r="129" spans="1:5">
      <c r="A129" s="13" t="s">
        <v>671</v>
      </c>
      <c r="B129" s="13" t="s">
        <v>312</v>
      </c>
      <c r="C129" s="87">
        <v>7</v>
      </c>
      <c r="D129" s="100">
        <v>4820.7</v>
      </c>
      <c r="E129" s="100">
        <v>8853</v>
      </c>
    </row>
    <row r="130" spans="1:5">
      <c r="A130" s="13" t="s">
        <v>672</v>
      </c>
      <c r="B130" s="13" t="s">
        <v>312</v>
      </c>
      <c r="C130" s="87">
        <v>6</v>
      </c>
      <c r="D130" s="100">
        <v>6228.6</v>
      </c>
      <c r="E130" s="100">
        <v>6228.61</v>
      </c>
    </row>
    <row r="131" spans="1:5">
      <c r="A131" s="13" t="s">
        <v>673</v>
      </c>
      <c r="B131" s="13" t="s">
        <v>312</v>
      </c>
      <c r="C131" s="87">
        <v>1</v>
      </c>
      <c r="D131" s="100">
        <v>6507</v>
      </c>
      <c r="E131" s="100">
        <v>6507.01</v>
      </c>
    </row>
    <row r="132" spans="1:5">
      <c r="A132" s="13" t="s">
        <v>674</v>
      </c>
      <c r="B132" s="13" t="s">
        <v>312</v>
      </c>
      <c r="C132" s="87">
        <v>1</v>
      </c>
      <c r="D132" s="100">
        <v>1580.4</v>
      </c>
      <c r="E132" s="100">
        <v>1580.41</v>
      </c>
    </row>
    <row r="133" spans="1:5">
      <c r="A133" s="13" t="s">
        <v>675</v>
      </c>
      <c r="B133" s="13" t="s">
        <v>312</v>
      </c>
      <c r="C133" s="87">
        <v>7</v>
      </c>
      <c r="D133" s="100">
        <v>8853</v>
      </c>
      <c r="E133" s="100">
        <v>8853.01</v>
      </c>
    </row>
    <row r="134" spans="1:5">
      <c r="A134" s="13" t="s">
        <v>676</v>
      </c>
      <c r="B134" s="13" t="s">
        <v>312</v>
      </c>
      <c r="C134" s="87">
        <v>1</v>
      </c>
      <c r="D134" s="100">
        <v>12505.2</v>
      </c>
      <c r="E134" s="100">
        <v>12505.21</v>
      </c>
    </row>
    <row r="135" spans="1:5">
      <c r="A135" s="13" t="s">
        <v>677</v>
      </c>
      <c r="B135" s="13" t="s">
        <v>72</v>
      </c>
      <c r="C135" s="87">
        <v>1</v>
      </c>
      <c r="D135" s="100">
        <v>16428</v>
      </c>
      <c r="E135" s="100">
        <v>16428.009999999998</v>
      </c>
    </row>
    <row r="136" spans="1:5">
      <c r="A136" s="13" t="s">
        <v>678</v>
      </c>
      <c r="B136" s="13" t="s">
        <v>578</v>
      </c>
      <c r="C136" s="87">
        <v>2</v>
      </c>
      <c r="D136" s="100">
        <v>4820.7</v>
      </c>
      <c r="E136" s="100">
        <v>4820.71</v>
      </c>
    </row>
    <row r="137" spans="1:5">
      <c r="A137" s="13" t="s">
        <v>679</v>
      </c>
      <c r="B137" s="13" t="s">
        <v>680</v>
      </c>
      <c r="C137" s="87">
        <v>2</v>
      </c>
      <c r="D137" s="100">
        <v>8316.9</v>
      </c>
      <c r="E137" s="100">
        <v>8316.91</v>
      </c>
    </row>
    <row r="138" spans="1:5">
      <c r="A138" s="13" t="s">
        <v>681</v>
      </c>
      <c r="B138" s="13" t="s">
        <v>137</v>
      </c>
      <c r="C138" s="87">
        <v>1</v>
      </c>
      <c r="D138" s="100">
        <v>6507</v>
      </c>
      <c r="E138" s="100">
        <v>6507.01</v>
      </c>
    </row>
    <row r="139" spans="1:5">
      <c r="A139" s="13" t="s">
        <v>682</v>
      </c>
      <c r="B139" s="13" t="s">
        <v>127</v>
      </c>
      <c r="C139" s="87">
        <v>1</v>
      </c>
      <c r="D139" s="100">
        <v>21525.3</v>
      </c>
      <c r="E139" s="100">
        <v>21525.31</v>
      </c>
    </row>
    <row r="140" spans="1:5">
      <c r="A140" s="13" t="s">
        <v>683</v>
      </c>
      <c r="B140" s="13" t="s">
        <v>684</v>
      </c>
      <c r="C140" s="87">
        <v>2</v>
      </c>
      <c r="D140" s="100">
        <v>4258.8</v>
      </c>
      <c r="E140" s="100">
        <v>4258.8100000000004</v>
      </c>
    </row>
    <row r="141" spans="1:5">
      <c r="A141" s="13" t="s">
        <v>685</v>
      </c>
      <c r="B141" s="13" t="s">
        <v>572</v>
      </c>
      <c r="C141" s="87">
        <v>4</v>
      </c>
      <c r="D141" s="100">
        <v>3405.9</v>
      </c>
      <c r="E141" s="100">
        <v>3405.91</v>
      </c>
    </row>
    <row r="142" spans="1:5">
      <c r="A142" s="13" t="s">
        <v>686</v>
      </c>
      <c r="B142" s="13" t="s">
        <v>572</v>
      </c>
      <c r="C142" s="87">
        <v>1</v>
      </c>
      <c r="D142" s="100">
        <v>6228.6</v>
      </c>
      <c r="E142" s="100">
        <v>6228.61</v>
      </c>
    </row>
    <row r="143" spans="1:5">
      <c r="A143" s="13" t="s">
        <v>687</v>
      </c>
      <c r="B143" s="13" t="s">
        <v>572</v>
      </c>
      <c r="C143" s="87">
        <v>2</v>
      </c>
      <c r="D143" s="100">
        <v>5382.6</v>
      </c>
      <c r="E143" s="100">
        <v>5382.61</v>
      </c>
    </row>
    <row r="144" spans="1:5">
      <c r="A144" s="228" t="s">
        <v>264</v>
      </c>
      <c r="B144" s="228"/>
      <c r="C144" s="8">
        <f>SUM(C127:C143)</f>
        <v>41</v>
      </c>
    </row>
    <row r="145" spans="1:3">
      <c r="A145" s="31"/>
    </row>
    <row r="146" spans="1:3" ht="15.75" thickBot="1">
      <c r="B146" s="7" t="s">
        <v>31</v>
      </c>
      <c r="C146" s="53">
        <f>C144+C122+C31</f>
        <v>384</v>
      </c>
    </row>
    <row r="147" spans="1:3" ht="15.75" thickTop="1"/>
  </sheetData>
  <mergeCells count="16">
    <mergeCell ref="A144:B144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  <mergeCell ref="A10:B10"/>
    <mergeCell ref="A31:B31"/>
    <mergeCell ref="A33:B33"/>
    <mergeCell ref="A122:B122"/>
    <mergeCell ref="A126:B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725CB-5592-44B7-9B15-AA921C2F80CC}">
  <dimension ref="A1:E168"/>
  <sheetViews>
    <sheetView showGridLines="0" topLeftCell="A31" zoomScale="110" zoomScaleNormal="110" workbookViewId="0">
      <selection activeCell="F49" sqref="F49"/>
    </sheetView>
  </sheetViews>
  <sheetFormatPr baseColWidth="10" defaultRowHeight="15"/>
  <cols>
    <col min="1" max="1" width="7.140625" customWidth="1"/>
    <col min="2" max="2" width="32.7109375" bestFit="1" customWidth="1"/>
    <col min="3" max="3" width="15.7109375" customWidth="1"/>
    <col min="4" max="5" width="10.5703125" customWidth="1"/>
    <col min="257" max="257" width="7.140625" customWidth="1"/>
    <col min="258" max="258" width="32.7109375" bestFit="1" customWidth="1"/>
    <col min="259" max="259" width="15.7109375" customWidth="1"/>
    <col min="260" max="261" width="10.5703125" customWidth="1"/>
    <col min="513" max="513" width="7.140625" customWidth="1"/>
    <col min="514" max="514" width="32.7109375" bestFit="1" customWidth="1"/>
    <col min="515" max="515" width="15.7109375" customWidth="1"/>
    <col min="516" max="517" width="10.5703125" customWidth="1"/>
    <col min="769" max="769" width="7.140625" customWidth="1"/>
    <col min="770" max="770" width="32.7109375" bestFit="1" customWidth="1"/>
    <col min="771" max="771" width="15.7109375" customWidth="1"/>
    <col min="772" max="773" width="10.5703125" customWidth="1"/>
    <col min="1025" max="1025" width="7.140625" customWidth="1"/>
    <col min="1026" max="1026" width="32.7109375" bestFit="1" customWidth="1"/>
    <col min="1027" max="1027" width="15.7109375" customWidth="1"/>
    <col min="1028" max="1029" width="10.5703125" customWidth="1"/>
    <col min="1281" max="1281" width="7.140625" customWidth="1"/>
    <col min="1282" max="1282" width="32.7109375" bestFit="1" customWidth="1"/>
    <col min="1283" max="1283" width="15.7109375" customWidth="1"/>
    <col min="1284" max="1285" width="10.5703125" customWidth="1"/>
    <col min="1537" max="1537" width="7.140625" customWidth="1"/>
    <col min="1538" max="1538" width="32.7109375" bestFit="1" customWidth="1"/>
    <col min="1539" max="1539" width="15.7109375" customWidth="1"/>
    <col min="1540" max="1541" width="10.5703125" customWidth="1"/>
    <col min="1793" max="1793" width="7.140625" customWidth="1"/>
    <col min="1794" max="1794" width="32.7109375" bestFit="1" customWidth="1"/>
    <col min="1795" max="1795" width="15.7109375" customWidth="1"/>
    <col min="1796" max="1797" width="10.5703125" customWidth="1"/>
    <col min="2049" max="2049" width="7.140625" customWidth="1"/>
    <col min="2050" max="2050" width="32.7109375" bestFit="1" customWidth="1"/>
    <col min="2051" max="2051" width="15.7109375" customWidth="1"/>
    <col min="2052" max="2053" width="10.5703125" customWidth="1"/>
    <col min="2305" max="2305" width="7.140625" customWidth="1"/>
    <col min="2306" max="2306" width="32.7109375" bestFit="1" customWidth="1"/>
    <col min="2307" max="2307" width="15.7109375" customWidth="1"/>
    <col min="2308" max="2309" width="10.5703125" customWidth="1"/>
    <col min="2561" max="2561" width="7.140625" customWidth="1"/>
    <col min="2562" max="2562" width="32.7109375" bestFit="1" customWidth="1"/>
    <col min="2563" max="2563" width="15.7109375" customWidth="1"/>
    <col min="2564" max="2565" width="10.5703125" customWidth="1"/>
    <col min="2817" max="2817" width="7.140625" customWidth="1"/>
    <col min="2818" max="2818" width="32.7109375" bestFit="1" customWidth="1"/>
    <col min="2819" max="2819" width="15.7109375" customWidth="1"/>
    <col min="2820" max="2821" width="10.5703125" customWidth="1"/>
    <col min="3073" max="3073" width="7.140625" customWidth="1"/>
    <col min="3074" max="3074" width="32.7109375" bestFit="1" customWidth="1"/>
    <col min="3075" max="3075" width="15.7109375" customWidth="1"/>
    <col min="3076" max="3077" width="10.5703125" customWidth="1"/>
    <col min="3329" max="3329" width="7.140625" customWidth="1"/>
    <col min="3330" max="3330" width="32.7109375" bestFit="1" customWidth="1"/>
    <col min="3331" max="3331" width="15.7109375" customWidth="1"/>
    <col min="3332" max="3333" width="10.5703125" customWidth="1"/>
    <col min="3585" max="3585" width="7.140625" customWidth="1"/>
    <col min="3586" max="3586" width="32.7109375" bestFit="1" customWidth="1"/>
    <col min="3587" max="3587" width="15.7109375" customWidth="1"/>
    <col min="3588" max="3589" width="10.5703125" customWidth="1"/>
    <col min="3841" max="3841" width="7.140625" customWidth="1"/>
    <col min="3842" max="3842" width="32.7109375" bestFit="1" customWidth="1"/>
    <col min="3843" max="3843" width="15.7109375" customWidth="1"/>
    <col min="3844" max="3845" width="10.5703125" customWidth="1"/>
    <col min="4097" max="4097" width="7.140625" customWidth="1"/>
    <col min="4098" max="4098" width="32.7109375" bestFit="1" customWidth="1"/>
    <col min="4099" max="4099" width="15.7109375" customWidth="1"/>
    <col min="4100" max="4101" width="10.5703125" customWidth="1"/>
    <col min="4353" max="4353" width="7.140625" customWidth="1"/>
    <col min="4354" max="4354" width="32.7109375" bestFit="1" customWidth="1"/>
    <col min="4355" max="4355" width="15.7109375" customWidth="1"/>
    <col min="4356" max="4357" width="10.5703125" customWidth="1"/>
    <col min="4609" max="4609" width="7.140625" customWidth="1"/>
    <col min="4610" max="4610" width="32.7109375" bestFit="1" customWidth="1"/>
    <col min="4611" max="4611" width="15.7109375" customWidth="1"/>
    <col min="4612" max="4613" width="10.5703125" customWidth="1"/>
    <col min="4865" max="4865" width="7.140625" customWidth="1"/>
    <col min="4866" max="4866" width="32.7109375" bestFit="1" customWidth="1"/>
    <col min="4867" max="4867" width="15.7109375" customWidth="1"/>
    <col min="4868" max="4869" width="10.5703125" customWidth="1"/>
    <col min="5121" max="5121" width="7.140625" customWidth="1"/>
    <col min="5122" max="5122" width="32.7109375" bestFit="1" customWidth="1"/>
    <col min="5123" max="5123" width="15.7109375" customWidth="1"/>
    <col min="5124" max="5125" width="10.5703125" customWidth="1"/>
    <col min="5377" max="5377" width="7.140625" customWidth="1"/>
    <col min="5378" max="5378" width="32.7109375" bestFit="1" customWidth="1"/>
    <col min="5379" max="5379" width="15.7109375" customWidth="1"/>
    <col min="5380" max="5381" width="10.5703125" customWidth="1"/>
    <col min="5633" max="5633" width="7.140625" customWidth="1"/>
    <col min="5634" max="5634" width="32.7109375" bestFit="1" customWidth="1"/>
    <col min="5635" max="5635" width="15.7109375" customWidth="1"/>
    <col min="5636" max="5637" width="10.5703125" customWidth="1"/>
    <col min="5889" max="5889" width="7.140625" customWidth="1"/>
    <col min="5890" max="5890" width="32.7109375" bestFit="1" customWidth="1"/>
    <col min="5891" max="5891" width="15.7109375" customWidth="1"/>
    <col min="5892" max="5893" width="10.5703125" customWidth="1"/>
    <col min="6145" max="6145" width="7.140625" customWidth="1"/>
    <col min="6146" max="6146" width="32.7109375" bestFit="1" customWidth="1"/>
    <col min="6147" max="6147" width="15.7109375" customWidth="1"/>
    <col min="6148" max="6149" width="10.5703125" customWidth="1"/>
    <col min="6401" max="6401" width="7.140625" customWidth="1"/>
    <col min="6402" max="6402" width="32.7109375" bestFit="1" customWidth="1"/>
    <col min="6403" max="6403" width="15.7109375" customWidth="1"/>
    <col min="6404" max="6405" width="10.5703125" customWidth="1"/>
    <col min="6657" max="6657" width="7.140625" customWidth="1"/>
    <col min="6658" max="6658" width="32.7109375" bestFit="1" customWidth="1"/>
    <col min="6659" max="6659" width="15.7109375" customWidth="1"/>
    <col min="6660" max="6661" width="10.5703125" customWidth="1"/>
    <col min="6913" max="6913" width="7.140625" customWidth="1"/>
    <col min="6914" max="6914" width="32.7109375" bestFit="1" customWidth="1"/>
    <col min="6915" max="6915" width="15.7109375" customWidth="1"/>
    <col min="6916" max="6917" width="10.5703125" customWidth="1"/>
    <col min="7169" max="7169" width="7.140625" customWidth="1"/>
    <col min="7170" max="7170" width="32.7109375" bestFit="1" customWidth="1"/>
    <col min="7171" max="7171" width="15.7109375" customWidth="1"/>
    <col min="7172" max="7173" width="10.5703125" customWidth="1"/>
    <col min="7425" max="7425" width="7.140625" customWidth="1"/>
    <col min="7426" max="7426" width="32.7109375" bestFit="1" customWidth="1"/>
    <col min="7427" max="7427" width="15.7109375" customWidth="1"/>
    <col min="7428" max="7429" width="10.5703125" customWidth="1"/>
    <col min="7681" max="7681" width="7.140625" customWidth="1"/>
    <col min="7682" max="7682" width="32.7109375" bestFit="1" customWidth="1"/>
    <col min="7683" max="7683" width="15.7109375" customWidth="1"/>
    <col min="7684" max="7685" width="10.5703125" customWidth="1"/>
    <col min="7937" max="7937" width="7.140625" customWidth="1"/>
    <col min="7938" max="7938" width="32.7109375" bestFit="1" customWidth="1"/>
    <col min="7939" max="7939" width="15.7109375" customWidth="1"/>
    <col min="7940" max="7941" width="10.5703125" customWidth="1"/>
    <col min="8193" max="8193" width="7.140625" customWidth="1"/>
    <col min="8194" max="8194" width="32.7109375" bestFit="1" customWidth="1"/>
    <col min="8195" max="8195" width="15.7109375" customWidth="1"/>
    <col min="8196" max="8197" width="10.5703125" customWidth="1"/>
    <col min="8449" max="8449" width="7.140625" customWidth="1"/>
    <col min="8450" max="8450" width="32.7109375" bestFit="1" customWidth="1"/>
    <col min="8451" max="8451" width="15.7109375" customWidth="1"/>
    <col min="8452" max="8453" width="10.5703125" customWidth="1"/>
    <col min="8705" max="8705" width="7.140625" customWidth="1"/>
    <col min="8706" max="8706" width="32.7109375" bestFit="1" customWidth="1"/>
    <col min="8707" max="8707" width="15.7109375" customWidth="1"/>
    <col min="8708" max="8709" width="10.5703125" customWidth="1"/>
    <col min="8961" max="8961" width="7.140625" customWidth="1"/>
    <col min="8962" max="8962" width="32.7109375" bestFit="1" customWidth="1"/>
    <col min="8963" max="8963" width="15.7109375" customWidth="1"/>
    <col min="8964" max="8965" width="10.5703125" customWidth="1"/>
    <col min="9217" max="9217" width="7.140625" customWidth="1"/>
    <col min="9218" max="9218" width="32.7109375" bestFit="1" customWidth="1"/>
    <col min="9219" max="9219" width="15.7109375" customWidth="1"/>
    <col min="9220" max="9221" width="10.5703125" customWidth="1"/>
    <col min="9473" max="9473" width="7.140625" customWidth="1"/>
    <col min="9474" max="9474" width="32.7109375" bestFit="1" customWidth="1"/>
    <col min="9475" max="9475" width="15.7109375" customWidth="1"/>
    <col min="9476" max="9477" width="10.5703125" customWidth="1"/>
    <col min="9729" max="9729" width="7.140625" customWidth="1"/>
    <col min="9730" max="9730" width="32.7109375" bestFit="1" customWidth="1"/>
    <col min="9731" max="9731" width="15.7109375" customWidth="1"/>
    <col min="9732" max="9733" width="10.5703125" customWidth="1"/>
    <col min="9985" max="9985" width="7.140625" customWidth="1"/>
    <col min="9986" max="9986" width="32.7109375" bestFit="1" customWidth="1"/>
    <col min="9987" max="9987" width="15.7109375" customWidth="1"/>
    <col min="9988" max="9989" width="10.5703125" customWidth="1"/>
    <col min="10241" max="10241" width="7.140625" customWidth="1"/>
    <col min="10242" max="10242" width="32.7109375" bestFit="1" customWidth="1"/>
    <col min="10243" max="10243" width="15.7109375" customWidth="1"/>
    <col min="10244" max="10245" width="10.5703125" customWidth="1"/>
    <col min="10497" max="10497" width="7.140625" customWidth="1"/>
    <col min="10498" max="10498" width="32.7109375" bestFit="1" customWidth="1"/>
    <col min="10499" max="10499" width="15.7109375" customWidth="1"/>
    <col min="10500" max="10501" width="10.5703125" customWidth="1"/>
    <col min="10753" max="10753" width="7.140625" customWidth="1"/>
    <col min="10754" max="10754" width="32.7109375" bestFit="1" customWidth="1"/>
    <col min="10755" max="10755" width="15.7109375" customWidth="1"/>
    <col min="10756" max="10757" width="10.5703125" customWidth="1"/>
    <col min="11009" max="11009" width="7.140625" customWidth="1"/>
    <col min="11010" max="11010" width="32.7109375" bestFit="1" customWidth="1"/>
    <col min="11011" max="11011" width="15.7109375" customWidth="1"/>
    <col min="11012" max="11013" width="10.5703125" customWidth="1"/>
    <col min="11265" max="11265" width="7.140625" customWidth="1"/>
    <col min="11266" max="11266" width="32.7109375" bestFit="1" customWidth="1"/>
    <col min="11267" max="11267" width="15.7109375" customWidth="1"/>
    <col min="11268" max="11269" width="10.5703125" customWidth="1"/>
    <col min="11521" max="11521" width="7.140625" customWidth="1"/>
    <col min="11522" max="11522" width="32.7109375" bestFit="1" customWidth="1"/>
    <col min="11523" max="11523" width="15.7109375" customWidth="1"/>
    <col min="11524" max="11525" width="10.5703125" customWidth="1"/>
    <col min="11777" max="11777" width="7.140625" customWidth="1"/>
    <col min="11778" max="11778" width="32.7109375" bestFit="1" customWidth="1"/>
    <col min="11779" max="11779" width="15.7109375" customWidth="1"/>
    <col min="11780" max="11781" width="10.5703125" customWidth="1"/>
    <col min="12033" max="12033" width="7.140625" customWidth="1"/>
    <col min="12034" max="12034" width="32.7109375" bestFit="1" customWidth="1"/>
    <col min="12035" max="12035" width="15.7109375" customWidth="1"/>
    <col min="12036" max="12037" width="10.5703125" customWidth="1"/>
    <col min="12289" max="12289" width="7.140625" customWidth="1"/>
    <col min="12290" max="12290" width="32.7109375" bestFit="1" customWidth="1"/>
    <col min="12291" max="12291" width="15.7109375" customWidth="1"/>
    <col min="12292" max="12293" width="10.5703125" customWidth="1"/>
    <col min="12545" max="12545" width="7.140625" customWidth="1"/>
    <col min="12546" max="12546" width="32.7109375" bestFit="1" customWidth="1"/>
    <col min="12547" max="12547" width="15.7109375" customWidth="1"/>
    <col min="12548" max="12549" width="10.5703125" customWidth="1"/>
    <col min="12801" max="12801" width="7.140625" customWidth="1"/>
    <col min="12802" max="12802" width="32.7109375" bestFit="1" customWidth="1"/>
    <col min="12803" max="12803" width="15.7109375" customWidth="1"/>
    <col min="12804" max="12805" width="10.5703125" customWidth="1"/>
    <col min="13057" max="13057" width="7.140625" customWidth="1"/>
    <col min="13058" max="13058" width="32.7109375" bestFit="1" customWidth="1"/>
    <col min="13059" max="13059" width="15.7109375" customWidth="1"/>
    <col min="13060" max="13061" width="10.5703125" customWidth="1"/>
    <col min="13313" max="13313" width="7.140625" customWidth="1"/>
    <col min="13314" max="13314" width="32.7109375" bestFit="1" customWidth="1"/>
    <col min="13315" max="13315" width="15.7109375" customWidth="1"/>
    <col min="13316" max="13317" width="10.5703125" customWidth="1"/>
    <col min="13569" max="13569" width="7.140625" customWidth="1"/>
    <col min="13570" max="13570" width="32.7109375" bestFit="1" customWidth="1"/>
    <col min="13571" max="13571" width="15.7109375" customWidth="1"/>
    <col min="13572" max="13573" width="10.5703125" customWidth="1"/>
    <col min="13825" max="13825" width="7.140625" customWidth="1"/>
    <col min="13826" max="13826" width="32.7109375" bestFit="1" customWidth="1"/>
    <col min="13827" max="13827" width="15.7109375" customWidth="1"/>
    <col min="13828" max="13829" width="10.5703125" customWidth="1"/>
    <col min="14081" max="14081" width="7.140625" customWidth="1"/>
    <col min="14082" max="14082" width="32.7109375" bestFit="1" customWidth="1"/>
    <col min="14083" max="14083" width="15.7109375" customWidth="1"/>
    <col min="14084" max="14085" width="10.5703125" customWidth="1"/>
    <col min="14337" max="14337" width="7.140625" customWidth="1"/>
    <col min="14338" max="14338" width="32.7109375" bestFit="1" customWidth="1"/>
    <col min="14339" max="14339" width="15.7109375" customWidth="1"/>
    <col min="14340" max="14341" width="10.5703125" customWidth="1"/>
    <col min="14593" max="14593" width="7.140625" customWidth="1"/>
    <col min="14594" max="14594" width="32.7109375" bestFit="1" customWidth="1"/>
    <col min="14595" max="14595" width="15.7109375" customWidth="1"/>
    <col min="14596" max="14597" width="10.5703125" customWidth="1"/>
    <col min="14849" max="14849" width="7.140625" customWidth="1"/>
    <col min="14850" max="14850" width="32.7109375" bestFit="1" customWidth="1"/>
    <col min="14851" max="14851" width="15.7109375" customWidth="1"/>
    <col min="14852" max="14853" width="10.5703125" customWidth="1"/>
    <col min="15105" max="15105" width="7.140625" customWidth="1"/>
    <col min="15106" max="15106" width="32.7109375" bestFit="1" customWidth="1"/>
    <col min="15107" max="15107" width="15.7109375" customWidth="1"/>
    <col min="15108" max="15109" width="10.5703125" customWidth="1"/>
    <col min="15361" max="15361" width="7.140625" customWidth="1"/>
    <col min="15362" max="15362" width="32.7109375" bestFit="1" customWidth="1"/>
    <col min="15363" max="15363" width="15.7109375" customWidth="1"/>
    <col min="15364" max="15365" width="10.5703125" customWidth="1"/>
    <col min="15617" max="15617" width="7.140625" customWidth="1"/>
    <col min="15618" max="15618" width="32.7109375" bestFit="1" customWidth="1"/>
    <col min="15619" max="15619" width="15.7109375" customWidth="1"/>
    <col min="15620" max="15621" width="10.5703125" customWidth="1"/>
    <col min="15873" max="15873" width="7.140625" customWidth="1"/>
    <col min="15874" max="15874" width="32.7109375" bestFit="1" customWidth="1"/>
    <col min="15875" max="15875" width="15.7109375" customWidth="1"/>
    <col min="15876" max="15877" width="10.5703125" customWidth="1"/>
    <col min="16129" max="16129" width="7.140625" customWidth="1"/>
    <col min="16130" max="16130" width="32.7109375" bestFit="1" customWidth="1"/>
    <col min="16131" max="16131" width="15.7109375" customWidth="1"/>
    <col min="16132" max="16133" width="10.5703125" customWidth="1"/>
  </cols>
  <sheetData>
    <row r="1" spans="1:5" ht="15.75">
      <c r="A1" s="205" t="str">
        <f>'[3]Resumen de Plazas'!A1:I1</f>
        <v>SISTEMA PARA EL DESARROLLO INTEGRAL DE LA FAMILIA EN YUCATÁN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6.5" thickBot="1">
      <c r="A6" s="1"/>
    </row>
    <row r="7" spans="1:5" ht="15.75" thickBot="1">
      <c r="A7" s="206" t="s">
        <v>0</v>
      </c>
      <c r="B7" s="206" t="s">
        <v>1</v>
      </c>
      <c r="C7" s="208" t="s">
        <v>8</v>
      </c>
      <c r="D7" s="211" t="s">
        <v>2</v>
      </c>
      <c r="E7" s="212"/>
    </row>
    <row r="8" spans="1:5">
      <c r="A8" s="207"/>
      <c r="B8" s="207"/>
      <c r="C8" s="209"/>
      <c r="D8" s="206" t="s">
        <v>3</v>
      </c>
      <c r="E8" s="206" t="s">
        <v>4</v>
      </c>
    </row>
    <row r="9" spans="1:5" ht="15.75" thickBot="1">
      <c r="A9" s="207"/>
      <c r="B9" s="207"/>
      <c r="C9" s="210"/>
      <c r="D9" s="213"/>
      <c r="E9" s="213"/>
    </row>
    <row r="10" spans="1:5">
      <c r="A10" s="245" t="s">
        <v>5</v>
      </c>
      <c r="B10" s="245"/>
    </row>
    <row r="11" spans="1:5">
      <c r="A11" s="101" t="s">
        <v>688</v>
      </c>
      <c r="B11" s="4" t="s">
        <v>72</v>
      </c>
      <c r="C11" s="3">
        <v>5</v>
      </c>
      <c r="D11" s="102">
        <v>12840</v>
      </c>
      <c r="E11" s="102">
        <v>12840</v>
      </c>
    </row>
    <row r="12" spans="1:5">
      <c r="A12" s="101" t="s">
        <v>689</v>
      </c>
      <c r="B12" s="4" t="s">
        <v>72</v>
      </c>
      <c r="C12" s="3">
        <v>4</v>
      </c>
      <c r="D12" s="102">
        <v>17310</v>
      </c>
      <c r="E12" s="102">
        <v>17310</v>
      </c>
    </row>
    <row r="13" spans="1:5">
      <c r="A13" s="101" t="s">
        <v>690</v>
      </c>
      <c r="B13" s="4" t="s">
        <v>72</v>
      </c>
      <c r="C13" s="3">
        <v>12</v>
      </c>
      <c r="D13" s="102">
        <v>17040</v>
      </c>
      <c r="E13" s="102">
        <v>17040</v>
      </c>
    </row>
    <row r="14" spans="1:5">
      <c r="A14" s="101" t="s">
        <v>691</v>
      </c>
      <c r="B14" s="4" t="s">
        <v>72</v>
      </c>
      <c r="C14" s="3">
        <v>1</v>
      </c>
      <c r="D14" s="102">
        <v>20250</v>
      </c>
      <c r="E14" s="102">
        <v>20250</v>
      </c>
    </row>
    <row r="15" spans="1:5">
      <c r="A15" s="101" t="s">
        <v>692</v>
      </c>
      <c r="B15" s="4" t="s">
        <v>72</v>
      </c>
      <c r="C15" s="3">
        <v>1</v>
      </c>
      <c r="D15" s="102">
        <v>19020</v>
      </c>
      <c r="E15" s="102">
        <v>19020</v>
      </c>
    </row>
    <row r="16" spans="1:5">
      <c r="A16" s="101" t="s">
        <v>693</v>
      </c>
      <c r="B16" s="4" t="s">
        <v>694</v>
      </c>
      <c r="C16" s="3">
        <v>1</v>
      </c>
      <c r="D16" s="102">
        <v>6780</v>
      </c>
      <c r="E16" s="102">
        <v>6780</v>
      </c>
    </row>
    <row r="17" spans="1:5">
      <c r="A17" s="101" t="s">
        <v>695</v>
      </c>
      <c r="B17" s="4" t="s">
        <v>694</v>
      </c>
      <c r="C17" s="3">
        <v>16</v>
      </c>
      <c r="D17" s="102">
        <v>8940</v>
      </c>
      <c r="E17" s="102">
        <v>8940</v>
      </c>
    </row>
    <row r="18" spans="1:5">
      <c r="A18" s="101" t="s">
        <v>696</v>
      </c>
      <c r="B18" s="4" t="s">
        <v>274</v>
      </c>
      <c r="C18" s="3">
        <v>1</v>
      </c>
      <c r="D18" s="102">
        <v>13830</v>
      </c>
      <c r="E18" s="102">
        <v>13830</v>
      </c>
    </row>
    <row r="19" spans="1:5">
      <c r="A19" s="101" t="s">
        <v>697</v>
      </c>
      <c r="B19" s="4" t="s">
        <v>274</v>
      </c>
      <c r="C19" s="3">
        <v>1</v>
      </c>
      <c r="D19" s="102">
        <v>31980</v>
      </c>
      <c r="E19" s="102">
        <v>31980</v>
      </c>
    </row>
    <row r="20" spans="1:5">
      <c r="A20" s="101" t="s">
        <v>698</v>
      </c>
      <c r="B20" s="4" t="s">
        <v>274</v>
      </c>
      <c r="C20" s="3">
        <v>4</v>
      </c>
      <c r="D20" s="102">
        <v>49380</v>
      </c>
      <c r="E20" s="102">
        <v>49380</v>
      </c>
    </row>
    <row r="21" spans="1:5">
      <c r="A21" s="101" t="s">
        <v>699</v>
      </c>
      <c r="B21" s="4" t="s">
        <v>52</v>
      </c>
      <c r="C21" s="3">
        <v>1</v>
      </c>
      <c r="D21" s="102">
        <v>98990</v>
      </c>
      <c r="E21" s="102">
        <v>98990</v>
      </c>
    </row>
    <row r="22" spans="1:5">
      <c r="A22" s="101" t="s">
        <v>700</v>
      </c>
      <c r="B22" s="4" t="s">
        <v>701</v>
      </c>
      <c r="C22" s="3">
        <v>1</v>
      </c>
      <c r="D22" s="102">
        <v>8010</v>
      </c>
      <c r="E22" s="102">
        <v>8010</v>
      </c>
    </row>
    <row r="23" spans="1:5">
      <c r="A23" s="101" t="s">
        <v>702</v>
      </c>
      <c r="B23" s="4" t="s">
        <v>703</v>
      </c>
      <c r="C23" s="3">
        <v>8</v>
      </c>
      <c r="D23" s="102">
        <v>12690</v>
      </c>
      <c r="E23" s="102">
        <v>12690</v>
      </c>
    </row>
    <row r="24" spans="1:5">
      <c r="A24" s="101" t="s">
        <v>704</v>
      </c>
      <c r="B24" s="4" t="s">
        <v>705</v>
      </c>
      <c r="C24" s="3">
        <v>1</v>
      </c>
      <c r="D24" s="102">
        <v>7320</v>
      </c>
      <c r="E24" s="102">
        <v>7320</v>
      </c>
    </row>
    <row r="25" spans="1:5">
      <c r="A25" s="101" t="s">
        <v>706</v>
      </c>
      <c r="B25" s="4" t="s">
        <v>705</v>
      </c>
      <c r="C25" s="3">
        <v>1</v>
      </c>
      <c r="D25" s="102">
        <v>16590</v>
      </c>
      <c r="E25" s="102">
        <v>16590</v>
      </c>
    </row>
    <row r="26" spans="1:5">
      <c r="A26" s="101" t="s">
        <v>707</v>
      </c>
      <c r="B26" s="4" t="s">
        <v>708</v>
      </c>
      <c r="C26" s="3">
        <v>1</v>
      </c>
      <c r="D26" s="102">
        <v>8340</v>
      </c>
      <c r="E26" s="102">
        <v>8340</v>
      </c>
    </row>
    <row r="27" spans="1:5">
      <c r="A27" s="101" t="s">
        <v>709</v>
      </c>
      <c r="B27" s="4" t="s">
        <v>708</v>
      </c>
      <c r="C27" s="3">
        <v>1</v>
      </c>
      <c r="D27" s="102">
        <v>16560</v>
      </c>
      <c r="E27" s="102">
        <v>16560</v>
      </c>
    </row>
    <row r="28" spans="1:5">
      <c r="A28" s="101" t="s">
        <v>710</v>
      </c>
      <c r="B28" s="4" t="s">
        <v>60</v>
      </c>
      <c r="C28" s="3">
        <v>8</v>
      </c>
      <c r="D28" s="102">
        <v>17670</v>
      </c>
      <c r="E28" s="102">
        <v>17670</v>
      </c>
    </row>
    <row r="29" spans="1:5">
      <c r="A29" s="101" t="s">
        <v>711</v>
      </c>
      <c r="B29" s="4" t="s">
        <v>60</v>
      </c>
      <c r="C29" s="3">
        <v>3</v>
      </c>
      <c r="D29" s="102">
        <v>20250</v>
      </c>
      <c r="E29" s="102">
        <v>20250</v>
      </c>
    </row>
    <row r="30" spans="1:5">
      <c r="A30" s="101" t="s">
        <v>712</v>
      </c>
      <c r="B30" s="4" t="s">
        <v>60</v>
      </c>
      <c r="C30" s="3">
        <v>9</v>
      </c>
      <c r="D30" s="102">
        <v>24360</v>
      </c>
      <c r="E30" s="102">
        <v>24360</v>
      </c>
    </row>
    <row r="31" spans="1:5">
      <c r="A31" s="101" t="s">
        <v>713</v>
      </c>
      <c r="B31" s="4" t="s">
        <v>60</v>
      </c>
      <c r="C31" s="3">
        <v>1</v>
      </c>
      <c r="D31" s="102">
        <v>6630</v>
      </c>
      <c r="E31" s="102">
        <v>6630</v>
      </c>
    </row>
    <row r="32" spans="1:5">
      <c r="A32" s="101" t="s">
        <v>714</v>
      </c>
      <c r="B32" s="4" t="s">
        <v>60</v>
      </c>
      <c r="C32" s="3">
        <v>16</v>
      </c>
      <c r="D32" s="102">
        <v>31980</v>
      </c>
      <c r="E32" s="102">
        <v>31980</v>
      </c>
    </row>
    <row r="33" spans="1:5">
      <c r="A33" s="101" t="s">
        <v>715</v>
      </c>
      <c r="B33" s="4" t="s">
        <v>131</v>
      </c>
      <c r="C33" s="3">
        <v>2</v>
      </c>
      <c r="D33" s="102">
        <v>10950</v>
      </c>
      <c r="E33" s="102">
        <v>10950</v>
      </c>
    </row>
    <row r="34" spans="1:5">
      <c r="A34" s="101" t="s">
        <v>716</v>
      </c>
      <c r="B34" s="4" t="s">
        <v>131</v>
      </c>
      <c r="C34" s="3">
        <v>10</v>
      </c>
      <c r="D34" s="102">
        <v>16050</v>
      </c>
      <c r="E34" s="102">
        <v>16050</v>
      </c>
    </row>
    <row r="35" spans="1:5">
      <c r="A35" s="101" t="s">
        <v>717</v>
      </c>
      <c r="B35" s="4" t="s">
        <v>131</v>
      </c>
      <c r="C35" s="3">
        <v>1</v>
      </c>
      <c r="D35" s="102">
        <v>31980</v>
      </c>
      <c r="E35" s="102">
        <v>31980</v>
      </c>
    </row>
    <row r="36" spans="1:5">
      <c r="A36" s="101" t="s">
        <v>718</v>
      </c>
      <c r="B36" s="4" t="s">
        <v>719</v>
      </c>
      <c r="C36" s="3">
        <v>1</v>
      </c>
      <c r="D36" s="102">
        <v>49380</v>
      </c>
      <c r="E36" s="102">
        <v>49380</v>
      </c>
    </row>
    <row r="37" spans="1:5">
      <c r="A37" s="101" t="s">
        <v>720</v>
      </c>
      <c r="B37" s="4" t="s">
        <v>721</v>
      </c>
      <c r="C37" s="3">
        <v>10</v>
      </c>
      <c r="D37" s="102">
        <v>10230</v>
      </c>
      <c r="E37" s="102">
        <v>10230</v>
      </c>
    </row>
    <row r="38" spans="1:5">
      <c r="A38" s="101" t="s">
        <v>722</v>
      </c>
      <c r="B38" s="4" t="s">
        <v>220</v>
      </c>
      <c r="C38" s="3">
        <v>1</v>
      </c>
      <c r="D38" s="102">
        <v>21600</v>
      </c>
      <c r="E38" s="102">
        <v>21600</v>
      </c>
    </row>
    <row r="39" spans="1:5">
      <c r="A39" s="101" t="s">
        <v>723</v>
      </c>
      <c r="B39" s="4" t="s">
        <v>220</v>
      </c>
      <c r="C39" s="3">
        <v>1</v>
      </c>
      <c r="D39" s="102">
        <v>31980</v>
      </c>
      <c r="E39" s="102">
        <v>31980</v>
      </c>
    </row>
    <row r="40" spans="1:5">
      <c r="A40" s="101" t="s">
        <v>724</v>
      </c>
      <c r="B40" s="4" t="s">
        <v>725</v>
      </c>
      <c r="C40" s="3">
        <v>1</v>
      </c>
      <c r="D40" s="102">
        <v>24360</v>
      </c>
      <c r="E40" s="102">
        <v>24360</v>
      </c>
    </row>
    <row r="41" spans="1:5">
      <c r="A41" s="101" t="s">
        <v>726</v>
      </c>
      <c r="B41" s="4" t="s">
        <v>727</v>
      </c>
      <c r="C41" s="3">
        <v>1</v>
      </c>
      <c r="D41" s="102">
        <v>24360</v>
      </c>
      <c r="E41" s="102">
        <v>24360</v>
      </c>
    </row>
    <row r="42" spans="1:5">
      <c r="A42" s="101" t="s">
        <v>728</v>
      </c>
      <c r="B42" s="4" t="s">
        <v>127</v>
      </c>
      <c r="C42" s="3">
        <v>7</v>
      </c>
      <c r="D42" s="102">
        <v>10230</v>
      </c>
      <c r="E42" s="102">
        <v>11460</v>
      </c>
    </row>
    <row r="43" spans="1:5">
      <c r="A43" s="101" t="s">
        <v>729</v>
      </c>
      <c r="B43" s="4" t="s">
        <v>127</v>
      </c>
      <c r="C43" s="3">
        <v>1</v>
      </c>
      <c r="D43" s="102">
        <v>11460</v>
      </c>
      <c r="E43" s="102">
        <v>11460</v>
      </c>
    </row>
    <row r="44" spans="1:5">
      <c r="A44" s="101" t="s">
        <v>730</v>
      </c>
      <c r="B44" s="4" t="s">
        <v>216</v>
      </c>
      <c r="C44" s="3">
        <v>2</v>
      </c>
      <c r="D44" s="102">
        <v>10230</v>
      </c>
      <c r="E44" s="102">
        <v>10230</v>
      </c>
    </row>
    <row r="45" spans="1:5">
      <c r="A45" s="101" t="s">
        <v>731</v>
      </c>
      <c r="B45" s="4" t="s">
        <v>216</v>
      </c>
      <c r="C45" s="3">
        <v>1</v>
      </c>
      <c r="D45" s="102">
        <v>16050</v>
      </c>
      <c r="E45" s="102">
        <v>16050</v>
      </c>
    </row>
    <row r="46" spans="1:5">
      <c r="A46" s="101" t="s">
        <v>732</v>
      </c>
      <c r="B46" s="4" t="s">
        <v>216</v>
      </c>
      <c r="C46" s="3">
        <v>4</v>
      </c>
      <c r="D46" s="102">
        <v>17670</v>
      </c>
      <c r="E46" s="102">
        <v>17670</v>
      </c>
    </row>
    <row r="47" spans="1:5">
      <c r="A47" s="101" t="s">
        <v>733</v>
      </c>
      <c r="B47" s="4" t="s">
        <v>734</v>
      </c>
      <c r="C47" s="3">
        <v>1</v>
      </c>
      <c r="D47" s="102">
        <v>49380</v>
      </c>
      <c r="E47" s="102">
        <v>49380</v>
      </c>
    </row>
    <row r="48" spans="1:5" ht="15.75" thickBot="1">
      <c r="A48" s="31"/>
      <c r="B48" s="51" t="s">
        <v>99</v>
      </c>
      <c r="C48" s="103">
        <f>SUM(C11:C47)</f>
        <v>141</v>
      </c>
    </row>
    <row r="49" spans="1:5" ht="16.5" thickTop="1" thickBot="1">
      <c r="A49" s="31"/>
    </row>
    <row r="50" spans="1:5">
      <c r="A50" s="224" t="s">
        <v>100</v>
      </c>
      <c r="B50" s="225"/>
    </row>
    <row r="51" spans="1:5" s="108" customFormat="1" ht="16.5" customHeight="1">
      <c r="A51" s="104" t="s">
        <v>735</v>
      </c>
      <c r="B51" s="105" t="s">
        <v>163</v>
      </c>
      <c r="C51" s="106">
        <v>1</v>
      </c>
      <c r="D51" s="107">
        <v>10230</v>
      </c>
      <c r="E51" s="107">
        <v>10230</v>
      </c>
    </row>
    <row r="52" spans="1:5" s="108" customFormat="1">
      <c r="A52" s="104" t="s">
        <v>736</v>
      </c>
      <c r="B52" s="105" t="s">
        <v>737</v>
      </c>
      <c r="C52" s="106">
        <v>91</v>
      </c>
      <c r="D52" s="107">
        <v>6030</v>
      </c>
      <c r="E52" s="107">
        <v>6030</v>
      </c>
    </row>
    <row r="53" spans="1:5" s="108" customFormat="1">
      <c r="A53" s="104" t="s">
        <v>738</v>
      </c>
      <c r="B53" s="105" t="s">
        <v>737</v>
      </c>
      <c r="C53" s="106">
        <v>1</v>
      </c>
      <c r="D53" s="107">
        <v>6330</v>
      </c>
      <c r="E53" s="107">
        <v>6330</v>
      </c>
    </row>
    <row r="54" spans="1:5" s="108" customFormat="1">
      <c r="A54" s="104" t="s">
        <v>739</v>
      </c>
      <c r="B54" s="105" t="s">
        <v>312</v>
      </c>
      <c r="C54" s="106">
        <v>3</v>
      </c>
      <c r="D54" s="107">
        <v>5130</v>
      </c>
      <c r="E54" s="107">
        <v>5130</v>
      </c>
    </row>
    <row r="55" spans="1:5" s="108" customFormat="1">
      <c r="A55" s="104" t="s">
        <v>740</v>
      </c>
      <c r="B55" s="105" t="s">
        <v>312</v>
      </c>
      <c r="C55" s="106">
        <v>5</v>
      </c>
      <c r="D55" s="107">
        <v>5880</v>
      </c>
      <c r="E55" s="107">
        <v>5880</v>
      </c>
    </row>
    <row r="56" spans="1:5" s="108" customFormat="1">
      <c r="A56" s="104" t="s">
        <v>741</v>
      </c>
      <c r="B56" s="105" t="s">
        <v>312</v>
      </c>
      <c r="C56" s="106">
        <v>7</v>
      </c>
      <c r="D56" s="107">
        <v>7560</v>
      </c>
      <c r="E56" s="107">
        <v>7560</v>
      </c>
    </row>
    <row r="57" spans="1:5" s="108" customFormat="1">
      <c r="A57" s="104" t="s">
        <v>742</v>
      </c>
      <c r="B57" s="105" t="s">
        <v>312</v>
      </c>
      <c r="C57" s="106">
        <v>3</v>
      </c>
      <c r="D57" s="107">
        <v>8010</v>
      </c>
      <c r="E57" s="107">
        <v>8010</v>
      </c>
    </row>
    <row r="58" spans="1:5" s="108" customFormat="1">
      <c r="A58" s="104" t="s">
        <v>743</v>
      </c>
      <c r="B58" s="105" t="s">
        <v>312</v>
      </c>
      <c r="C58" s="106">
        <v>10</v>
      </c>
      <c r="D58" s="107">
        <v>8940</v>
      </c>
      <c r="E58" s="107">
        <v>8940</v>
      </c>
    </row>
    <row r="59" spans="1:5" s="108" customFormat="1">
      <c r="A59" s="104" t="s">
        <v>744</v>
      </c>
      <c r="B59" s="105" t="s">
        <v>312</v>
      </c>
      <c r="C59" s="106">
        <v>6</v>
      </c>
      <c r="D59" s="107">
        <v>9960</v>
      </c>
      <c r="E59" s="107">
        <v>9960</v>
      </c>
    </row>
    <row r="60" spans="1:5" s="108" customFormat="1">
      <c r="A60" s="109" t="s">
        <v>745</v>
      </c>
      <c r="B60" s="105" t="s">
        <v>523</v>
      </c>
      <c r="C60" s="106">
        <v>2</v>
      </c>
      <c r="D60" s="107">
        <v>5130</v>
      </c>
      <c r="E60" s="107">
        <v>5130</v>
      </c>
    </row>
    <row r="61" spans="1:5" s="108" customFormat="1">
      <c r="A61" s="109" t="s">
        <v>746</v>
      </c>
      <c r="B61" s="105" t="s">
        <v>523</v>
      </c>
      <c r="C61" s="106">
        <v>1</v>
      </c>
      <c r="D61" s="107">
        <v>5880</v>
      </c>
      <c r="E61" s="107">
        <v>5880</v>
      </c>
    </row>
    <row r="62" spans="1:5" s="108" customFormat="1">
      <c r="A62" s="109" t="s">
        <v>747</v>
      </c>
      <c r="B62" s="105" t="s">
        <v>523</v>
      </c>
      <c r="C62" s="106">
        <v>1</v>
      </c>
      <c r="D62" s="107">
        <v>6240</v>
      </c>
      <c r="E62" s="107">
        <v>6240</v>
      </c>
    </row>
    <row r="63" spans="1:5" s="108" customFormat="1">
      <c r="A63" s="109" t="s">
        <v>748</v>
      </c>
      <c r="B63" s="105" t="s">
        <v>523</v>
      </c>
      <c r="C63" s="106">
        <v>8</v>
      </c>
      <c r="D63" s="107">
        <v>7020</v>
      </c>
      <c r="E63" s="107">
        <v>7020</v>
      </c>
    </row>
    <row r="64" spans="1:5" s="108" customFormat="1">
      <c r="A64" s="109" t="s">
        <v>749</v>
      </c>
      <c r="B64" s="105" t="s">
        <v>523</v>
      </c>
      <c r="C64" s="106">
        <v>2</v>
      </c>
      <c r="D64" s="107">
        <v>7560</v>
      </c>
      <c r="E64" s="107">
        <v>7560</v>
      </c>
    </row>
    <row r="65" spans="1:5" s="108" customFormat="1">
      <c r="A65" s="109" t="s">
        <v>750</v>
      </c>
      <c r="B65" s="105" t="s">
        <v>523</v>
      </c>
      <c r="C65" s="106">
        <v>10</v>
      </c>
      <c r="D65" s="107">
        <v>8010</v>
      </c>
      <c r="E65" s="107">
        <v>8010</v>
      </c>
    </row>
    <row r="66" spans="1:5" s="108" customFormat="1">
      <c r="A66" s="109" t="s">
        <v>751</v>
      </c>
      <c r="B66" s="105" t="s">
        <v>523</v>
      </c>
      <c r="C66" s="106">
        <v>14</v>
      </c>
      <c r="D66" s="107">
        <v>8700</v>
      </c>
      <c r="E66" s="107">
        <v>8700</v>
      </c>
    </row>
    <row r="67" spans="1:5" s="108" customFormat="1">
      <c r="A67" s="109" t="s">
        <v>752</v>
      </c>
      <c r="B67" s="105" t="s">
        <v>523</v>
      </c>
      <c r="C67" s="106">
        <v>18</v>
      </c>
      <c r="D67" s="107">
        <v>9330</v>
      </c>
      <c r="E67" s="107">
        <v>9330</v>
      </c>
    </row>
    <row r="68" spans="1:5" s="108" customFormat="1">
      <c r="A68" s="109" t="s">
        <v>753</v>
      </c>
      <c r="B68" s="105" t="s">
        <v>523</v>
      </c>
      <c r="C68" s="106">
        <v>2</v>
      </c>
      <c r="D68" s="107">
        <v>9540</v>
      </c>
      <c r="E68" s="107">
        <v>9540</v>
      </c>
    </row>
    <row r="69" spans="1:5" s="108" customFormat="1">
      <c r="A69" s="109" t="s">
        <v>754</v>
      </c>
      <c r="B69" s="105" t="s">
        <v>523</v>
      </c>
      <c r="C69" s="106">
        <v>4</v>
      </c>
      <c r="D69" s="107">
        <v>9960</v>
      </c>
      <c r="E69" s="107">
        <v>9960</v>
      </c>
    </row>
    <row r="70" spans="1:5" s="108" customFormat="1">
      <c r="A70" s="109" t="s">
        <v>755</v>
      </c>
      <c r="B70" s="105" t="s">
        <v>523</v>
      </c>
      <c r="C70" s="106">
        <v>4</v>
      </c>
      <c r="D70" s="107">
        <v>10620</v>
      </c>
      <c r="E70" s="107">
        <v>10620</v>
      </c>
    </row>
    <row r="71" spans="1:5" s="108" customFormat="1">
      <c r="A71" s="109" t="s">
        <v>756</v>
      </c>
      <c r="B71" s="105" t="s">
        <v>523</v>
      </c>
      <c r="C71" s="106">
        <v>15</v>
      </c>
      <c r="D71" s="107">
        <v>12720</v>
      </c>
      <c r="E71" s="107">
        <v>12720</v>
      </c>
    </row>
    <row r="72" spans="1:5" s="108" customFormat="1">
      <c r="A72" s="104" t="s">
        <v>757</v>
      </c>
      <c r="B72" s="105" t="s">
        <v>77</v>
      </c>
      <c r="C72" s="106">
        <v>5</v>
      </c>
      <c r="D72" s="107">
        <v>8010</v>
      </c>
      <c r="E72" s="107">
        <v>8010</v>
      </c>
    </row>
    <row r="73" spans="1:5" s="108" customFormat="1">
      <c r="A73" s="104" t="s">
        <v>758</v>
      </c>
      <c r="B73" s="105" t="s">
        <v>80</v>
      </c>
      <c r="C73" s="106">
        <v>4</v>
      </c>
      <c r="D73" s="107">
        <v>9960</v>
      </c>
      <c r="E73" s="107">
        <v>9960</v>
      </c>
    </row>
    <row r="74" spans="1:5" s="108" customFormat="1">
      <c r="A74" s="104" t="s">
        <v>759</v>
      </c>
      <c r="B74" s="105" t="s">
        <v>80</v>
      </c>
      <c r="C74" s="106">
        <v>1</v>
      </c>
      <c r="D74" s="107">
        <v>14610</v>
      </c>
      <c r="E74" s="107">
        <v>14610</v>
      </c>
    </row>
    <row r="75" spans="1:5" s="108" customFormat="1">
      <c r="A75" s="104" t="s">
        <v>760</v>
      </c>
      <c r="B75" s="105" t="s">
        <v>761</v>
      </c>
      <c r="C75" s="106">
        <v>6</v>
      </c>
      <c r="D75" s="107">
        <v>8010</v>
      </c>
      <c r="E75" s="107">
        <v>8010</v>
      </c>
    </row>
    <row r="76" spans="1:5" s="108" customFormat="1">
      <c r="A76" s="104" t="s">
        <v>762</v>
      </c>
      <c r="B76" s="105" t="s">
        <v>761</v>
      </c>
      <c r="C76" s="106">
        <v>11</v>
      </c>
      <c r="D76" s="107">
        <v>10230</v>
      </c>
      <c r="E76" s="107">
        <v>10230</v>
      </c>
    </row>
    <row r="77" spans="1:5" s="108" customFormat="1">
      <c r="A77" s="104" t="s">
        <v>763</v>
      </c>
      <c r="B77" s="105" t="s">
        <v>764</v>
      </c>
      <c r="C77" s="106">
        <v>14</v>
      </c>
      <c r="D77" s="107">
        <v>9150</v>
      </c>
      <c r="E77" s="107">
        <v>9150</v>
      </c>
    </row>
    <row r="78" spans="1:5" s="108" customFormat="1">
      <c r="A78" s="104" t="s">
        <v>765</v>
      </c>
      <c r="B78" s="105" t="s">
        <v>764</v>
      </c>
      <c r="C78" s="106">
        <v>29</v>
      </c>
      <c r="D78" s="107">
        <v>10320</v>
      </c>
      <c r="E78" s="107">
        <v>10320</v>
      </c>
    </row>
    <row r="79" spans="1:5" s="108" customFormat="1">
      <c r="A79" s="104" t="s">
        <v>766</v>
      </c>
      <c r="B79" s="105" t="s">
        <v>764</v>
      </c>
      <c r="C79" s="106">
        <v>15</v>
      </c>
      <c r="D79" s="107">
        <v>16050</v>
      </c>
      <c r="E79" s="107">
        <v>16050</v>
      </c>
    </row>
    <row r="80" spans="1:5" s="108" customFormat="1">
      <c r="A80" s="104" t="s">
        <v>767</v>
      </c>
      <c r="B80" s="105" t="s">
        <v>574</v>
      </c>
      <c r="C80" s="106">
        <v>4</v>
      </c>
      <c r="D80" s="107">
        <v>5880</v>
      </c>
      <c r="E80" s="107">
        <v>5880</v>
      </c>
    </row>
    <row r="81" spans="1:5" s="108" customFormat="1">
      <c r="A81" s="104" t="s">
        <v>768</v>
      </c>
      <c r="B81" s="105" t="s">
        <v>574</v>
      </c>
      <c r="C81" s="106">
        <v>3</v>
      </c>
      <c r="D81" s="107">
        <v>8160</v>
      </c>
      <c r="E81" s="107">
        <v>8160</v>
      </c>
    </row>
    <row r="82" spans="1:5" s="108" customFormat="1">
      <c r="A82" s="104" t="s">
        <v>769</v>
      </c>
      <c r="B82" s="105" t="s">
        <v>574</v>
      </c>
      <c r="C82" s="106">
        <v>1</v>
      </c>
      <c r="D82" s="107">
        <v>9330</v>
      </c>
      <c r="E82" s="107">
        <v>9330</v>
      </c>
    </row>
    <row r="83" spans="1:5" s="108" customFormat="1">
      <c r="A83" s="104" t="s">
        <v>770</v>
      </c>
      <c r="B83" s="105" t="s">
        <v>771</v>
      </c>
      <c r="C83" s="106">
        <v>2</v>
      </c>
      <c r="D83" s="107">
        <v>6930</v>
      </c>
      <c r="E83" s="107">
        <v>6930</v>
      </c>
    </row>
    <row r="84" spans="1:5" s="108" customFormat="1">
      <c r="A84" s="104" t="s">
        <v>772</v>
      </c>
      <c r="B84" s="105" t="s">
        <v>773</v>
      </c>
      <c r="C84" s="106">
        <v>43</v>
      </c>
      <c r="D84" s="107">
        <v>5130</v>
      </c>
      <c r="E84" s="107">
        <v>5130</v>
      </c>
    </row>
    <row r="85" spans="1:5" s="108" customFormat="1">
      <c r="A85" s="104" t="s">
        <v>774</v>
      </c>
      <c r="B85" s="105" t="s">
        <v>773</v>
      </c>
      <c r="C85" s="106">
        <v>70</v>
      </c>
      <c r="D85" s="107">
        <v>5880</v>
      </c>
      <c r="E85" s="107">
        <v>5880</v>
      </c>
    </row>
    <row r="86" spans="1:5" s="108" customFormat="1">
      <c r="A86" s="104" t="s">
        <v>775</v>
      </c>
      <c r="B86" s="105" t="s">
        <v>773</v>
      </c>
      <c r="C86" s="106">
        <v>1</v>
      </c>
      <c r="D86" s="107">
        <v>4440</v>
      </c>
      <c r="E86" s="107">
        <v>4440</v>
      </c>
    </row>
    <row r="87" spans="1:5" s="108" customFormat="1">
      <c r="A87" s="104" t="s">
        <v>776</v>
      </c>
      <c r="B87" s="105" t="s">
        <v>90</v>
      </c>
      <c r="C87" s="106">
        <v>1</v>
      </c>
      <c r="D87" s="107">
        <v>5880</v>
      </c>
      <c r="E87" s="107">
        <v>5880</v>
      </c>
    </row>
    <row r="88" spans="1:5" s="108" customFormat="1">
      <c r="A88" s="104" t="s">
        <v>777</v>
      </c>
      <c r="B88" s="105" t="s">
        <v>90</v>
      </c>
      <c r="C88" s="106">
        <v>2</v>
      </c>
      <c r="D88" s="107">
        <v>6240</v>
      </c>
      <c r="E88" s="107">
        <v>6240</v>
      </c>
    </row>
    <row r="89" spans="1:5" s="108" customFormat="1">
      <c r="A89" s="104" t="s">
        <v>778</v>
      </c>
      <c r="B89" s="105" t="s">
        <v>90</v>
      </c>
      <c r="C89" s="106">
        <v>4</v>
      </c>
      <c r="D89" s="107">
        <v>6930</v>
      </c>
      <c r="E89" s="107">
        <v>6930</v>
      </c>
    </row>
    <row r="90" spans="1:5" s="108" customFormat="1">
      <c r="A90" s="104" t="s">
        <v>779</v>
      </c>
      <c r="B90" s="105" t="s">
        <v>90</v>
      </c>
      <c r="C90" s="106">
        <v>9</v>
      </c>
      <c r="D90" s="107">
        <v>7500</v>
      </c>
      <c r="E90" s="107">
        <v>7500</v>
      </c>
    </row>
    <row r="91" spans="1:5" s="108" customFormat="1">
      <c r="A91" s="104" t="s">
        <v>780</v>
      </c>
      <c r="B91" s="105" t="s">
        <v>90</v>
      </c>
      <c r="C91" s="106">
        <v>11</v>
      </c>
      <c r="D91" s="107">
        <v>8940</v>
      </c>
      <c r="E91" s="107">
        <v>8940</v>
      </c>
    </row>
    <row r="92" spans="1:5" s="108" customFormat="1">
      <c r="A92" s="104" t="s">
        <v>781</v>
      </c>
      <c r="B92" s="105" t="s">
        <v>782</v>
      </c>
      <c r="C92" s="106">
        <v>18</v>
      </c>
      <c r="D92" s="107">
        <v>5520</v>
      </c>
      <c r="E92" s="107">
        <v>5520</v>
      </c>
    </row>
    <row r="93" spans="1:5" s="108" customFormat="1">
      <c r="A93" s="104" t="s">
        <v>783</v>
      </c>
      <c r="B93" s="105" t="s">
        <v>782</v>
      </c>
      <c r="C93" s="106">
        <v>9</v>
      </c>
      <c r="D93" s="107">
        <v>6090</v>
      </c>
      <c r="E93" s="107">
        <v>6090</v>
      </c>
    </row>
    <row r="94" spans="1:5" s="108" customFormat="1">
      <c r="A94" s="104" t="s">
        <v>784</v>
      </c>
      <c r="B94" s="105" t="s">
        <v>785</v>
      </c>
      <c r="C94" s="106">
        <v>1</v>
      </c>
      <c r="D94" s="107">
        <v>7500</v>
      </c>
      <c r="E94" s="107">
        <v>7500</v>
      </c>
    </row>
    <row r="95" spans="1:5" s="108" customFormat="1">
      <c r="A95" s="104" t="s">
        <v>786</v>
      </c>
      <c r="B95" s="105" t="s">
        <v>787</v>
      </c>
      <c r="C95" s="106">
        <v>32</v>
      </c>
      <c r="D95" s="107">
        <v>6510</v>
      </c>
      <c r="E95" s="107">
        <v>6510</v>
      </c>
    </row>
    <row r="96" spans="1:5" s="108" customFormat="1">
      <c r="A96" s="104" t="s">
        <v>788</v>
      </c>
      <c r="B96" s="105" t="s">
        <v>534</v>
      </c>
      <c r="C96" s="106">
        <v>36</v>
      </c>
      <c r="D96" s="107">
        <v>5130</v>
      </c>
      <c r="E96" s="107">
        <v>5130</v>
      </c>
    </row>
    <row r="97" spans="1:5" s="108" customFormat="1">
      <c r="A97" s="104" t="s">
        <v>789</v>
      </c>
      <c r="B97" s="105" t="s">
        <v>534</v>
      </c>
      <c r="C97" s="106">
        <v>17</v>
      </c>
      <c r="D97" s="107">
        <v>5850</v>
      </c>
      <c r="E97" s="107">
        <v>5850</v>
      </c>
    </row>
    <row r="98" spans="1:5" s="108" customFormat="1">
      <c r="A98" s="104" t="s">
        <v>790</v>
      </c>
      <c r="B98" s="105" t="s">
        <v>534</v>
      </c>
      <c r="C98" s="106">
        <v>4</v>
      </c>
      <c r="D98" s="107">
        <v>6300</v>
      </c>
      <c r="E98" s="107">
        <v>6300</v>
      </c>
    </row>
    <row r="99" spans="1:5" s="108" customFormat="1">
      <c r="A99" s="104" t="s">
        <v>791</v>
      </c>
      <c r="B99" s="105" t="s">
        <v>792</v>
      </c>
      <c r="C99" s="106">
        <v>3</v>
      </c>
      <c r="D99" s="107">
        <v>5670</v>
      </c>
      <c r="E99" s="107">
        <v>5670</v>
      </c>
    </row>
    <row r="100" spans="1:5" s="108" customFormat="1">
      <c r="A100" s="104" t="s">
        <v>793</v>
      </c>
      <c r="B100" s="105" t="s">
        <v>794</v>
      </c>
      <c r="C100" s="106">
        <v>37</v>
      </c>
      <c r="D100" s="107">
        <v>5130</v>
      </c>
      <c r="E100" s="107">
        <v>5130</v>
      </c>
    </row>
    <row r="101" spans="1:5" s="108" customFormat="1">
      <c r="A101" s="104" t="s">
        <v>795</v>
      </c>
      <c r="B101" s="105" t="s">
        <v>794</v>
      </c>
      <c r="C101" s="106">
        <v>16</v>
      </c>
      <c r="D101" s="107">
        <v>6720</v>
      </c>
      <c r="E101" s="107">
        <v>6720</v>
      </c>
    </row>
    <row r="102" spans="1:5" s="108" customFormat="1">
      <c r="A102" s="104" t="s">
        <v>796</v>
      </c>
      <c r="B102" s="105" t="s">
        <v>797</v>
      </c>
      <c r="C102" s="106">
        <v>15</v>
      </c>
      <c r="D102" s="107">
        <v>12570</v>
      </c>
      <c r="E102" s="107">
        <v>12570</v>
      </c>
    </row>
    <row r="103" spans="1:5" s="108" customFormat="1" ht="16.5" customHeight="1">
      <c r="A103" s="104" t="s">
        <v>798</v>
      </c>
      <c r="B103" s="105" t="s">
        <v>799</v>
      </c>
      <c r="C103" s="106">
        <v>5</v>
      </c>
      <c r="D103" s="107">
        <v>12570</v>
      </c>
      <c r="E103" s="107">
        <v>12570</v>
      </c>
    </row>
    <row r="104" spans="1:5" s="108" customFormat="1">
      <c r="A104" s="104" t="s">
        <v>800</v>
      </c>
      <c r="B104" s="105" t="s">
        <v>801</v>
      </c>
      <c r="C104" s="106">
        <v>151</v>
      </c>
      <c r="D104" s="107">
        <v>6330</v>
      </c>
      <c r="E104" s="107">
        <v>6330</v>
      </c>
    </row>
    <row r="105" spans="1:5" s="108" customFormat="1">
      <c r="A105" s="104" t="s">
        <v>802</v>
      </c>
      <c r="B105" s="105" t="s">
        <v>803</v>
      </c>
      <c r="C105" s="106">
        <v>4</v>
      </c>
      <c r="D105" s="107">
        <v>11280</v>
      </c>
      <c r="E105" s="107">
        <v>11280</v>
      </c>
    </row>
    <row r="106" spans="1:5" s="108" customFormat="1">
      <c r="A106" s="104" t="s">
        <v>804</v>
      </c>
      <c r="B106" s="105" t="s">
        <v>803</v>
      </c>
      <c r="C106" s="106">
        <v>1</v>
      </c>
      <c r="D106" s="107">
        <v>10170</v>
      </c>
      <c r="E106" s="107">
        <v>10170</v>
      </c>
    </row>
    <row r="107" spans="1:5" s="108" customFormat="1">
      <c r="A107" s="104" t="s">
        <v>805</v>
      </c>
      <c r="B107" s="105" t="s">
        <v>806</v>
      </c>
      <c r="C107" s="106">
        <v>1</v>
      </c>
      <c r="D107" s="107">
        <v>5880</v>
      </c>
      <c r="E107" s="107">
        <v>5880</v>
      </c>
    </row>
    <row r="108" spans="1:5" s="108" customFormat="1">
      <c r="A108" s="104" t="s">
        <v>807</v>
      </c>
      <c r="B108" s="105" t="s">
        <v>806</v>
      </c>
      <c r="C108" s="106">
        <v>40</v>
      </c>
      <c r="D108" s="107">
        <v>7560</v>
      </c>
      <c r="E108" s="107">
        <v>7560</v>
      </c>
    </row>
    <row r="109" spans="1:5" s="108" customFormat="1">
      <c r="A109" s="104" t="s">
        <v>808</v>
      </c>
      <c r="B109" s="105" t="s">
        <v>806</v>
      </c>
      <c r="C109" s="106">
        <v>1</v>
      </c>
      <c r="D109" s="107">
        <v>8160</v>
      </c>
      <c r="E109" s="107">
        <v>8160</v>
      </c>
    </row>
    <row r="110" spans="1:5" s="108" customFormat="1">
      <c r="A110" s="104" t="s">
        <v>809</v>
      </c>
      <c r="B110" s="105" t="s">
        <v>806</v>
      </c>
      <c r="C110" s="106">
        <v>8</v>
      </c>
      <c r="D110" s="107">
        <v>8490</v>
      </c>
      <c r="E110" s="107">
        <v>8490</v>
      </c>
    </row>
    <row r="111" spans="1:5" s="108" customFormat="1">
      <c r="A111" s="104" t="s">
        <v>810</v>
      </c>
      <c r="B111" s="105" t="s">
        <v>806</v>
      </c>
      <c r="C111" s="106">
        <v>3</v>
      </c>
      <c r="D111" s="107">
        <v>10050</v>
      </c>
      <c r="E111" s="107">
        <v>10050</v>
      </c>
    </row>
    <row r="112" spans="1:5" s="108" customFormat="1">
      <c r="A112" s="104" t="s">
        <v>811</v>
      </c>
      <c r="B112" s="105" t="s">
        <v>249</v>
      </c>
      <c r="C112" s="106">
        <v>3</v>
      </c>
      <c r="D112" s="107">
        <v>8940</v>
      </c>
      <c r="E112" s="107">
        <v>8940</v>
      </c>
    </row>
    <row r="113" spans="1:5" s="108" customFormat="1">
      <c r="A113" s="104" t="s">
        <v>812</v>
      </c>
      <c r="B113" s="105" t="s">
        <v>249</v>
      </c>
      <c r="C113" s="106">
        <v>27</v>
      </c>
      <c r="D113" s="107">
        <v>10950</v>
      </c>
      <c r="E113" s="107">
        <v>10950</v>
      </c>
    </row>
    <row r="114" spans="1:5" s="108" customFormat="1">
      <c r="A114" s="104" t="s">
        <v>813</v>
      </c>
      <c r="B114" s="105" t="s">
        <v>249</v>
      </c>
      <c r="C114" s="106">
        <v>4</v>
      </c>
      <c r="D114" s="107">
        <v>15540</v>
      </c>
      <c r="E114" s="107">
        <v>15540</v>
      </c>
    </row>
    <row r="115" spans="1:5" s="108" customFormat="1">
      <c r="A115" s="104" t="s">
        <v>814</v>
      </c>
      <c r="B115" s="105" t="s">
        <v>249</v>
      </c>
      <c r="C115" s="106">
        <v>3</v>
      </c>
      <c r="D115" s="107">
        <v>17370</v>
      </c>
      <c r="E115" s="107">
        <v>17370</v>
      </c>
    </row>
    <row r="116" spans="1:5" s="108" customFormat="1">
      <c r="A116" s="104" t="s">
        <v>815</v>
      </c>
      <c r="B116" s="105" t="s">
        <v>816</v>
      </c>
      <c r="C116" s="106">
        <v>10</v>
      </c>
      <c r="D116" s="107">
        <v>6390</v>
      </c>
      <c r="E116" s="107">
        <v>6390</v>
      </c>
    </row>
    <row r="117" spans="1:5" s="108" customFormat="1">
      <c r="A117" s="104" t="s">
        <v>817</v>
      </c>
      <c r="B117" s="105" t="s">
        <v>816</v>
      </c>
      <c r="C117" s="106">
        <v>1</v>
      </c>
      <c r="D117" s="107">
        <v>6720</v>
      </c>
      <c r="E117" s="107">
        <v>6720</v>
      </c>
    </row>
    <row r="118" spans="1:5" s="108" customFormat="1">
      <c r="A118" s="104" t="s">
        <v>818</v>
      </c>
      <c r="B118" s="105" t="s">
        <v>819</v>
      </c>
      <c r="C118" s="106">
        <v>10</v>
      </c>
      <c r="D118" s="107">
        <v>10230</v>
      </c>
      <c r="E118" s="107">
        <v>10230</v>
      </c>
    </row>
    <row r="119" spans="1:5" s="108" customFormat="1">
      <c r="A119" s="104" t="s">
        <v>820</v>
      </c>
      <c r="B119" s="105" t="s">
        <v>819</v>
      </c>
      <c r="C119" s="106">
        <v>25</v>
      </c>
      <c r="D119" s="107">
        <v>12720</v>
      </c>
      <c r="E119" s="107">
        <v>12720</v>
      </c>
    </row>
    <row r="120" spans="1:5" s="108" customFormat="1">
      <c r="A120" s="104" t="s">
        <v>821</v>
      </c>
      <c r="B120" s="105" t="s">
        <v>819</v>
      </c>
      <c r="C120" s="106">
        <v>3</v>
      </c>
      <c r="D120" s="107">
        <v>14610</v>
      </c>
      <c r="E120" s="107">
        <v>14610</v>
      </c>
    </row>
    <row r="121" spans="1:5" s="108" customFormat="1">
      <c r="A121" s="104" t="s">
        <v>822</v>
      </c>
      <c r="B121" s="105" t="s">
        <v>819</v>
      </c>
      <c r="C121" s="106">
        <v>2</v>
      </c>
      <c r="D121" s="107">
        <v>15540</v>
      </c>
      <c r="E121" s="107">
        <v>15540</v>
      </c>
    </row>
    <row r="122" spans="1:5" s="108" customFormat="1">
      <c r="A122" s="104" t="s">
        <v>823</v>
      </c>
      <c r="B122" s="105" t="s">
        <v>86</v>
      </c>
      <c r="C122" s="106">
        <v>10</v>
      </c>
      <c r="D122" s="107">
        <v>5580</v>
      </c>
      <c r="E122" s="107">
        <v>5580</v>
      </c>
    </row>
    <row r="123" spans="1:5" s="108" customFormat="1">
      <c r="A123" s="104" t="s">
        <v>824</v>
      </c>
      <c r="B123" s="105" t="s">
        <v>86</v>
      </c>
      <c r="C123" s="106">
        <v>1</v>
      </c>
      <c r="D123" s="107">
        <v>5880</v>
      </c>
      <c r="E123" s="107">
        <v>5880</v>
      </c>
    </row>
    <row r="124" spans="1:5" s="108" customFormat="1">
      <c r="A124" s="104" t="s">
        <v>825</v>
      </c>
      <c r="B124" s="105" t="s">
        <v>86</v>
      </c>
      <c r="C124" s="106">
        <v>6</v>
      </c>
      <c r="D124" s="107">
        <v>6120</v>
      </c>
      <c r="E124" s="107">
        <v>6120</v>
      </c>
    </row>
    <row r="125" spans="1:5" s="108" customFormat="1">
      <c r="A125" s="104" t="s">
        <v>826</v>
      </c>
      <c r="B125" s="105" t="s">
        <v>86</v>
      </c>
      <c r="C125" s="106">
        <v>4</v>
      </c>
      <c r="D125" s="107">
        <v>6240</v>
      </c>
      <c r="E125" s="107">
        <v>6240</v>
      </c>
    </row>
    <row r="126" spans="1:5" s="108" customFormat="1">
      <c r="A126" s="104" t="s">
        <v>827</v>
      </c>
      <c r="B126" s="105" t="s">
        <v>86</v>
      </c>
      <c r="C126" s="106">
        <v>7</v>
      </c>
      <c r="D126" s="107">
        <v>6450</v>
      </c>
      <c r="E126" s="107">
        <v>6450</v>
      </c>
    </row>
    <row r="127" spans="1:5" s="108" customFormat="1">
      <c r="A127" s="104" t="s">
        <v>828</v>
      </c>
      <c r="B127" s="105" t="s">
        <v>86</v>
      </c>
      <c r="C127" s="106">
        <v>7</v>
      </c>
      <c r="D127" s="107">
        <v>8010</v>
      </c>
      <c r="E127" s="107">
        <v>8010</v>
      </c>
    </row>
    <row r="128" spans="1:5" s="108" customFormat="1">
      <c r="A128" s="104" t="s">
        <v>829</v>
      </c>
      <c r="B128" s="105" t="s">
        <v>86</v>
      </c>
      <c r="C128" s="106">
        <v>1</v>
      </c>
      <c r="D128" s="107">
        <v>8400</v>
      </c>
      <c r="E128" s="107">
        <v>8400</v>
      </c>
    </row>
    <row r="129" spans="1:5" s="108" customFormat="1">
      <c r="A129" s="104" t="s">
        <v>830</v>
      </c>
      <c r="B129" s="105" t="s">
        <v>86</v>
      </c>
      <c r="C129" s="106">
        <v>4</v>
      </c>
      <c r="D129" s="107">
        <v>8940</v>
      </c>
      <c r="E129" s="107">
        <v>8940</v>
      </c>
    </row>
    <row r="130" spans="1:5" s="108" customFormat="1">
      <c r="A130" s="104" t="s">
        <v>831</v>
      </c>
      <c r="B130" s="105" t="s">
        <v>86</v>
      </c>
      <c r="C130" s="106">
        <v>4</v>
      </c>
      <c r="D130" s="107">
        <v>10170</v>
      </c>
      <c r="E130" s="107">
        <v>10170</v>
      </c>
    </row>
    <row r="131" spans="1:5" s="108" customFormat="1">
      <c r="A131" s="104" t="s">
        <v>728</v>
      </c>
      <c r="B131" s="105" t="s">
        <v>127</v>
      </c>
      <c r="C131" s="106">
        <v>1</v>
      </c>
      <c r="D131" s="107">
        <v>10230</v>
      </c>
      <c r="E131" s="107">
        <v>10230</v>
      </c>
    </row>
    <row r="132" spans="1:5" s="108" customFormat="1">
      <c r="A132" s="104" t="s">
        <v>832</v>
      </c>
      <c r="B132" s="105" t="s">
        <v>833</v>
      </c>
      <c r="C132" s="106">
        <v>1</v>
      </c>
      <c r="D132" s="107">
        <v>15540</v>
      </c>
      <c r="E132" s="107">
        <v>15540</v>
      </c>
    </row>
    <row r="133" spans="1:5">
      <c r="A133" s="104" t="s">
        <v>834</v>
      </c>
      <c r="B133" s="105" t="s">
        <v>835</v>
      </c>
      <c r="C133" s="106">
        <v>15</v>
      </c>
      <c r="D133" s="107">
        <v>6300</v>
      </c>
      <c r="E133" s="107">
        <v>6300</v>
      </c>
    </row>
    <row r="134" spans="1:5">
      <c r="A134" s="104" t="s">
        <v>836</v>
      </c>
      <c r="B134" s="105" t="s">
        <v>835</v>
      </c>
      <c r="C134" s="106">
        <v>5</v>
      </c>
      <c r="D134" s="107">
        <v>7020</v>
      </c>
      <c r="E134" s="107">
        <v>7020</v>
      </c>
    </row>
    <row r="135" spans="1:5">
      <c r="A135" s="104" t="s">
        <v>837</v>
      </c>
      <c r="B135" s="105" t="s">
        <v>835</v>
      </c>
      <c r="C135" s="106">
        <v>31</v>
      </c>
      <c r="D135" s="107">
        <v>7320</v>
      </c>
      <c r="E135" s="107">
        <v>7320</v>
      </c>
    </row>
    <row r="136" spans="1:5">
      <c r="A136" s="104" t="s">
        <v>838</v>
      </c>
      <c r="B136" s="105" t="s">
        <v>835</v>
      </c>
      <c r="C136" s="106">
        <v>2</v>
      </c>
      <c r="D136" s="107">
        <v>10230</v>
      </c>
      <c r="E136" s="107">
        <v>10230</v>
      </c>
    </row>
    <row r="137" spans="1:5">
      <c r="A137" s="104" t="s">
        <v>839</v>
      </c>
      <c r="B137" s="105" t="s">
        <v>835</v>
      </c>
      <c r="C137" s="106">
        <v>1</v>
      </c>
      <c r="D137" s="107">
        <v>5880</v>
      </c>
      <c r="E137" s="107">
        <v>5880</v>
      </c>
    </row>
    <row r="138" spans="1:5">
      <c r="A138" s="101" t="s">
        <v>840</v>
      </c>
      <c r="B138" s="4" t="s">
        <v>170</v>
      </c>
      <c r="C138" s="3">
        <v>2</v>
      </c>
      <c r="D138" s="102">
        <v>5130</v>
      </c>
      <c r="E138" s="102">
        <v>5130</v>
      </c>
    </row>
    <row r="139" spans="1:5">
      <c r="A139" s="101" t="s">
        <v>841</v>
      </c>
      <c r="B139" s="4" t="s">
        <v>170</v>
      </c>
      <c r="C139" s="3">
        <v>19</v>
      </c>
      <c r="D139" s="102">
        <v>7500</v>
      </c>
      <c r="E139" s="102">
        <v>7500</v>
      </c>
    </row>
    <row r="140" spans="1:5">
      <c r="A140" s="101" t="s">
        <v>842</v>
      </c>
      <c r="B140" s="4" t="s">
        <v>843</v>
      </c>
      <c r="C140" s="3">
        <v>3</v>
      </c>
      <c r="D140" s="102">
        <v>6930</v>
      </c>
      <c r="E140" s="102">
        <v>6930</v>
      </c>
    </row>
    <row r="141" spans="1:5">
      <c r="A141" s="101" t="s">
        <v>844</v>
      </c>
      <c r="B141" s="4" t="s">
        <v>845</v>
      </c>
      <c r="C141" s="3">
        <v>1</v>
      </c>
      <c r="D141" s="102">
        <v>3480</v>
      </c>
      <c r="E141" s="102">
        <v>3480</v>
      </c>
    </row>
    <row r="142" spans="1:5">
      <c r="A142" s="101" t="s">
        <v>846</v>
      </c>
      <c r="B142" s="4" t="s">
        <v>847</v>
      </c>
      <c r="C142" s="3">
        <v>1</v>
      </c>
      <c r="D142" s="102">
        <v>8700</v>
      </c>
      <c r="E142" s="102">
        <v>8700</v>
      </c>
    </row>
    <row r="143" spans="1:5">
      <c r="A143" s="101" t="s">
        <v>848</v>
      </c>
      <c r="B143" s="4" t="s">
        <v>849</v>
      </c>
      <c r="C143" s="3">
        <v>1</v>
      </c>
      <c r="D143" s="102">
        <v>12720</v>
      </c>
      <c r="E143" s="102">
        <v>12720</v>
      </c>
    </row>
    <row r="144" spans="1:5">
      <c r="A144" s="101" t="s">
        <v>850</v>
      </c>
      <c r="B144" s="4" t="s">
        <v>851</v>
      </c>
      <c r="C144" s="3">
        <v>1</v>
      </c>
      <c r="D144" s="102">
        <v>6300</v>
      </c>
      <c r="E144" s="102">
        <v>6300</v>
      </c>
    </row>
    <row r="145" spans="1:5">
      <c r="A145" s="101" t="s">
        <v>852</v>
      </c>
      <c r="B145" s="4" t="s">
        <v>853</v>
      </c>
      <c r="C145" s="3">
        <v>1</v>
      </c>
      <c r="D145" s="102">
        <v>7560</v>
      </c>
      <c r="E145" s="102">
        <v>7560</v>
      </c>
    </row>
    <row r="146" spans="1:5">
      <c r="A146" s="101" t="s">
        <v>854</v>
      </c>
      <c r="B146" s="4" t="s">
        <v>853</v>
      </c>
      <c r="C146" s="3">
        <v>3</v>
      </c>
      <c r="D146" s="102">
        <v>8010</v>
      </c>
      <c r="E146" s="102">
        <v>8010</v>
      </c>
    </row>
    <row r="147" spans="1:5">
      <c r="A147" s="101" t="s">
        <v>855</v>
      </c>
      <c r="B147" s="4" t="s">
        <v>856</v>
      </c>
      <c r="C147" s="3">
        <v>1</v>
      </c>
      <c r="D147" s="102">
        <v>8940</v>
      </c>
      <c r="E147" s="102">
        <v>8940</v>
      </c>
    </row>
    <row r="148" spans="1:5">
      <c r="A148" s="101" t="s">
        <v>857</v>
      </c>
      <c r="B148" s="4" t="s">
        <v>858</v>
      </c>
      <c r="C148" s="3">
        <v>2</v>
      </c>
      <c r="D148" s="102">
        <v>5130</v>
      </c>
      <c r="E148" s="102">
        <v>5130</v>
      </c>
    </row>
    <row r="149" spans="1:5">
      <c r="A149" s="101" t="s">
        <v>859</v>
      </c>
      <c r="B149" s="4" t="s">
        <v>858</v>
      </c>
      <c r="C149" s="3">
        <v>2</v>
      </c>
      <c r="D149" s="102">
        <v>6300</v>
      </c>
      <c r="E149" s="102">
        <v>6300</v>
      </c>
    </row>
    <row r="150" spans="1:5">
      <c r="A150" s="101" t="s">
        <v>860</v>
      </c>
      <c r="B150" s="4" t="s">
        <v>858</v>
      </c>
      <c r="C150" s="3">
        <v>3</v>
      </c>
      <c r="D150" s="102">
        <v>7560</v>
      </c>
      <c r="E150" s="102">
        <v>7560</v>
      </c>
    </row>
    <row r="151" spans="1:5">
      <c r="A151" s="101" t="s">
        <v>861</v>
      </c>
      <c r="B151" s="4" t="s">
        <v>858</v>
      </c>
      <c r="C151" s="3">
        <v>3</v>
      </c>
      <c r="D151" s="102">
        <v>8010</v>
      </c>
      <c r="E151" s="102">
        <v>8010</v>
      </c>
    </row>
    <row r="152" spans="1:5">
      <c r="A152" s="101" t="s">
        <v>862</v>
      </c>
      <c r="B152" s="4" t="s">
        <v>858</v>
      </c>
      <c r="C152" s="3">
        <v>2</v>
      </c>
      <c r="D152" s="102">
        <v>8940</v>
      </c>
      <c r="E152" s="102">
        <v>8940</v>
      </c>
    </row>
    <row r="153" spans="1:5">
      <c r="A153" s="101" t="s">
        <v>863</v>
      </c>
      <c r="B153" s="4" t="s">
        <v>858</v>
      </c>
      <c r="C153" s="3">
        <v>1</v>
      </c>
      <c r="D153" s="102">
        <v>10230</v>
      </c>
      <c r="E153" s="102">
        <v>10230</v>
      </c>
    </row>
    <row r="154" spans="1:5">
      <c r="A154" s="101" t="s">
        <v>864</v>
      </c>
      <c r="B154" s="4" t="s">
        <v>865</v>
      </c>
      <c r="C154" s="3">
        <v>1</v>
      </c>
      <c r="D154" s="102">
        <v>12720</v>
      </c>
      <c r="E154" s="102">
        <v>12720</v>
      </c>
    </row>
    <row r="155" spans="1:5">
      <c r="A155" s="101" t="s">
        <v>866</v>
      </c>
      <c r="B155" s="4" t="s">
        <v>865</v>
      </c>
      <c r="C155" s="3">
        <v>1</v>
      </c>
      <c r="D155" s="102">
        <v>14610</v>
      </c>
      <c r="E155" s="102">
        <v>14610</v>
      </c>
    </row>
    <row r="156" spans="1:5">
      <c r="A156" s="101" t="s">
        <v>867</v>
      </c>
      <c r="B156" s="4" t="s">
        <v>137</v>
      </c>
      <c r="C156" s="3">
        <v>1</v>
      </c>
      <c r="D156" s="102">
        <v>15540</v>
      </c>
      <c r="E156" s="102">
        <v>15540</v>
      </c>
    </row>
    <row r="157" spans="1:5">
      <c r="A157" s="101" t="s">
        <v>868</v>
      </c>
      <c r="B157" s="4" t="s">
        <v>869</v>
      </c>
      <c r="C157" s="3">
        <v>1</v>
      </c>
      <c r="D157" s="102">
        <v>14610</v>
      </c>
      <c r="E157" s="102">
        <v>14610</v>
      </c>
    </row>
    <row r="158" spans="1:5">
      <c r="A158" s="101" t="s">
        <v>870</v>
      </c>
      <c r="B158" s="4" t="s">
        <v>871</v>
      </c>
      <c r="C158" s="3">
        <v>3</v>
      </c>
      <c r="D158" s="102">
        <v>7560</v>
      </c>
      <c r="E158" s="102">
        <v>7560</v>
      </c>
    </row>
    <row r="159" spans="1:5">
      <c r="A159" s="101" t="s">
        <v>872</v>
      </c>
      <c r="B159" s="4" t="s">
        <v>873</v>
      </c>
      <c r="C159" s="3">
        <v>1</v>
      </c>
      <c r="D159" s="102">
        <v>12720</v>
      </c>
      <c r="E159" s="102">
        <v>16050</v>
      </c>
    </row>
    <row r="160" spans="1:5">
      <c r="A160" s="101" t="s">
        <v>874</v>
      </c>
      <c r="B160" s="4" t="s">
        <v>873</v>
      </c>
      <c r="C160" s="3">
        <v>2</v>
      </c>
      <c r="D160" s="102">
        <v>14610</v>
      </c>
      <c r="E160" s="102">
        <v>14610</v>
      </c>
    </row>
    <row r="161" spans="1:5">
      <c r="A161" s="101" t="s">
        <v>875</v>
      </c>
      <c r="B161" s="4" t="s">
        <v>873</v>
      </c>
      <c r="C161" s="3">
        <v>1</v>
      </c>
      <c r="D161" s="102">
        <v>16050</v>
      </c>
      <c r="E161" s="102">
        <v>16050</v>
      </c>
    </row>
    <row r="162" spans="1:5">
      <c r="A162" s="47"/>
      <c r="B162" s="51" t="s">
        <v>102</v>
      </c>
      <c r="C162" s="48">
        <f>SUM(C51:C161)</f>
        <v>1091</v>
      </c>
      <c r="D162" s="47"/>
      <c r="E162" s="47"/>
    </row>
    <row r="163" spans="1:5">
      <c r="A163" s="40"/>
      <c r="B163" s="41"/>
      <c r="C163" s="40"/>
      <c r="D163" s="40"/>
      <c r="E163" s="40"/>
    </row>
    <row r="164" spans="1:5">
      <c r="A164" s="240" t="s">
        <v>263</v>
      </c>
      <c r="B164" s="240"/>
    </row>
    <row r="165" spans="1:5" s="108" customFormat="1">
      <c r="A165" s="110" t="s">
        <v>876</v>
      </c>
      <c r="B165" s="105" t="s">
        <v>877</v>
      </c>
      <c r="C165" s="106">
        <v>90</v>
      </c>
      <c r="D165" s="111">
        <v>2340</v>
      </c>
      <c r="E165" s="111">
        <v>2340</v>
      </c>
    </row>
    <row r="166" spans="1:5">
      <c r="A166" s="47"/>
      <c r="B166" s="51" t="s">
        <v>264</v>
      </c>
      <c r="C166" s="47">
        <f>SUM(C165:C165)</f>
        <v>90</v>
      </c>
      <c r="D166" s="47"/>
      <c r="E166" s="47"/>
    </row>
    <row r="167" spans="1:5" ht="15.75" thickBot="1">
      <c r="A167" s="31"/>
    </row>
    <row r="168" spans="1:5" ht="15.75" thickBot="1">
      <c r="B168" s="65" t="s">
        <v>32</v>
      </c>
      <c r="C168" s="112">
        <f>+C166+C162+C48</f>
        <v>1322</v>
      </c>
    </row>
  </sheetData>
  <mergeCells count="13">
    <mergeCell ref="A10:B10"/>
    <mergeCell ref="A50:B50"/>
    <mergeCell ref="A164:B164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7A7AD-F3C5-4DED-81DE-AD413CEEB0A5}">
  <dimension ref="A1:H45"/>
  <sheetViews>
    <sheetView showGridLines="0" topLeftCell="A25" workbookViewId="0">
      <selection activeCell="F49" sqref="F49"/>
    </sheetView>
  </sheetViews>
  <sheetFormatPr baseColWidth="10" defaultRowHeight="15"/>
  <cols>
    <col min="1" max="1" width="9.140625" style="120" customWidth="1"/>
    <col min="2" max="2" width="26.140625" customWidth="1"/>
    <col min="3" max="3" width="12.5703125" customWidth="1"/>
    <col min="4" max="4" width="11" customWidth="1"/>
    <col min="5" max="6" width="11.7109375" customWidth="1"/>
    <col min="8" max="8" width="11.7109375" bestFit="1" customWidth="1"/>
  </cols>
  <sheetData>
    <row r="1" spans="1:6" ht="15.75">
      <c r="A1" s="205" t="s">
        <v>878</v>
      </c>
      <c r="B1" s="205"/>
      <c r="C1" s="205"/>
      <c r="D1" s="205"/>
      <c r="E1" s="205"/>
      <c r="F1" s="205"/>
    </row>
    <row r="2" spans="1:6" ht="15.75">
      <c r="A2" s="205" t="s">
        <v>6</v>
      </c>
      <c r="B2" s="205"/>
      <c r="C2" s="205"/>
      <c r="D2" s="205"/>
      <c r="E2" s="205"/>
      <c r="F2" s="205"/>
    </row>
    <row r="3" spans="1:6" ht="15.75">
      <c r="A3" s="205" t="s">
        <v>7</v>
      </c>
      <c r="B3" s="205"/>
      <c r="C3" s="205"/>
      <c r="D3" s="205"/>
      <c r="E3" s="205"/>
      <c r="F3" s="205"/>
    </row>
    <row r="4" spans="1:6" ht="15.75">
      <c r="A4" s="205" t="s">
        <v>12</v>
      </c>
      <c r="B4" s="205"/>
      <c r="C4" s="205"/>
      <c r="D4" s="205"/>
      <c r="E4" s="205"/>
      <c r="F4" s="205"/>
    </row>
    <row r="5" spans="1:6">
      <c r="A5" s="113"/>
    </row>
    <row r="6" spans="1:6" ht="15.75" thickBot="1">
      <c r="A6" s="113"/>
    </row>
    <row r="7" spans="1:6" ht="11.25" customHeight="1" thickBot="1">
      <c r="A7" s="206" t="s">
        <v>0</v>
      </c>
      <c r="B7" s="206" t="s">
        <v>1</v>
      </c>
      <c r="C7" s="208" t="s">
        <v>108</v>
      </c>
      <c r="D7" s="208" t="s">
        <v>271</v>
      </c>
      <c r="E7" s="211" t="s">
        <v>2</v>
      </c>
      <c r="F7" s="212"/>
    </row>
    <row r="8" spans="1:6" ht="11.25" customHeight="1">
      <c r="A8" s="207"/>
      <c r="B8" s="207"/>
      <c r="C8" s="209"/>
      <c r="D8" s="209"/>
      <c r="E8" s="206" t="s">
        <v>3</v>
      </c>
      <c r="F8" s="206" t="s">
        <v>4</v>
      </c>
    </row>
    <row r="9" spans="1:6" ht="9" customHeight="1" thickBot="1">
      <c r="A9" s="207"/>
      <c r="B9" s="207"/>
      <c r="C9" s="210"/>
      <c r="D9" s="210"/>
      <c r="E9" s="213"/>
      <c r="F9" s="213"/>
    </row>
    <row r="10" spans="1:6">
      <c r="A10" s="232" t="s">
        <v>5</v>
      </c>
      <c r="B10" s="232"/>
      <c r="C10" s="42"/>
      <c r="D10" s="42"/>
      <c r="E10" s="42"/>
      <c r="F10" s="42"/>
    </row>
    <row r="11" spans="1:6" ht="20.25" customHeight="1">
      <c r="A11" s="114" t="s">
        <v>879</v>
      </c>
      <c r="B11" s="114" t="s">
        <v>34</v>
      </c>
      <c r="C11" s="44">
        <v>1</v>
      </c>
      <c r="D11" s="44"/>
      <c r="E11" s="80">
        <v>50094</v>
      </c>
      <c r="F11" s="80">
        <v>50094</v>
      </c>
    </row>
    <row r="12" spans="1:6">
      <c r="A12" s="114" t="s">
        <v>880</v>
      </c>
      <c r="B12" s="114" t="s">
        <v>881</v>
      </c>
      <c r="C12" s="44">
        <v>1</v>
      </c>
      <c r="D12" s="44"/>
      <c r="E12" s="80">
        <v>34371</v>
      </c>
      <c r="F12" s="80">
        <v>34371</v>
      </c>
    </row>
    <row r="13" spans="1:6" ht="23.25">
      <c r="A13" s="114" t="s">
        <v>882</v>
      </c>
      <c r="B13" s="114" t="s">
        <v>883</v>
      </c>
      <c r="C13" s="44">
        <v>1</v>
      </c>
      <c r="D13" s="44"/>
      <c r="E13" s="80">
        <v>34371</v>
      </c>
      <c r="F13" s="80">
        <v>34371</v>
      </c>
    </row>
    <row r="14" spans="1:6">
      <c r="A14" s="114" t="s">
        <v>884</v>
      </c>
      <c r="B14" s="114" t="s">
        <v>885</v>
      </c>
      <c r="C14" s="44">
        <f>'[4]Resumen Plazas P17157'!$C$15+'[4]Resumen Plazas P17158'!$C$15+'[4]Resumen Plazas P17163'!$C$15+'[4]Resumen Plazas P20881'!$C$15+'[4]Resumen Plazas P20882'!$C$15</f>
        <v>5</v>
      </c>
      <c r="D14" s="44"/>
      <c r="E14" s="80">
        <v>28781</v>
      </c>
      <c r="F14" s="80">
        <v>28781</v>
      </c>
    </row>
    <row r="15" spans="1:6">
      <c r="A15" s="114" t="s">
        <v>886</v>
      </c>
      <c r="B15" s="114" t="s">
        <v>36</v>
      </c>
      <c r="C15" s="44">
        <f>'[4]Resumen Plazas P17150'!$C$16+'[4]Resumen Plazas P17154'!$C$16+'[4]Resumen Plazas P17155'!$C$16</f>
        <v>8</v>
      </c>
      <c r="D15" s="44"/>
      <c r="E15" s="80">
        <v>18367</v>
      </c>
      <c r="F15" s="80">
        <v>18367</v>
      </c>
    </row>
    <row r="16" spans="1:6">
      <c r="A16" s="251" t="s">
        <v>99</v>
      </c>
      <c r="B16" s="251"/>
      <c r="C16" s="115">
        <f>SUM(C11:C15)</f>
        <v>16</v>
      </c>
      <c r="D16" s="42"/>
      <c r="E16" s="42"/>
      <c r="F16" s="42"/>
    </row>
    <row r="17" spans="1:6">
      <c r="A17" s="116"/>
      <c r="C17" s="42"/>
      <c r="D17" s="42"/>
      <c r="E17" s="42"/>
      <c r="F17" s="42"/>
    </row>
    <row r="18" spans="1:6">
      <c r="A18" s="252" t="s">
        <v>100</v>
      </c>
      <c r="B18" s="252"/>
      <c r="C18" s="42"/>
      <c r="D18" s="42"/>
      <c r="E18" s="42"/>
      <c r="F18" s="42"/>
    </row>
    <row r="19" spans="1:6">
      <c r="A19" s="114" t="s">
        <v>887</v>
      </c>
      <c r="B19" s="117" t="s">
        <v>888</v>
      </c>
      <c r="C19" s="44">
        <v>2</v>
      </c>
      <c r="D19" s="44"/>
      <c r="E19" s="80">
        <v>15609.9</v>
      </c>
      <c r="F19" s="80">
        <v>15609.9</v>
      </c>
    </row>
    <row r="20" spans="1:6">
      <c r="A20" s="114" t="s">
        <v>889</v>
      </c>
      <c r="B20" s="117" t="s">
        <v>890</v>
      </c>
      <c r="C20" s="44">
        <v>6</v>
      </c>
      <c r="D20" s="44"/>
      <c r="E20" s="80">
        <v>17841</v>
      </c>
      <c r="F20" s="80">
        <v>17841</v>
      </c>
    </row>
    <row r="21" spans="1:6">
      <c r="A21" s="114" t="s">
        <v>891</v>
      </c>
      <c r="B21" s="117" t="s">
        <v>892</v>
      </c>
      <c r="C21" s="44">
        <v>16</v>
      </c>
      <c r="D21" s="44"/>
      <c r="E21" s="80">
        <v>17646</v>
      </c>
      <c r="F21" s="80">
        <v>17646</v>
      </c>
    </row>
    <row r="22" spans="1:6">
      <c r="A22" s="114" t="s">
        <v>893</v>
      </c>
      <c r="B22" s="117" t="s">
        <v>894</v>
      </c>
      <c r="C22" s="44">
        <v>3</v>
      </c>
      <c r="D22" s="44"/>
      <c r="E22" s="80">
        <v>11955.3</v>
      </c>
      <c r="F22" s="80">
        <v>11955.3</v>
      </c>
    </row>
    <row r="23" spans="1:6">
      <c r="A23" s="114" t="s">
        <v>895</v>
      </c>
      <c r="B23" s="117" t="s">
        <v>896</v>
      </c>
      <c r="C23" s="44">
        <v>11</v>
      </c>
      <c r="D23" s="44"/>
      <c r="E23" s="80">
        <v>9965.4</v>
      </c>
      <c r="F23" s="80">
        <v>9965.4</v>
      </c>
    </row>
    <row r="24" spans="1:6">
      <c r="A24" s="114" t="s">
        <v>897</v>
      </c>
      <c r="B24" s="117" t="s">
        <v>898</v>
      </c>
      <c r="C24" s="44">
        <v>6</v>
      </c>
      <c r="D24" s="44"/>
      <c r="E24" s="80">
        <v>8159.7</v>
      </c>
      <c r="F24" s="80">
        <v>8159.7</v>
      </c>
    </row>
    <row r="25" spans="1:6">
      <c r="A25" s="114" t="s">
        <v>899</v>
      </c>
      <c r="B25" s="117" t="s">
        <v>900</v>
      </c>
      <c r="C25" s="44">
        <v>1</v>
      </c>
      <c r="D25" s="44"/>
      <c r="E25" s="80">
        <v>6818.7</v>
      </c>
      <c r="F25" s="80">
        <v>6818.7</v>
      </c>
    </row>
    <row r="26" spans="1:6">
      <c r="A26" s="114" t="s">
        <v>901</v>
      </c>
      <c r="B26" s="117" t="s">
        <v>902</v>
      </c>
      <c r="C26" s="44">
        <v>2</v>
      </c>
      <c r="D26" s="44"/>
      <c r="E26" s="80">
        <v>12433.2</v>
      </c>
      <c r="F26" s="80">
        <v>12433.2</v>
      </c>
    </row>
    <row r="27" spans="1:6">
      <c r="A27" s="114" t="s">
        <v>895</v>
      </c>
      <c r="B27" s="117" t="s">
        <v>903</v>
      </c>
      <c r="C27" s="44">
        <v>3</v>
      </c>
      <c r="D27" s="44"/>
      <c r="E27" s="80">
        <v>9053.7000000000007</v>
      </c>
      <c r="F27" s="80">
        <v>9053.7000000000007</v>
      </c>
    </row>
    <row r="28" spans="1:6">
      <c r="A28" s="114" t="s">
        <v>904</v>
      </c>
      <c r="B28" s="118" t="s">
        <v>905</v>
      </c>
      <c r="C28" s="44">
        <v>1</v>
      </c>
      <c r="D28" s="44"/>
      <c r="E28" s="80">
        <v>8056.8</v>
      </c>
      <c r="F28" s="80">
        <v>8056.8</v>
      </c>
    </row>
    <row r="29" spans="1:6">
      <c r="A29" s="114" t="s">
        <v>906</v>
      </c>
      <c r="B29" s="117" t="s">
        <v>907</v>
      </c>
      <c r="C29" s="44">
        <v>1</v>
      </c>
      <c r="D29" s="44"/>
      <c r="E29" s="80">
        <v>8220.2999999999993</v>
      </c>
      <c r="F29" s="80">
        <v>8220.2999999999993</v>
      </c>
    </row>
    <row r="30" spans="1:6">
      <c r="A30" s="114" t="s">
        <v>908</v>
      </c>
      <c r="B30" s="117" t="s">
        <v>909</v>
      </c>
      <c r="C30" s="44">
        <v>1</v>
      </c>
      <c r="D30" s="44"/>
      <c r="E30" s="80">
        <v>8518.2000000000007</v>
      </c>
      <c r="F30" s="80">
        <v>8518.2000000000007</v>
      </c>
    </row>
    <row r="31" spans="1:6">
      <c r="A31" s="114" t="s">
        <v>910</v>
      </c>
      <c r="B31" s="117" t="s">
        <v>911</v>
      </c>
      <c r="C31" s="44">
        <v>7</v>
      </c>
      <c r="D31" s="44"/>
      <c r="E31" s="80">
        <v>6263.4</v>
      </c>
      <c r="F31" s="80">
        <v>6263.4</v>
      </c>
    </row>
    <row r="32" spans="1:6">
      <c r="A32" s="114" t="s">
        <v>912</v>
      </c>
      <c r="B32" s="117" t="s">
        <v>913</v>
      </c>
      <c r="C32" s="44">
        <v>11</v>
      </c>
      <c r="D32" s="44"/>
      <c r="E32" s="80">
        <v>6666.3</v>
      </c>
      <c r="F32" s="80">
        <v>6666.3</v>
      </c>
    </row>
    <row r="33" spans="1:8">
      <c r="A33" s="114" t="s">
        <v>914</v>
      </c>
      <c r="B33" s="117" t="s">
        <v>915</v>
      </c>
      <c r="C33" s="44">
        <v>2</v>
      </c>
      <c r="D33" s="44"/>
      <c r="E33" s="80">
        <v>9463.5</v>
      </c>
      <c r="F33" s="80">
        <v>9463.5</v>
      </c>
    </row>
    <row r="34" spans="1:8">
      <c r="A34" s="233" t="s">
        <v>102</v>
      </c>
      <c r="B34" s="234"/>
      <c r="C34" s="47">
        <f>SUM(C19:C33)</f>
        <v>73</v>
      </c>
      <c r="D34" s="49"/>
      <c r="E34" s="49"/>
      <c r="F34" s="49"/>
    </row>
    <row r="35" spans="1:8">
      <c r="A35" s="49"/>
      <c r="B35" s="50"/>
      <c r="C35" s="49"/>
      <c r="D35" s="49"/>
      <c r="E35" s="49"/>
      <c r="F35" s="49"/>
    </row>
    <row r="36" spans="1:8">
      <c r="A36" s="245" t="s">
        <v>415</v>
      </c>
      <c r="B36" s="245"/>
      <c r="C36" s="42"/>
      <c r="D36" s="42"/>
      <c r="E36" s="42"/>
      <c r="F36" s="42"/>
    </row>
    <row r="37" spans="1:8">
      <c r="A37" s="114" t="s">
        <v>916</v>
      </c>
      <c r="B37" s="117" t="s">
        <v>917</v>
      </c>
      <c r="C37" s="44">
        <v>7</v>
      </c>
      <c r="D37" s="119">
        <v>1567</v>
      </c>
      <c r="E37" s="80">
        <v>2600</v>
      </c>
      <c r="F37" s="80">
        <v>16500</v>
      </c>
      <c r="H37" s="54"/>
    </row>
    <row r="38" spans="1:8">
      <c r="A38" s="114" t="s">
        <v>918</v>
      </c>
      <c r="B38" s="117" t="s">
        <v>919</v>
      </c>
      <c r="C38" s="44">
        <v>53</v>
      </c>
      <c r="D38" s="119">
        <v>13107</v>
      </c>
      <c r="E38" s="80">
        <v>800</v>
      </c>
      <c r="F38" s="80">
        <v>12800</v>
      </c>
      <c r="H38" s="54"/>
    </row>
    <row r="39" spans="1:8">
      <c r="A39" s="114" t="s">
        <v>920</v>
      </c>
      <c r="B39" s="117" t="s">
        <v>921</v>
      </c>
      <c r="C39" s="44">
        <v>24</v>
      </c>
      <c r="D39" s="119">
        <v>4997</v>
      </c>
      <c r="E39" s="80">
        <v>600</v>
      </c>
      <c r="F39" s="80">
        <v>3000</v>
      </c>
      <c r="H39" s="54"/>
    </row>
    <row r="40" spans="1:8">
      <c r="A40" s="114" t="s">
        <v>922</v>
      </c>
      <c r="B40" s="117" t="s">
        <v>923</v>
      </c>
      <c r="C40" s="44">
        <v>4</v>
      </c>
      <c r="D40" s="119">
        <v>1511</v>
      </c>
      <c r="E40" s="80">
        <v>1862</v>
      </c>
      <c r="F40" s="80">
        <v>8046.5</v>
      </c>
      <c r="H40" s="54"/>
    </row>
    <row r="41" spans="1:8">
      <c r="A41" s="114" t="s">
        <v>924</v>
      </c>
      <c r="B41" s="117" t="s">
        <v>925</v>
      </c>
      <c r="C41" s="44">
        <v>1</v>
      </c>
      <c r="D41" s="119">
        <v>140</v>
      </c>
      <c r="E41" s="80">
        <v>800</v>
      </c>
      <c r="F41" s="80">
        <v>1000</v>
      </c>
      <c r="H41" s="54"/>
    </row>
    <row r="42" spans="1:8">
      <c r="A42" s="203" t="s">
        <v>466</v>
      </c>
      <c r="B42" s="204"/>
      <c r="C42" s="8">
        <f>SUM(C37:C41)</f>
        <v>89</v>
      </c>
      <c r="D42" s="93">
        <f>SUM(D37:D41)</f>
        <v>21322</v>
      </c>
      <c r="E42" s="42"/>
      <c r="F42" s="42"/>
      <c r="H42" s="54"/>
    </row>
    <row r="43" spans="1:8">
      <c r="A43" s="116"/>
      <c r="C43" s="42"/>
      <c r="D43" s="42"/>
      <c r="E43" s="42"/>
      <c r="F43" s="42"/>
    </row>
    <row r="44" spans="1:8">
      <c r="B44" s="7" t="s">
        <v>31</v>
      </c>
      <c r="C44" s="8">
        <f>+C42+C34+C16</f>
        <v>178</v>
      </c>
      <c r="D44" s="121"/>
    </row>
    <row r="45" spans="1:8">
      <c r="B45" s="7" t="s">
        <v>926</v>
      </c>
      <c r="C45" s="121"/>
      <c r="D45" s="93">
        <f>D42</f>
        <v>21322</v>
      </c>
    </row>
  </sheetData>
  <mergeCells count="17">
    <mergeCell ref="A42:B42"/>
    <mergeCell ref="F8:F9"/>
    <mergeCell ref="A10:B10"/>
    <mergeCell ref="A16:B16"/>
    <mergeCell ref="A18:B18"/>
    <mergeCell ref="A34:B34"/>
    <mergeCell ref="A36:B36"/>
    <mergeCell ref="A1:F1"/>
    <mergeCell ref="A2:F2"/>
    <mergeCell ref="A3:F3"/>
    <mergeCell ref="A4:F4"/>
    <mergeCell ref="A7:A9"/>
    <mergeCell ref="B7:B9"/>
    <mergeCell ref="C7:C9"/>
    <mergeCell ref="D7:D9"/>
    <mergeCell ref="E7:F7"/>
    <mergeCell ref="E8:E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9D5CF-2838-4151-80D1-87DD72A1DFEE}">
  <dimension ref="A1:G23"/>
  <sheetViews>
    <sheetView showGridLines="0" topLeftCell="A4" workbookViewId="0">
      <selection activeCell="F49" sqref="F49"/>
    </sheetView>
  </sheetViews>
  <sheetFormatPr baseColWidth="10" defaultRowHeight="15"/>
  <cols>
    <col min="1" max="1" width="36" bestFit="1" customWidth="1"/>
    <col min="2" max="2" width="36.7109375" bestFit="1" customWidth="1"/>
    <col min="3" max="3" width="20.85546875" bestFit="1" customWidth="1"/>
    <col min="4" max="4" width="7.85546875" bestFit="1" customWidth="1"/>
    <col min="5" max="5" width="9.140625" customWidth="1"/>
  </cols>
  <sheetData>
    <row r="1" spans="1:7" ht="15.75">
      <c r="A1" s="205" t="s">
        <v>927</v>
      </c>
      <c r="B1" s="205"/>
      <c r="C1" s="205"/>
      <c r="D1" s="205"/>
      <c r="E1" s="205"/>
    </row>
    <row r="2" spans="1:7" ht="15.75">
      <c r="A2" s="205" t="s">
        <v>6</v>
      </c>
      <c r="B2" s="205"/>
      <c r="C2" s="205"/>
      <c r="D2" s="205"/>
      <c r="E2" s="205"/>
    </row>
    <row r="3" spans="1:7" ht="15.75">
      <c r="A3" s="205" t="s">
        <v>7</v>
      </c>
      <c r="B3" s="205"/>
      <c r="C3" s="205"/>
      <c r="D3" s="205"/>
      <c r="E3" s="205"/>
    </row>
    <row r="4" spans="1:7" ht="15.75">
      <c r="A4" s="205" t="s">
        <v>12</v>
      </c>
      <c r="B4" s="205"/>
      <c r="C4" s="205"/>
      <c r="D4" s="205"/>
      <c r="E4" s="205"/>
    </row>
    <row r="5" spans="1:7" ht="15.75">
      <c r="A5" s="1"/>
    </row>
    <row r="6" spans="1:7" ht="16.5" thickBot="1">
      <c r="A6" s="1"/>
    </row>
    <row r="7" spans="1:7" s="122" customFormat="1" ht="15.75" thickBot="1">
      <c r="A7" s="9"/>
      <c r="B7" s="9"/>
      <c r="C7" s="208" t="s">
        <v>8</v>
      </c>
      <c r="D7" s="211" t="s">
        <v>2</v>
      </c>
      <c r="E7" s="212"/>
    </row>
    <row r="8" spans="1:7" s="122" customFormat="1">
      <c r="A8" s="9" t="s">
        <v>0</v>
      </c>
      <c r="B8" s="9" t="s">
        <v>1</v>
      </c>
      <c r="C8" s="209"/>
      <c r="D8" s="206" t="s">
        <v>3</v>
      </c>
      <c r="E8" s="206" t="s">
        <v>4</v>
      </c>
    </row>
    <row r="9" spans="1:7" s="122" customFormat="1" ht="15.75" thickBot="1">
      <c r="A9" s="10"/>
      <c r="B9" s="10"/>
      <c r="C9" s="210"/>
      <c r="D9" s="213"/>
      <c r="E9" s="213"/>
    </row>
    <row r="10" spans="1:7">
      <c r="A10" s="240" t="s">
        <v>5</v>
      </c>
      <c r="B10" s="240"/>
    </row>
    <row r="11" spans="1:7">
      <c r="A11" s="96" t="s">
        <v>928</v>
      </c>
      <c r="B11" s="96" t="s">
        <v>52</v>
      </c>
      <c r="C11" s="3">
        <v>1</v>
      </c>
      <c r="D11" s="123">
        <v>66149</v>
      </c>
      <c r="E11" s="123">
        <v>66149</v>
      </c>
    </row>
    <row r="12" spans="1:7">
      <c r="A12" s="96" t="s">
        <v>929</v>
      </c>
      <c r="B12" s="96" t="s">
        <v>60</v>
      </c>
      <c r="C12" s="3">
        <v>2</v>
      </c>
      <c r="D12" s="123">
        <v>24328</v>
      </c>
      <c r="E12" s="123">
        <v>24328</v>
      </c>
    </row>
    <row r="13" spans="1:7">
      <c r="A13" s="96" t="s">
        <v>930</v>
      </c>
      <c r="B13" s="96" t="s">
        <v>72</v>
      </c>
      <c r="C13" s="3">
        <v>1</v>
      </c>
      <c r="D13" s="123">
        <v>17258</v>
      </c>
      <c r="E13" s="123">
        <v>17258</v>
      </c>
    </row>
    <row r="14" spans="1:7">
      <c r="A14" s="96" t="s">
        <v>41</v>
      </c>
      <c r="B14" s="96" t="s">
        <v>72</v>
      </c>
      <c r="C14" s="3">
        <v>2</v>
      </c>
      <c r="D14" s="123">
        <v>10316.780000000001</v>
      </c>
      <c r="E14" s="123">
        <v>10316.780000000001</v>
      </c>
    </row>
    <row r="15" spans="1:7">
      <c r="A15" s="96" t="s">
        <v>931</v>
      </c>
      <c r="B15" s="96" t="s">
        <v>90</v>
      </c>
      <c r="C15" s="3">
        <v>1</v>
      </c>
      <c r="D15" s="123">
        <v>6436</v>
      </c>
      <c r="E15" s="123">
        <v>6436</v>
      </c>
      <c r="G15" s="124"/>
    </row>
    <row r="16" spans="1:7">
      <c r="A16" s="96" t="s">
        <v>932</v>
      </c>
      <c r="B16" s="96" t="s">
        <v>933</v>
      </c>
      <c r="C16" s="3">
        <v>1</v>
      </c>
      <c r="D16" s="123">
        <v>5936</v>
      </c>
      <c r="E16" s="123">
        <v>5936</v>
      </c>
    </row>
    <row r="17" spans="1:5">
      <c r="A17" s="31"/>
      <c r="B17" s="7" t="s">
        <v>99</v>
      </c>
      <c r="C17" s="8">
        <f>SUM(C11:C16)</f>
        <v>8</v>
      </c>
    </row>
    <row r="18" spans="1:5">
      <c r="A18" s="31"/>
    </row>
    <row r="19" spans="1:5">
      <c r="A19" s="240" t="s">
        <v>471</v>
      </c>
      <c r="B19" s="240"/>
    </row>
    <row r="20" spans="1:5">
      <c r="A20" s="125" t="s">
        <v>934</v>
      </c>
      <c r="B20" s="125" t="s">
        <v>935</v>
      </c>
      <c r="C20" s="126">
        <v>1</v>
      </c>
      <c r="D20" s="127">
        <v>49386</v>
      </c>
      <c r="E20" s="127">
        <v>49386</v>
      </c>
    </row>
    <row r="21" spans="1:5">
      <c r="A21" s="230" t="s">
        <v>472</v>
      </c>
      <c r="B21" s="231"/>
      <c r="C21" s="47">
        <f>SUM(C20:C20)</f>
        <v>1</v>
      </c>
    </row>
    <row r="23" spans="1:5">
      <c r="B23" s="7" t="s">
        <v>31</v>
      </c>
      <c r="C23" s="8">
        <f>C17+C21</f>
        <v>9</v>
      </c>
    </row>
  </sheetData>
  <mergeCells count="11">
    <mergeCell ref="A10:B10"/>
    <mergeCell ref="A19:B19"/>
    <mergeCell ref="A21:B21"/>
    <mergeCell ref="A1:E1"/>
    <mergeCell ref="A2:E2"/>
    <mergeCell ref="A3:E3"/>
    <mergeCell ref="A4:E4"/>
    <mergeCell ref="C7:C9"/>
    <mergeCell ref="D7:E7"/>
    <mergeCell ref="D8:D9"/>
    <mergeCell ref="E8:E9"/>
  </mergeCells>
  <printOptions horizontalCentered="1"/>
  <pageMargins left="0.70866141732283472" right="0.70866141732283472" top="0.35433070866141736" bottom="0.35433070866141736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FD82F-0CB1-49DE-8744-D66E7BDE211A}">
  <dimension ref="A1:G27"/>
  <sheetViews>
    <sheetView showGridLines="0" workbookViewId="0">
      <selection activeCell="F49" sqref="F49"/>
    </sheetView>
  </sheetViews>
  <sheetFormatPr baseColWidth="10" defaultRowHeight="15"/>
  <cols>
    <col min="1" max="1" width="11" customWidth="1"/>
    <col min="2" max="2" width="29.85546875" customWidth="1"/>
    <col min="3" max="3" width="13.42578125" customWidth="1"/>
    <col min="4" max="5" width="10.5703125" bestFit="1" customWidth="1"/>
  </cols>
  <sheetData>
    <row r="1" spans="1:7" ht="15.75">
      <c r="A1" s="253" t="s">
        <v>936</v>
      </c>
      <c r="B1" s="253"/>
      <c r="C1" s="253"/>
      <c r="D1" s="253"/>
      <c r="E1" s="253"/>
    </row>
    <row r="2" spans="1:7" ht="15.75">
      <c r="A2" s="253" t="s">
        <v>6</v>
      </c>
      <c r="B2" s="253"/>
      <c r="C2" s="253"/>
      <c r="D2" s="253"/>
      <c r="E2" s="253"/>
    </row>
    <row r="3" spans="1:7" ht="15.75">
      <c r="A3" s="253" t="s">
        <v>7</v>
      </c>
      <c r="B3" s="253"/>
      <c r="C3" s="253"/>
      <c r="D3" s="253"/>
      <c r="E3" s="253"/>
    </row>
    <row r="4" spans="1:7" ht="15.75">
      <c r="A4" s="253" t="s">
        <v>12</v>
      </c>
      <c r="B4" s="253"/>
      <c r="C4" s="253"/>
      <c r="D4" s="253"/>
      <c r="E4" s="253"/>
    </row>
    <row r="5" spans="1:7" ht="17.25" thickBot="1">
      <c r="A5" s="128"/>
    </row>
    <row r="6" spans="1:7" ht="15.75" thickBot="1">
      <c r="A6" s="206" t="s">
        <v>0</v>
      </c>
      <c r="B6" s="206" t="s">
        <v>1</v>
      </c>
      <c r="C6" s="208" t="s">
        <v>8</v>
      </c>
      <c r="D6" s="211" t="s">
        <v>2</v>
      </c>
      <c r="E6" s="212"/>
    </row>
    <row r="7" spans="1:7">
      <c r="A7" s="207"/>
      <c r="B7" s="207"/>
      <c r="C7" s="209"/>
      <c r="D7" s="206" t="s">
        <v>3</v>
      </c>
      <c r="E7" s="206" t="s">
        <v>4</v>
      </c>
    </row>
    <row r="8" spans="1:7" ht="15.75" thickBot="1">
      <c r="A8" s="207"/>
      <c r="B8" s="207"/>
      <c r="C8" s="210"/>
      <c r="D8" s="213"/>
      <c r="E8" s="213"/>
    </row>
    <row r="9" spans="1:7">
      <c r="A9" s="232" t="s">
        <v>5</v>
      </c>
      <c r="B9" s="232"/>
    </row>
    <row r="10" spans="1:7">
      <c r="A10" s="23" t="s">
        <v>937</v>
      </c>
      <c r="B10" s="13" t="s">
        <v>34</v>
      </c>
      <c r="C10" s="15">
        <v>1</v>
      </c>
      <c r="D10" s="16">
        <v>79462</v>
      </c>
      <c r="E10" s="16">
        <v>79462</v>
      </c>
      <c r="G10" s="54"/>
    </row>
    <row r="11" spans="1:7">
      <c r="A11" s="23" t="s">
        <v>934</v>
      </c>
      <c r="B11" s="13" t="s">
        <v>938</v>
      </c>
      <c r="C11" s="15">
        <v>5</v>
      </c>
      <c r="D11" s="16">
        <v>49386</v>
      </c>
      <c r="E11" s="16">
        <v>49386</v>
      </c>
      <c r="G11" s="54"/>
    </row>
    <row r="12" spans="1:7">
      <c r="A12" s="23" t="s">
        <v>939</v>
      </c>
      <c r="B12" s="13" t="s">
        <v>36</v>
      </c>
      <c r="C12" s="15">
        <v>5</v>
      </c>
      <c r="D12" s="16">
        <v>32868</v>
      </c>
      <c r="E12" s="16">
        <v>32868</v>
      </c>
      <c r="G12" s="54"/>
    </row>
    <row r="13" spans="1:7">
      <c r="A13" s="23" t="s">
        <v>929</v>
      </c>
      <c r="B13" s="13" t="s">
        <v>36</v>
      </c>
      <c r="C13" s="15">
        <v>1</v>
      </c>
      <c r="D13" s="16">
        <v>24328</v>
      </c>
      <c r="E13" s="16">
        <v>24328</v>
      </c>
      <c r="G13" s="54"/>
    </row>
    <row r="14" spans="1:7">
      <c r="A14" s="23" t="s">
        <v>940</v>
      </c>
      <c r="B14" s="13" t="s">
        <v>941</v>
      </c>
      <c r="C14" s="15">
        <v>6</v>
      </c>
      <c r="D14" s="16">
        <v>24328</v>
      </c>
      <c r="E14" s="16">
        <v>24328</v>
      </c>
      <c r="G14" s="54"/>
    </row>
    <row r="15" spans="1:7">
      <c r="A15" s="23" t="s">
        <v>219</v>
      </c>
      <c r="B15" s="13" t="s">
        <v>942</v>
      </c>
      <c r="C15" s="15">
        <v>1</v>
      </c>
      <c r="D15" s="16">
        <v>24328</v>
      </c>
      <c r="E15" s="16">
        <v>24328</v>
      </c>
      <c r="G15" s="54"/>
    </row>
    <row r="16" spans="1:7">
      <c r="A16" s="23" t="s">
        <v>943</v>
      </c>
      <c r="B16" s="13" t="s">
        <v>944</v>
      </c>
      <c r="C16" s="15">
        <v>5</v>
      </c>
      <c r="D16" s="16">
        <v>19370</v>
      </c>
      <c r="E16" s="16">
        <v>19370</v>
      </c>
      <c r="G16" s="54"/>
    </row>
    <row r="17" spans="1:7">
      <c r="A17" s="23" t="s">
        <v>930</v>
      </c>
      <c r="B17" s="13" t="s">
        <v>945</v>
      </c>
      <c r="C17" s="15">
        <v>1</v>
      </c>
      <c r="D17" s="16">
        <v>17258</v>
      </c>
      <c r="E17" s="16">
        <v>17258</v>
      </c>
      <c r="G17" s="54"/>
    </row>
    <row r="18" spans="1:7">
      <c r="A18" s="23" t="s">
        <v>946</v>
      </c>
      <c r="B18" s="13" t="s">
        <v>945</v>
      </c>
      <c r="C18" s="15">
        <v>7</v>
      </c>
      <c r="D18" s="16">
        <v>14956</v>
      </c>
      <c r="E18" s="16">
        <v>14956</v>
      </c>
      <c r="G18" s="54"/>
    </row>
    <row r="19" spans="1:7">
      <c r="A19" s="23" t="s">
        <v>947</v>
      </c>
      <c r="B19" s="13" t="s">
        <v>945</v>
      </c>
      <c r="C19" s="15">
        <v>1</v>
      </c>
      <c r="D19" s="16">
        <v>11148</v>
      </c>
      <c r="E19" s="16">
        <v>11148</v>
      </c>
      <c r="G19" s="54"/>
    </row>
    <row r="20" spans="1:7">
      <c r="A20" s="23" t="s">
        <v>948</v>
      </c>
      <c r="B20" s="13" t="s">
        <v>49</v>
      </c>
      <c r="C20" s="15">
        <v>2</v>
      </c>
      <c r="D20" s="16">
        <v>9532</v>
      </c>
      <c r="E20" s="16">
        <v>9532</v>
      </c>
      <c r="G20" s="54"/>
    </row>
    <row r="21" spans="1:7">
      <c r="A21" s="31"/>
      <c r="B21" s="25" t="s">
        <v>668</v>
      </c>
      <c r="C21" s="26">
        <f>SUM(C10:C20)</f>
        <v>35</v>
      </c>
    </row>
    <row r="22" spans="1:7">
      <c r="A22" s="31"/>
    </row>
    <row r="23" spans="1:7">
      <c r="A23" s="232" t="s">
        <v>263</v>
      </c>
      <c r="B23" s="232"/>
    </row>
    <row r="24" spans="1:7">
      <c r="A24" s="23"/>
      <c r="B24" s="13" t="s">
        <v>949</v>
      </c>
      <c r="C24" s="129">
        <v>7</v>
      </c>
      <c r="D24" s="16">
        <v>9896</v>
      </c>
      <c r="E24" s="16">
        <v>11053</v>
      </c>
      <c r="G24" s="54"/>
    </row>
    <row r="25" spans="1:7">
      <c r="A25" s="240" t="s">
        <v>264</v>
      </c>
      <c r="B25" s="240"/>
      <c r="C25" s="47">
        <f>SUM(C24:C24)</f>
        <v>7</v>
      </c>
    </row>
    <row r="26" spans="1:7">
      <c r="A26" s="31"/>
    </row>
    <row r="27" spans="1:7">
      <c r="B27" s="25" t="s">
        <v>31</v>
      </c>
      <c r="C27" s="26">
        <f>+C25+C21</f>
        <v>42</v>
      </c>
    </row>
  </sheetData>
  <mergeCells count="13">
    <mergeCell ref="A9:B9"/>
    <mergeCell ref="A23:B23"/>
    <mergeCell ref="A25:B25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178E1-FFE7-44EA-AF17-55579E291EF3}">
  <dimension ref="A1:G53"/>
  <sheetViews>
    <sheetView showGridLines="0" topLeftCell="A33" workbookViewId="0">
      <selection activeCell="F49" sqref="F49"/>
    </sheetView>
  </sheetViews>
  <sheetFormatPr baseColWidth="10" defaultRowHeight="15"/>
  <cols>
    <col min="1" max="1" width="7" customWidth="1"/>
    <col min="2" max="2" width="49.7109375" customWidth="1"/>
    <col min="3" max="3" width="9.42578125" customWidth="1"/>
    <col min="4" max="5" width="10.7109375" customWidth="1"/>
  </cols>
  <sheetData>
    <row r="1" spans="1:7" ht="15.75">
      <c r="A1" s="205" t="str">
        <f>+'[5]Resumen de Plazas'!A1:I1</f>
        <v>FIDEICOMISO GARANTE DE LA ORQUESTA SINFÓNICA DE YUCATÁN</v>
      </c>
      <c r="B1" s="205"/>
      <c r="C1" s="205"/>
      <c r="D1" s="205"/>
      <c r="E1" s="205"/>
    </row>
    <row r="2" spans="1:7" ht="15.75">
      <c r="A2" s="205" t="s">
        <v>6</v>
      </c>
      <c r="B2" s="205"/>
      <c r="C2" s="205"/>
      <c r="D2" s="205"/>
      <c r="E2" s="205"/>
    </row>
    <row r="3" spans="1:7" ht="15.75">
      <c r="A3" s="205" t="s">
        <v>7</v>
      </c>
      <c r="B3" s="205"/>
      <c r="C3" s="205"/>
      <c r="D3" s="205"/>
      <c r="E3" s="205"/>
    </row>
    <row r="4" spans="1:7" ht="15.75">
      <c r="A4" s="205" t="s">
        <v>12</v>
      </c>
      <c r="B4" s="205"/>
      <c r="C4" s="205"/>
      <c r="D4" s="205"/>
      <c r="E4" s="205"/>
    </row>
    <row r="5" spans="1:7" ht="16.5" thickBot="1">
      <c r="A5" s="1"/>
    </row>
    <row r="6" spans="1:7" ht="15.75" thickBot="1">
      <c r="A6" s="206" t="s">
        <v>0</v>
      </c>
      <c r="B6" s="206" t="s">
        <v>1</v>
      </c>
      <c r="C6" s="208" t="s">
        <v>8</v>
      </c>
      <c r="D6" s="211" t="s">
        <v>2</v>
      </c>
      <c r="E6" s="212"/>
    </row>
    <row r="7" spans="1:7">
      <c r="A7" s="207"/>
      <c r="B7" s="207"/>
      <c r="C7" s="209"/>
      <c r="D7" s="206" t="s">
        <v>3</v>
      </c>
      <c r="E7" s="206" t="s">
        <v>4</v>
      </c>
    </row>
    <row r="8" spans="1:7" ht="15.75" thickBot="1">
      <c r="A8" s="213"/>
      <c r="B8" s="213"/>
      <c r="C8" s="210"/>
      <c r="D8" s="213"/>
      <c r="E8" s="213"/>
    </row>
    <row r="9" spans="1:7">
      <c r="A9" s="222" t="s">
        <v>5</v>
      </c>
      <c r="B9" s="223"/>
    </row>
    <row r="10" spans="1:7">
      <c r="A10" s="4" t="s">
        <v>1007</v>
      </c>
      <c r="B10" s="4" t="s">
        <v>34</v>
      </c>
      <c r="C10" s="44">
        <v>1</v>
      </c>
      <c r="D10" s="136">
        <v>47468</v>
      </c>
      <c r="E10" s="136">
        <v>47468</v>
      </c>
      <c r="F10" s="72"/>
      <c r="G10" s="72"/>
    </row>
    <row r="11" spans="1:7">
      <c r="A11" s="4" t="s">
        <v>1006</v>
      </c>
      <c r="B11" s="4" t="s">
        <v>1005</v>
      </c>
      <c r="C11" s="44">
        <v>1</v>
      </c>
      <c r="D11" s="136">
        <v>42448</v>
      </c>
      <c r="E11" s="136">
        <v>42448</v>
      </c>
      <c r="F11" s="72"/>
      <c r="G11" s="72"/>
    </row>
    <row r="12" spans="1:7">
      <c r="A12" s="4" t="s">
        <v>1004</v>
      </c>
      <c r="B12" s="4" t="s">
        <v>883</v>
      </c>
      <c r="C12" s="44">
        <v>1</v>
      </c>
      <c r="D12" s="136">
        <v>32867</v>
      </c>
      <c r="E12" s="136">
        <v>32867</v>
      </c>
      <c r="F12" s="72"/>
      <c r="G12" s="72"/>
    </row>
    <row r="13" spans="1:7">
      <c r="A13" s="4" t="s">
        <v>1003</v>
      </c>
      <c r="B13" s="4" t="s">
        <v>1002</v>
      </c>
      <c r="C13" s="44">
        <v>1</v>
      </c>
      <c r="D13" s="136">
        <v>24327</v>
      </c>
      <c r="E13" s="136">
        <v>24327</v>
      </c>
      <c r="F13" s="72"/>
      <c r="G13" s="72"/>
    </row>
    <row r="14" spans="1:7">
      <c r="A14" s="4" t="s">
        <v>1001</v>
      </c>
      <c r="B14" s="4" t="s">
        <v>1000</v>
      </c>
      <c r="C14" s="44">
        <v>1</v>
      </c>
      <c r="D14" s="136">
        <v>24327</v>
      </c>
      <c r="E14" s="136">
        <v>24327</v>
      </c>
      <c r="F14" s="72"/>
      <c r="G14" s="72"/>
    </row>
    <row r="15" spans="1:7">
      <c r="A15" s="4" t="s">
        <v>999</v>
      </c>
      <c r="B15" s="4" t="s">
        <v>998</v>
      </c>
      <c r="C15" s="44">
        <v>1</v>
      </c>
      <c r="D15" s="136">
        <v>24327</v>
      </c>
      <c r="E15" s="136">
        <v>24327</v>
      </c>
      <c r="F15" s="72"/>
      <c r="G15" s="72"/>
    </row>
    <row r="16" spans="1:7">
      <c r="A16" s="4" t="s">
        <v>997</v>
      </c>
      <c r="B16" s="4" t="s">
        <v>996</v>
      </c>
      <c r="C16" s="44">
        <v>1</v>
      </c>
      <c r="D16" s="136">
        <v>17519</v>
      </c>
      <c r="E16" s="136">
        <v>17519</v>
      </c>
      <c r="F16" s="72"/>
      <c r="G16" s="72"/>
    </row>
    <row r="17" spans="1:7">
      <c r="A17" s="4" t="s">
        <v>995</v>
      </c>
      <c r="B17" s="4" t="s">
        <v>994</v>
      </c>
      <c r="C17" s="44">
        <v>1</v>
      </c>
      <c r="D17" s="136">
        <v>17519</v>
      </c>
      <c r="E17" s="136">
        <v>17519</v>
      </c>
      <c r="F17" s="72"/>
      <c r="G17" s="72"/>
    </row>
    <row r="18" spans="1:7">
      <c r="A18" s="4" t="s">
        <v>993</v>
      </c>
      <c r="B18" s="4" t="s">
        <v>992</v>
      </c>
      <c r="C18" s="44">
        <v>1</v>
      </c>
      <c r="D18" s="136">
        <v>17519</v>
      </c>
      <c r="E18" s="136">
        <v>17519</v>
      </c>
      <c r="F18" s="72"/>
      <c r="G18" s="72"/>
    </row>
    <row r="19" spans="1:7">
      <c r="A19" s="4" t="s">
        <v>991</v>
      </c>
      <c r="B19" s="4" t="s">
        <v>990</v>
      </c>
      <c r="C19" s="44">
        <v>1</v>
      </c>
      <c r="D19" s="136">
        <v>17519</v>
      </c>
      <c r="E19" s="136">
        <v>17519</v>
      </c>
      <c r="F19" s="72"/>
      <c r="G19" s="72"/>
    </row>
    <row r="20" spans="1:7">
      <c r="A20" s="4" t="s">
        <v>989</v>
      </c>
      <c r="B20" s="4" t="s">
        <v>988</v>
      </c>
      <c r="C20" s="44">
        <v>1</v>
      </c>
      <c r="D20" s="136">
        <v>17519</v>
      </c>
      <c r="E20" s="136">
        <v>17519</v>
      </c>
      <c r="F20" s="72"/>
      <c r="G20" s="72"/>
    </row>
    <row r="21" spans="1:7">
      <c r="A21" s="4" t="s">
        <v>987</v>
      </c>
      <c r="B21" s="4" t="s">
        <v>986</v>
      </c>
      <c r="C21" s="44">
        <v>1</v>
      </c>
      <c r="D21" s="136">
        <v>16484</v>
      </c>
      <c r="E21" s="136">
        <v>16484</v>
      </c>
      <c r="F21" s="72"/>
      <c r="G21" s="72"/>
    </row>
    <row r="22" spans="1:7">
      <c r="A22" s="4" t="s">
        <v>985</v>
      </c>
      <c r="B22" s="4" t="s">
        <v>984</v>
      </c>
      <c r="C22" s="44">
        <v>1</v>
      </c>
      <c r="D22" s="136">
        <v>16484</v>
      </c>
      <c r="E22" s="136">
        <v>16484</v>
      </c>
      <c r="F22" s="72"/>
      <c r="G22" s="72"/>
    </row>
    <row r="23" spans="1:7">
      <c r="A23" s="4" t="s">
        <v>983</v>
      </c>
      <c r="B23" s="4" t="s">
        <v>982</v>
      </c>
      <c r="C23" s="44">
        <v>1</v>
      </c>
      <c r="D23" s="136">
        <v>16484</v>
      </c>
      <c r="E23" s="136">
        <v>16484</v>
      </c>
      <c r="F23" s="72"/>
      <c r="G23" s="72"/>
    </row>
    <row r="24" spans="1:7">
      <c r="A24" s="4" t="s">
        <v>981</v>
      </c>
      <c r="B24" s="4" t="s">
        <v>980</v>
      </c>
      <c r="C24" s="44">
        <v>1</v>
      </c>
      <c r="D24" s="136">
        <v>9165</v>
      </c>
      <c r="E24" s="136">
        <v>9165</v>
      </c>
      <c r="F24" s="72"/>
      <c r="G24" s="72"/>
    </row>
    <row r="25" spans="1:7">
      <c r="A25" s="4" t="s">
        <v>979</v>
      </c>
      <c r="B25" s="4" t="s">
        <v>978</v>
      </c>
      <c r="C25" s="44">
        <v>1</v>
      </c>
      <c r="D25" s="136">
        <v>9165</v>
      </c>
      <c r="E25" s="136">
        <v>9165</v>
      </c>
      <c r="F25" s="72"/>
      <c r="G25" s="72"/>
    </row>
    <row r="26" spans="1:7">
      <c r="A26" s="4" t="s">
        <v>977</v>
      </c>
      <c r="B26" s="4" t="s">
        <v>976</v>
      </c>
      <c r="C26" s="44">
        <v>2</v>
      </c>
      <c r="D26" s="136">
        <v>8942</v>
      </c>
      <c r="E26" s="136">
        <v>8942</v>
      </c>
      <c r="F26" s="72"/>
      <c r="G26" s="72"/>
    </row>
    <row r="27" spans="1:7">
      <c r="A27" s="4" t="s">
        <v>975</v>
      </c>
      <c r="B27" s="4" t="s">
        <v>974</v>
      </c>
      <c r="C27" s="44">
        <v>1</v>
      </c>
      <c r="D27" s="136">
        <v>5895</v>
      </c>
      <c r="E27" s="136">
        <v>5895</v>
      </c>
      <c r="F27" s="72"/>
      <c r="G27" s="72"/>
    </row>
    <row r="28" spans="1:7">
      <c r="A28" s="31"/>
      <c r="B28" s="51" t="s">
        <v>99</v>
      </c>
      <c r="C28" s="47">
        <f>SUM(C10:C27)</f>
        <v>19</v>
      </c>
    </row>
    <row r="29" spans="1:7" ht="15.75" thickBot="1">
      <c r="A29" s="31"/>
    </row>
    <row r="30" spans="1:7" ht="15.75" thickBot="1">
      <c r="A30" s="206" t="s">
        <v>0</v>
      </c>
      <c r="B30" s="206" t="s">
        <v>1</v>
      </c>
      <c r="C30" s="208" t="s">
        <v>8</v>
      </c>
      <c r="D30" s="211" t="s">
        <v>2</v>
      </c>
      <c r="E30" s="212"/>
    </row>
    <row r="31" spans="1:7">
      <c r="A31" s="207"/>
      <c r="B31" s="207"/>
      <c r="C31" s="209"/>
      <c r="D31" s="206" t="s">
        <v>3</v>
      </c>
      <c r="E31" s="206" t="s">
        <v>4</v>
      </c>
    </row>
    <row r="32" spans="1:7" ht="15.75" thickBot="1">
      <c r="A32" s="213"/>
      <c r="B32" s="213"/>
      <c r="C32" s="210"/>
      <c r="D32" s="213"/>
      <c r="E32" s="213"/>
    </row>
    <row r="33" spans="1:7">
      <c r="A33" s="4" t="s">
        <v>973</v>
      </c>
      <c r="B33" s="4" t="s">
        <v>972</v>
      </c>
      <c r="C33" s="3">
        <v>15</v>
      </c>
      <c r="D33" s="131">
        <v>17910</v>
      </c>
      <c r="E33" s="131">
        <v>17910</v>
      </c>
      <c r="F33" s="72"/>
      <c r="G33" s="72"/>
    </row>
    <row r="34" spans="1:7">
      <c r="A34" s="4" t="s">
        <v>971</v>
      </c>
      <c r="B34" s="4" t="s">
        <v>970</v>
      </c>
      <c r="C34" s="3">
        <v>11</v>
      </c>
      <c r="D34" s="131">
        <v>17332</v>
      </c>
      <c r="E34" s="131">
        <v>17332</v>
      </c>
      <c r="F34" s="72"/>
      <c r="G34" s="72"/>
    </row>
    <row r="35" spans="1:7">
      <c r="A35" s="4" t="s">
        <v>969</v>
      </c>
      <c r="B35" s="4" t="s">
        <v>968</v>
      </c>
      <c r="C35" s="3">
        <v>37</v>
      </c>
      <c r="D35" s="131">
        <v>16984</v>
      </c>
      <c r="E35" s="131">
        <v>16984</v>
      </c>
      <c r="F35" s="72"/>
      <c r="G35" s="72"/>
    </row>
    <row r="36" spans="1:7">
      <c r="A36" s="4" t="s">
        <v>967</v>
      </c>
      <c r="B36" s="4" t="s">
        <v>966</v>
      </c>
      <c r="C36" s="3">
        <v>2</v>
      </c>
      <c r="D36" s="131">
        <v>12100</v>
      </c>
      <c r="E36" s="131">
        <v>12100</v>
      </c>
      <c r="F36" s="72"/>
      <c r="G36" s="72"/>
    </row>
    <row r="37" spans="1:7">
      <c r="A37" s="4" t="s">
        <v>965</v>
      </c>
      <c r="B37" s="4" t="s">
        <v>964</v>
      </c>
      <c r="C37" s="3">
        <v>1</v>
      </c>
      <c r="D37" s="131">
        <v>9940</v>
      </c>
      <c r="E37" s="131">
        <v>9940</v>
      </c>
      <c r="F37" s="72"/>
      <c r="G37" s="72"/>
    </row>
    <row r="38" spans="1:7">
      <c r="A38" s="4" t="s">
        <v>963</v>
      </c>
      <c r="B38" s="4" t="s">
        <v>962</v>
      </c>
      <c r="C38" s="3">
        <v>1</v>
      </c>
      <c r="D38" s="131">
        <v>9194</v>
      </c>
      <c r="E38" s="131">
        <v>9194</v>
      </c>
      <c r="F38" s="72"/>
      <c r="G38" s="72"/>
    </row>
    <row r="39" spans="1:7">
      <c r="A39" s="4" t="s">
        <v>961</v>
      </c>
      <c r="B39" s="4" t="s">
        <v>960</v>
      </c>
      <c r="C39" s="3">
        <v>1</v>
      </c>
      <c r="D39" s="131">
        <v>9165</v>
      </c>
      <c r="E39" s="131">
        <v>9165</v>
      </c>
      <c r="F39" s="72"/>
      <c r="G39" s="72"/>
    </row>
    <row r="40" spans="1:7">
      <c r="A40" s="4" t="s">
        <v>959</v>
      </c>
      <c r="B40" s="4" t="s">
        <v>958</v>
      </c>
      <c r="C40" s="3">
        <v>1</v>
      </c>
      <c r="D40" s="131">
        <v>9165</v>
      </c>
      <c r="E40" s="131">
        <v>9165</v>
      </c>
      <c r="F40" s="72"/>
      <c r="G40" s="72"/>
    </row>
    <row r="41" spans="1:7">
      <c r="A41" s="4" t="s">
        <v>957</v>
      </c>
      <c r="B41" s="4" t="s">
        <v>956</v>
      </c>
      <c r="C41" s="3">
        <v>1</v>
      </c>
      <c r="D41" s="131">
        <v>9165</v>
      </c>
      <c r="E41" s="131">
        <v>9165</v>
      </c>
      <c r="F41" s="72"/>
      <c r="G41" s="72"/>
    </row>
    <row r="42" spans="1:7">
      <c r="A42" s="4" t="s">
        <v>955</v>
      </c>
      <c r="B42" s="4" t="s">
        <v>954</v>
      </c>
      <c r="C42" s="3">
        <v>1</v>
      </c>
      <c r="D42" s="131">
        <v>9165</v>
      </c>
      <c r="E42" s="131">
        <v>9165</v>
      </c>
      <c r="F42" s="72"/>
      <c r="G42" s="72"/>
    </row>
    <row r="43" spans="1:7">
      <c r="A43" s="4" t="s">
        <v>953</v>
      </c>
      <c r="B43" s="4" t="s">
        <v>952</v>
      </c>
      <c r="C43" s="3">
        <v>3</v>
      </c>
      <c r="D43" s="131">
        <v>9165</v>
      </c>
      <c r="E43" s="131">
        <v>9165</v>
      </c>
      <c r="F43" s="72"/>
      <c r="G43" s="72"/>
    </row>
    <row r="44" spans="1:7">
      <c r="A44" s="4" t="s">
        <v>951</v>
      </c>
      <c r="B44" s="4" t="s">
        <v>47</v>
      </c>
      <c r="C44" s="3">
        <v>1</v>
      </c>
      <c r="D44" s="131">
        <v>8382</v>
      </c>
      <c r="E44" s="131">
        <v>8382</v>
      </c>
      <c r="F44" s="72"/>
      <c r="G44" s="72"/>
    </row>
    <row r="45" spans="1:7">
      <c r="A45" s="40"/>
      <c r="B45" s="25" t="s">
        <v>102</v>
      </c>
      <c r="C45" s="26">
        <f>SUM(C31:C44)</f>
        <v>75</v>
      </c>
      <c r="D45" s="135"/>
      <c r="E45" s="135"/>
    </row>
    <row r="46" spans="1:7">
      <c r="A46" s="40"/>
      <c r="B46" s="41"/>
      <c r="C46" s="40"/>
      <c r="D46" s="135"/>
      <c r="E46" s="135"/>
    </row>
    <row r="47" spans="1:7">
      <c r="B47" s="25" t="s">
        <v>668</v>
      </c>
      <c r="C47" s="26">
        <f>+C28+C45</f>
        <v>94</v>
      </c>
      <c r="D47" s="130"/>
      <c r="E47" s="130"/>
    </row>
    <row r="48" spans="1:7">
      <c r="D48" s="130"/>
      <c r="E48" s="130"/>
    </row>
    <row r="49" spans="1:5">
      <c r="A49" s="134" t="s">
        <v>263</v>
      </c>
      <c r="B49" s="133"/>
      <c r="D49" s="130"/>
      <c r="E49" s="130"/>
    </row>
    <row r="50" spans="1:5">
      <c r="A50" s="132"/>
      <c r="B50" s="4" t="s">
        <v>950</v>
      </c>
      <c r="C50" s="3">
        <v>19</v>
      </c>
      <c r="D50" s="131">
        <v>3550</v>
      </c>
      <c r="E50" s="131">
        <v>4500</v>
      </c>
    </row>
    <row r="51" spans="1:5">
      <c r="A51" s="47"/>
      <c r="B51" s="51" t="s">
        <v>264</v>
      </c>
      <c r="C51" s="47">
        <f>SUM(C50:C50)</f>
        <v>19</v>
      </c>
      <c r="D51" s="130"/>
      <c r="E51" s="130"/>
    </row>
    <row r="52" spans="1:5">
      <c r="A52" s="31"/>
    </row>
    <row r="53" spans="1:5">
      <c r="B53" s="25" t="s">
        <v>31</v>
      </c>
      <c r="C53" s="26">
        <f>+C47+C51</f>
        <v>113</v>
      </c>
    </row>
  </sheetData>
  <mergeCells count="17">
    <mergeCell ref="A1:E1"/>
    <mergeCell ref="A6:A8"/>
    <mergeCell ref="B6:B8"/>
    <mergeCell ref="C6:C8"/>
    <mergeCell ref="D6:E6"/>
    <mergeCell ref="D7:D8"/>
    <mergeCell ref="E7:E8"/>
    <mergeCell ref="A9:B9"/>
    <mergeCell ref="A2:E2"/>
    <mergeCell ref="A3:E3"/>
    <mergeCell ref="A4:E4"/>
    <mergeCell ref="A30:A32"/>
    <mergeCell ref="B30:B32"/>
    <mergeCell ref="C30:C32"/>
    <mergeCell ref="D30:E30"/>
    <mergeCell ref="D31:D32"/>
    <mergeCell ref="E31:E3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9F1A3-9CF7-419A-8C46-DB167A3DD549}">
  <dimension ref="A1:E31"/>
  <sheetViews>
    <sheetView showGridLines="0" workbookViewId="0">
      <selection activeCell="F49" sqref="F49"/>
    </sheetView>
  </sheetViews>
  <sheetFormatPr baseColWidth="10" defaultRowHeight="15"/>
  <cols>
    <col min="1" max="1" width="9.85546875" customWidth="1"/>
    <col min="2" max="2" width="38" bestFit="1" customWidth="1"/>
    <col min="3" max="3" width="20.85546875" bestFit="1" customWidth="1"/>
    <col min="4" max="4" width="11.42578125" customWidth="1"/>
    <col min="5" max="5" width="11" customWidth="1"/>
  </cols>
  <sheetData>
    <row r="1" spans="1:5" ht="15.75">
      <c r="A1" s="253" t="s">
        <v>1008</v>
      </c>
      <c r="B1" s="253"/>
      <c r="C1" s="253"/>
      <c r="D1" s="253"/>
      <c r="E1" s="253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6.5" thickBot="1">
      <c r="A6" s="1"/>
    </row>
    <row r="7" spans="1:5" ht="15.75" thickBot="1">
      <c r="A7" s="256" t="s">
        <v>0</v>
      </c>
      <c r="B7" s="256" t="s">
        <v>1</v>
      </c>
      <c r="C7" s="259" t="s">
        <v>8</v>
      </c>
      <c r="D7" s="262" t="s">
        <v>2</v>
      </c>
      <c r="E7" s="263"/>
    </row>
    <row r="8" spans="1:5">
      <c r="A8" s="257"/>
      <c r="B8" s="257"/>
      <c r="C8" s="260"/>
      <c r="D8" s="256" t="s">
        <v>3</v>
      </c>
      <c r="E8" s="256" t="s">
        <v>4</v>
      </c>
    </row>
    <row r="9" spans="1:5" ht="15.75" thickBot="1">
      <c r="A9" s="258"/>
      <c r="B9" s="258"/>
      <c r="C9" s="261"/>
      <c r="D9" s="258"/>
      <c r="E9" s="258"/>
    </row>
    <row r="10" spans="1:5">
      <c r="A10" s="222" t="s">
        <v>5</v>
      </c>
      <c r="B10" s="223"/>
      <c r="C10" s="12"/>
      <c r="D10" s="12"/>
      <c r="E10" s="12"/>
    </row>
    <row r="11" spans="1:5">
      <c r="A11" s="137" t="s">
        <v>1009</v>
      </c>
      <c r="B11" s="4" t="s">
        <v>1010</v>
      </c>
      <c r="C11" s="3">
        <v>1</v>
      </c>
      <c r="D11" s="138">
        <v>66140</v>
      </c>
      <c r="E11" s="138">
        <v>66140</v>
      </c>
    </row>
    <row r="12" spans="1:5">
      <c r="A12" s="137" t="s">
        <v>1011</v>
      </c>
      <c r="B12" s="4" t="s">
        <v>218</v>
      </c>
      <c r="C12" s="3">
        <v>1</v>
      </c>
      <c r="D12" s="138">
        <v>24328</v>
      </c>
      <c r="E12" s="138">
        <v>24328</v>
      </c>
    </row>
    <row r="13" spans="1:5">
      <c r="A13" s="137" t="s">
        <v>1012</v>
      </c>
      <c r="B13" s="4" t="s">
        <v>1013</v>
      </c>
      <c r="C13" s="3">
        <v>1</v>
      </c>
      <c r="D13" s="138">
        <v>17258</v>
      </c>
      <c r="E13" s="138">
        <v>17258</v>
      </c>
    </row>
    <row r="14" spans="1:5" ht="23.25">
      <c r="A14" s="137" t="s">
        <v>1012</v>
      </c>
      <c r="B14" s="139" t="s">
        <v>1014</v>
      </c>
      <c r="C14" s="3">
        <v>1</v>
      </c>
      <c r="D14" s="138">
        <v>17258</v>
      </c>
      <c r="E14" s="138">
        <v>17258</v>
      </c>
    </row>
    <row r="15" spans="1:5">
      <c r="A15" s="137" t="s">
        <v>1012</v>
      </c>
      <c r="B15" s="139" t="s">
        <v>1015</v>
      </c>
      <c r="C15" s="3">
        <v>1</v>
      </c>
      <c r="D15" s="138">
        <v>17258</v>
      </c>
      <c r="E15" s="138">
        <v>17258</v>
      </c>
    </row>
    <row r="16" spans="1:5" ht="23.25">
      <c r="A16" s="137" t="s">
        <v>1016</v>
      </c>
      <c r="B16" s="139" t="s">
        <v>1017</v>
      </c>
      <c r="C16" s="3">
        <v>1</v>
      </c>
      <c r="D16" s="138">
        <v>14761.96</v>
      </c>
      <c r="E16" s="138">
        <v>14761.96</v>
      </c>
    </row>
    <row r="17" spans="1:5">
      <c r="A17" s="137" t="s">
        <v>1016</v>
      </c>
      <c r="B17" s="139" t="s">
        <v>1018</v>
      </c>
      <c r="C17" s="3">
        <v>1</v>
      </c>
      <c r="D17" s="138">
        <v>14761.96</v>
      </c>
      <c r="E17" s="138">
        <v>14761.96</v>
      </c>
    </row>
    <row r="18" spans="1:5">
      <c r="A18" s="137" t="s">
        <v>1016</v>
      </c>
      <c r="B18" s="139" t="s">
        <v>1019</v>
      </c>
      <c r="C18" s="3">
        <v>1</v>
      </c>
      <c r="D18" s="138">
        <v>14761.96</v>
      </c>
      <c r="E18" s="138">
        <v>14761.96</v>
      </c>
    </row>
    <row r="19" spans="1:5">
      <c r="A19" s="137" t="s">
        <v>1016</v>
      </c>
      <c r="B19" s="139" t="s">
        <v>1020</v>
      </c>
      <c r="C19" s="3">
        <v>1</v>
      </c>
      <c r="D19" s="138">
        <v>14761.96</v>
      </c>
      <c r="E19" s="138">
        <v>14761.96</v>
      </c>
    </row>
    <row r="20" spans="1:5">
      <c r="A20" s="137" t="s">
        <v>1021</v>
      </c>
      <c r="B20" s="139" t="s">
        <v>523</v>
      </c>
      <c r="C20" s="3">
        <v>1</v>
      </c>
      <c r="D20" s="138">
        <v>11148.72</v>
      </c>
      <c r="E20" s="138">
        <v>11148.72</v>
      </c>
    </row>
    <row r="21" spans="1:5">
      <c r="A21" s="137" t="s">
        <v>1022</v>
      </c>
      <c r="B21" s="139" t="s">
        <v>1023</v>
      </c>
      <c r="C21" s="3">
        <v>3</v>
      </c>
      <c r="D21" s="138">
        <v>5800.7</v>
      </c>
      <c r="E21" s="138">
        <v>5800.7</v>
      </c>
    </row>
    <row r="22" spans="1:5">
      <c r="A22" s="140"/>
      <c r="B22" s="140"/>
      <c r="C22" s="4"/>
      <c r="D22" s="141"/>
      <c r="E22" s="141"/>
    </row>
    <row r="23" spans="1:5">
      <c r="B23" s="142" t="s">
        <v>99</v>
      </c>
      <c r="C23" s="115">
        <f>SUM(C11:C22)</f>
        <v>13</v>
      </c>
    </row>
    <row r="24" spans="1:5" ht="15.75" thickBot="1"/>
    <row r="25" spans="1:5">
      <c r="A25" s="254" t="s">
        <v>100</v>
      </c>
      <c r="B25" s="255"/>
    </row>
    <row r="26" spans="1:5">
      <c r="A26" s="137" t="s">
        <v>1024</v>
      </c>
      <c r="B26" s="139" t="s">
        <v>1025</v>
      </c>
      <c r="C26" s="3">
        <v>2</v>
      </c>
      <c r="D26" s="90">
        <v>11148.72</v>
      </c>
      <c r="E26" s="90">
        <v>11148.72</v>
      </c>
    </row>
    <row r="27" spans="1:5">
      <c r="A27" s="137" t="s">
        <v>1026</v>
      </c>
      <c r="B27" s="139" t="s">
        <v>1027</v>
      </c>
      <c r="C27" s="3">
        <v>2</v>
      </c>
      <c r="D27" s="90">
        <v>9422.44</v>
      </c>
      <c r="E27" s="90">
        <v>9422.44</v>
      </c>
    </row>
    <row r="28" spans="1:5">
      <c r="A28" s="137" t="s">
        <v>1026</v>
      </c>
      <c r="B28" s="139" t="s">
        <v>1028</v>
      </c>
      <c r="C28" s="3">
        <v>1</v>
      </c>
      <c r="D28" s="90">
        <v>9422.44</v>
      </c>
      <c r="E28" s="90">
        <v>9422.44</v>
      </c>
    </row>
    <row r="29" spans="1:5">
      <c r="B29" s="142" t="s">
        <v>102</v>
      </c>
      <c r="C29" s="115">
        <f>SUM(C26:C28)</f>
        <v>5</v>
      </c>
      <c r="D29" s="143"/>
      <c r="E29" s="143"/>
    </row>
    <row r="30" spans="1:5" ht="15.75" thickBot="1">
      <c r="B30" s="144"/>
      <c r="C30" s="143"/>
      <c r="D30" s="143"/>
      <c r="E30" s="143"/>
    </row>
    <row r="31" spans="1:5" ht="15.75" thickBot="1">
      <c r="B31" s="145" t="s">
        <v>32</v>
      </c>
      <c r="C31" s="146">
        <f>C23+C29</f>
        <v>18</v>
      </c>
    </row>
  </sheetData>
  <mergeCells count="12">
    <mergeCell ref="A10:B10"/>
    <mergeCell ref="A25:B25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33EC1-C921-4C5F-A634-8E7769D5FE35}">
  <dimension ref="A1:E63"/>
  <sheetViews>
    <sheetView showGridLines="0" topLeftCell="A43" zoomScaleNormal="100" workbookViewId="0">
      <selection activeCell="F49" sqref="F49"/>
    </sheetView>
  </sheetViews>
  <sheetFormatPr baseColWidth="10" defaultRowHeight="15"/>
  <cols>
    <col min="1" max="1" width="36" bestFit="1" customWidth="1"/>
    <col min="2" max="2" width="39.140625" customWidth="1"/>
    <col min="3" max="3" width="20.85546875" bestFit="1" customWidth="1"/>
    <col min="4" max="4" width="7.85546875" bestFit="1" customWidth="1"/>
    <col min="5" max="5" width="9.140625" customWidth="1"/>
  </cols>
  <sheetData>
    <row r="1" spans="1:5" ht="15.75">
      <c r="A1" s="205" t="s">
        <v>1029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542</v>
      </c>
      <c r="B4" s="205"/>
      <c r="C4" s="205"/>
      <c r="D4" s="205"/>
      <c r="E4" s="205"/>
    </row>
    <row r="5" spans="1:5" ht="15.75">
      <c r="A5" s="1"/>
    </row>
    <row r="6" spans="1:5" ht="16.5" thickBot="1">
      <c r="A6" s="1"/>
    </row>
    <row r="7" spans="1:5" ht="15.75" thickBot="1">
      <c r="A7" s="147" t="s">
        <v>0</v>
      </c>
      <c r="B7" s="147" t="s">
        <v>1</v>
      </c>
      <c r="C7" s="208" t="s">
        <v>8</v>
      </c>
      <c r="D7" s="211" t="s">
        <v>2</v>
      </c>
      <c r="E7" s="212"/>
    </row>
    <row r="8" spans="1:5">
      <c r="A8" s="148"/>
      <c r="B8" s="148"/>
      <c r="C8" s="209"/>
      <c r="D8" s="206" t="s">
        <v>3</v>
      </c>
      <c r="E8" s="206" t="s">
        <v>4</v>
      </c>
    </row>
    <row r="9" spans="1:5" ht="15.75" thickBot="1">
      <c r="A9" s="148"/>
      <c r="B9" s="148"/>
      <c r="C9" s="210"/>
      <c r="D9" s="213"/>
      <c r="E9" s="213"/>
    </row>
    <row r="10" spans="1:5">
      <c r="A10" s="232" t="s">
        <v>5</v>
      </c>
      <c r="B10" s="232"/>
    </row>
    <row r="11" spans="1:5">
      <c r="A11" s="96" t="s">
        <v>1030</v>
      </c>
      <c r="B11" s="96" t="s">
        <v>34</v>
      </c>
      <c r="C11" s="3">
        <v>1</v>
      </c>
      <c r="D11" s="102">
        <v>48196.2</v>
      </c>
      <c r="E11" s="102">
        <v>48196.2</v>
      </c>
    </row>
    <row r="12" spans="1:5">
      <c r="A12" s="96" t="s">
        <v>1031</v>
      </c>
      <c r="B12" s="96" t="s">
        <v>1032</v>
      </c>
      <c r="C12" s="3">
        <v>1</v>
      </c>
      <c r="D12" s="102">
        <v>39490.199999999997</v>
      </c>
      <c r="E12" s="102">
        <v>39490.199999999997</v>
      </c>
    </row>
    <row r="13" spans="1:5">
      <c r="A13" s="96" t="s">
        <v>1033</v>
      </c>
      <c r="B13" s="96" t="s">
        <v>1034</v>
      </c>
      <c r="C13" s="3">
        <v>1</v>
      </c>
      <c r="D13" s="102">
        <v>39490.199999999997</v>
      </c>
      <c r="E13" s="102">
        <v>39490.199999999997</v>
      </c>
    </row>
    <row r="14" spans="1:5">
      <c r="A14" s="31"/>
      <c r="B14" s="7" t="s">
        <v>99</v>
      </c>
      <c r="C14" s="8">
        <f>SUM(C11:C13)</f>
        <v>3</v>
      </c>
    </row>
    <row r="15" spans="1:5">
      <c r="A15" s="31"/>
    </row>
    <row r="16" spans="1:5">
      <c r="A16" s="232" t="s">
        <v>100</v>
      </c>
      <c r="B16" s="232"/>
    </row>
    <row r="17" spans="1:5">
      <c r="A17" s="96" t="s">
        <v>1035</v>
      </c>
      <c r="B17" s="96" t="s">
        <v>1036</v>
      </c>
      <c r="C17" s="3">
        <v>1</v>
      </c>
      <c r="D17" s="102">
        <v>27816</v>
      </c>
      <c r="E17" s="102">
        <v>27816</v>
      </c>
    </row>
    <row r="18" spans="1:5">
      <c r="A18" s="96" t="s">
        <v>1037</v>
      </c>
      <c r="B18" s="96" t="s">
        <v>1038</v>
      </c>
      <c r="C18" s="3">
        <v>1</v>
      </c>
      <c r="D18" s="102">
        <v>27816</v>
      </c>
      <c r="E18" s="102">
        <v>27816</v>
      </c>
    </row>
    <row r="19" spans="1:5">
      <c r="A19" s="96" t="s">
        <v>1039</v>
      </c>
      <c r="B19" s="96" t="s">
        <v>1040</v>
      </c>
      <c r="C19" s="3">
        <v>20</v>
      </c>
      <c r="D19" s="102">
        <v>27816</v>
      </c>
      <c r="E19" s="102">
        <v>27816</v>
      </c>
    </row>
    <row r="20" spans="1:5">
      <c r="A20" s="96" t="s">
        <v>1041</v>
      </c>
      <c r="B20" s="96" t="s">
        <v>1042</v>
      </c>
      <c r="C20" s="3">
        <v>1</v>
      </c>
      <c r="D20" s="102">
        <v>23406.9</v>
      </c>
      <c r="E20" s="102">
        <v>23406.9</v>
      </c>
    </row>
    <row r="21" spans="1:5">
      <c r="A21" s="96" t="s">
        <v>1043</v>
      </c>
      <c r="B21" s="96" t="s">
        <v>1044</v>
      </c>
      <c r="C21" s="3">
        <v>1</v>
      </c>
      <c r="D21" s="102">
        <v>23396.7</v>
      </c>
      <c r="E21" s="102">
        <v>23396.7</v>
      </c>
    </row>
    <row r="22" spans="1:5">
      <c r="A22" s="96" t="s">
        <v>1045</v>
      </c>
      <c r="B22" s="96" t="s">
        <v>1046</v>
      </c>
      <c r="C22" s="3">
        <v>1</v>
      </c>
      <c r="D22" s="102">
        <v>21000</v>
      </c>
      <c r="E22" s="102">
        <v>21000</v>
      </c>
    </row>
    <row r="23" spans="1:5">
      <c r="A23" s="96" t="s">
        <v>1047</v>
      </c>
      <c r="B23" s="96" t="s">
        <v>1048</v>
      </c>
      <c r="C23" s="3">
        <v>1</v>
      </c>
      <c r="D23" s="102">
        <v>20287.8</v>
      </c>
      <c r="E23" s="102">
        <v>20287.8</v>
      </c>
    </row>
    <row r="24" spans="1:5">
      <c r="A24" s="96" t="s">
        <v>1049</v>
      </c>
      <c r="B24" s="96" t="s">
        <v>1050</v>
      </c>
      <c r="C24" s="3">
        <v>2</v>
      </c>
      <c r="D24" s="102">
        <v>20287.8</v>
      </c>
      <c r="E24" s="102">
        <v>20287.8</v>
      </c>
    </row>
    <row r="25" spans="1:5">
      <c r="A25" s="96" t="s">
        <v>1051</v>
      </c>
      <c r="B25" s="96" t="s">
        <v>1052</v>
      </c>
      <c r="C25" s="3">
        <v>1</v>
      </c>
      <c r="D25" s="102">
        <v>17829.900000000001</v>
      </c>
      <c r="E25" s="102">
        <v>17829.900000000001</v>
      </c>
    </row>
    <row r="26" spans="1:5">
      <c r="A26" s="96" t="s">
        <v>1053</v>
      </c>
      <c r="B26" s="96" t="s">
        <v>1054</v>
      </c>
      <c r="C26" s="3">
        <v>1</v>
      </c>
      <c r="D26" s="102">
        <v>17829.900000000001</v>
      </c>
      <c r="E26" s="102">
        <v>17829.900000000001</v>
      </c>
    </row>
    <row r="27" spans="1:5">
      <c r="A27" s="96" t="s">
        <v>1055</v>
      </c>
      <c r="B27" s="96" t="s">
        <v>1056</v>
      </c>
      <c r="C27" s="3">
        <v>1</v>
      </c>
      <c r="D27" s="102">
        <v>17829.900000000001</v>
      </c>
      <c r="E27" s="102">
        <v>17829.900000000001</v>
      </c>
    </row>
    <row r="28" spans="1:5">
      <c r="A28" s="96" t="s">
        <v>1057</v>
      </c>
      <c r="B28" s="96" t="s">
        <v>1058</v>
      </c>
      <c r="C28" s="3">
        <v>6</v>
      </c>
      <c r="D28" s="102">
        <v>17192.7</v>
      </c>
      <c r="E28" s="102">
        <v>17192.7</v>
      </c>
    </row>
    <row r="29" spans="1:5">
      <c r="A29" s="96" t="s">
        <v>1059</v>
      </c>
      <c r="B29" s="96" t="s">
        <v>1060</v>
      </c>
      <c r="C29" s="3">
        <v>63</v>
      </c>
      <c r="D29" s="102">
        <v>17027.099999999999</v>
      </c>
      <c r="E29" s="102">
        <v>17027.099999999999</v>
      </c>
    </row>
    <row r="30" spans="1:5">
      <c r="A30" s="96" t="s">
        <v>1061</v>
      </c>
      <c r="B30" s="96" t="s">
        <v>1062</v>
      </c>
      <c r="C30" s="3">
        <v>1</v>
      </c>
      <c r="D30" s="102">
        <v>16397.400000000001</v>
      </c>
      <c r="E30" s="102">
        <v>16397.400000000001</v>
      </c>
    </row>
    <row r="31" spans="1:5">
      <c r="A31" s="96" t="s">
        <v>1063</v>
      </c>
      <c r="B31" s="96" t="s">
        <v>1064</v>
      </c>
      <c r="C31" s="3">
        <v>1</v>
      </c>
      <c r="D31" s="102">
        <v>16397.400000000001</v>
      </c>
      <c r="E31" s="102">
        <v>16397.400000000001</v>
      </c>
    </row>
    <row r="32" spans="1:5">
      <c r="A32" s="96" t="s">
        <v>1065</v>
      </c>
      <c r="B32" s="96" t="s">
        <v>1066</v>
      </c>
      <c r="C32" s="3">
        <v>1</v>
      </c>
      <c r="D32" s="102">
        <v>15450</v>
      </c>
      <c r="E32" s="102">
        <v>15450</v>
      </c>
    </row>
    <row r="33" spans="1:5">
      <c r="A33" s="96" t="s">
        <v>1067</v>
      </c>
      <c r="B33" s="96" t="s">
        <v>1068</v>
      </c>
      <c r="C33" s="3">
        <v>8</v>
      </c>
      <c r="D33" s="102">
        <v>15513.6</v>
      </c>
      <c r="E33" s="102">
        <v>15513.6</v>
      </c>
    </row>
    <row r="34" spans="1:5">
      <c r="A34" s="96" t="s">
        <v>1069</v>
      </c>
      <c r="B34" s="96" t="s">
        <v>1070</v>
      </c>
      <c r="C34" s="3">
        <v>7</v>
      </c>
      <c r="D34" s="102">
        <v>14808.3</v>
      </c>
      <c r="E34" s="102">
        <v>14808.3</v>
      </c>
    </row>
    <row r="35" spans="1:5">
      <c r="A35" s="96" t="s">
        <v>1071</v>
      </c>
      <c r="B35" s="96" t="s">
        <v>1072</v>
      </c>
      <c r="C35" s="3">
        <v>1</v>
      </c>
      <c r="D35" s="102">
        <v>13442.4</v>
      </c>
      <c r="E35" s="102">
        <v>13442.4</v>
      </c>
    </row>
    <row r="36" spans="1:5">
      <c r="A36" s="96" t="s">
        <v>1073</v>
      </c>
      <c r="B36" s="96" t="s">
        <v>1074</v>
      </c>
      <c r="C36" s="3">
        <v>3</v>
      </c>
      <c r="D36" s="102">
        <v>13439.4</v>
      </c>
      <c r="E36" s="102">
        <v>13439.4</v>
      </c>
    </row>
    <row r="37" spans="1:5">
      <c r="A37" s="96" t="s">
        <v>1075</v>
      </c>
      <c r="B37" s="96" t="s">
        <v>1076</v>
      </c>
      <c r="C37" s="3">
        <v>1</v>
      </c>
      <c r="D37" s="102">
        <v>12965</v>
      </c>
      <c r="E37" s="102">
        <v>12965</v>
      </c>
    </row>
    <row r="38" spans="1:5">
      <c r="A38" s="96" t="s">
        <v>1077</v>
      </c>
      <c r="B38" s="96" t="s">
        <v>1078</v>
      </c>
      <c r="C38" s="3">
        <v>1</v>
      </c>
      <c r="D38" s="102">
        <v>12965</v>
      </c>
      <c r="E38" s="102">
        <v>12965</v>
      </c>
    </row>
    <row r="39" spans="1:5">
      <c r="A39" s="96" t="s">
        <v>1079</v>
      </c>
      <c r="B39" s="96" t="s">
        <v>1080</v>
      </c>
      <c r="C39" s="3">
        <v>1</v>
      </c>
      <c r="D39" s="102">
        <v>11096.1</v>
      </c>
      <c r="E39" s="102">
        <v>11096.1</v>
      </c>
    </row>
    <row r="40" spans="1:5">
      <c r="A40" s="96" t="s">
        <v>1081</v>
      </c>
      <c r="B40" s="96" t="s">
        <v>49</v>
      </c>
      <c r="C40" s="3">
        <v>1</v>
      </c>
      <c r="D40" s="102">
        <v>10642.2</v>
      </c>
      <c r="E40" s="102">
        <v>10642.2</v>
      </c>
    </row>
    <row r="41" spans="1:5">
      <c r="A41" s="96" t="s">
        <v>1082</v>
      </c>
      <c r="B41" s="96" t="s">
        <v>964</v>
      </c>
      <c r="C41" s="3">
        <v>2</v>
      </c>
      <c r="D41" s="102">
        <v>10351.5</v>
      </c>
      <c r="E41" s="102">
        <v>10351.5</v>
      </c>
    </row>
    <row r="42" spans="1:5">
      <c r="A42" s="96" t="s">
        <v>1083</v>
      </c>
      <c r="B42" s="96" t="s">
        <v>1084</v>
      </c>
      <c r="C42" s="3">
        <v>4</v>
      </c>
      <c r="D42" s="102">
        <v>10351.5</v>
      </c>
      <c r="E42" s="102">
        <v>10351.5</v>
      </c>
    </row>
    <row r="43" spans="1:5">
      <c r="A43" s="96" t="s">
        <v>1085</v>
      </c>
      <c r="B43" s="96" t="s">
        <v>1086</v>
      </c>
      <c r="C43" s="3">
        <v>3</v>
      </c>
      <c r="D43" s="102">
        <v>10351.5</v>
      </c>
      <c r="E43" s="102">
        <v>10351.5</v>
      </c>
    </row>
    <row r="44" spans="1:5">
      <c r="A44" s="96" t="s">
        <v>1087</v>
      </c>
      <c r="B44" s="96" t="s">
        <v>1088</v>
      </c>
      <c r="C44" s="3">
        <v>1</v>
      </c>
      <c r="D44" s="102">
        <v>10287.9</v>
      </c>
      <c r="E44" s="102">
        <v>10287.9</v>
      </c>
    </row>
    <row r="45" spans="1:5">
      <c r="A45" s="96" t="s">
        <v>1089</v>
      </c>
      <c r="B45" s="96" t="s">
        <v>1090</v>
      </c>
      <c r="C45" s="3">
        <v>8</v>
      </c>
      <c r="D45" s="102">
        <v>9823.2000000000007</v>
      </c>
      <c r="E45" s="102">
        <v>9823.2000000000007</v>
      </c>
    </row>
    <row r="46" spans="1:5">
      <c r="A46" s="96" t="s">
        <v>1091</v>
      </c>
      <c r="B46" s="96" t="s">
        <v>1092</v>
      </c>
      <c r="C46" s="3">
        <v>8</v>
      </c>
      <c r="D46" s="102">
        <v>9823.2000000000007</v>
      </c>
      <c r="E46" s="102">
        <v>9823.2000000000007</v>
      </c>
    </row>
    <row r="47" spans="1:5">
      <c r="A47" s="96" t="s">
        <v>1093</v>
      </c>
      <c r="B47" s="96" t="s">
        <v>1094</v>
      </c>
      <c r="C47" s="3">
        <v>3</v>
      </c>
      <c r="D47" s="102">
        <v>9823.2000000000007</v>
      </c>
      <c r="E47" s="102">
        <v>9823.2000000000007</v>
      </c>
    </row>
    <row r="48" spans="1:5">
      <c r="A48" s="96" t="s">
        <v>1095</v>
      </c>
      <c r="B48" s="96" t="s">
        <v>1096</v>
      </c>
      <c r="C48" s="3">
        <v>7</v>
      </c>
      <c r="D48" s="102">
        <v>9798</v>
      </c>
      <c r="E48" s="102">
        <v>9798</v>
      </c>
    </row>
    <row r="49" spans="1:5">
      <c r="A49" s="230" t="s">
        <v>102</v>
      </c>
      <c r="B49" s="231"/>
      <c r="C49" s="8">
        <f>SUM(C17:C48)</f>
        <v>162</v>
      </c>
      <c r="D49" s="47"/>
      <c r="E49" s="47"/>
    </row>
    <row r="50" spans="1:5">
      <c r="A50" s="40"/>
      <c r="B50" s="41"/>
      <c r="C50" s="40"/>
      <c r="D50" s="40"/>
      <c r="E50" s="40"/>
    </row>
    <row r="51" spans="1:5">
      <c r="A51" s="229" t="s">
        <v>103</v>
      </c>
      <c r="B51" s="229"/>
    </row>
    <row r="52" spans="1:5">
      <c r="A52" s="96" t="s">
        <v>1085</v>
      </c>
      <c r="B52" s="96" t="s">
        <v>1086</v>
      </c>
      <c r="C52" s="3">
        <v>7</v>
      </c>
      <c r="D52" s="149">
        <v>10351.5</v>
      </c>
      <c r="E52" s="149">
        <v>10351.5</v>
      </c>
    </row>
    <row r="53" spans="1:5">
      <c r="A53" s="96" t="s">
        <v>1097</v>
      </c>
      <c r="B53" s="96" t="s">
        <v>1098</v>
      </c>
      <c r="C53" s="3">
        <v>1</v>
      </c>
      <c r="D53" s="149">
        <v>18000</v>
      </c>
      <c r="E53" s="149">
        <v>18000</v>
      </c>
    </row>
    <row r="54" spans="1:5">
      <c r="A54" s="96" t="s">
        <v>1099</v>
      </c>
      <c r="B54" s="96" t="s">
        <v>1100</v>
      </c>
      <c r="C54" s="3">
        <v>1</v>
      </c>
      <c r="D54" s="149">
        <v>27816</v>
      </c>
      <c r="E54" s="149">
        <v>27816</v>
      </c>
    </row>
    <row r="55" spans="1:5">
      <c r="A55" s="96" t="s">
        <v>1059</v>
      </c>
      <c r="B55" s="96" t="s">
        <v>1060</v>
      </c>
      <c r="C55" s="3">
        <v>6</v>
      </c>
      <c r="D55" s="149">
        <v>17027.099999999999</v>
      </c>
      <c r="E55" s="149">
        <v>17027.099999999999</v>
      </c>
    </row>
    <row r="56" spans="1:5">
      <c r="A56" s="96" t="s">
        <v>1091</v>
      </c>
      <c r="B56" s="96" t="s">
        <v>1092</v>
      </c>
      <c r="C56" s="3">
        <v>4</v>
      </c>
      <c r="D56" s="149">
        <v>9823.2000000000007</v>
      </c>
      <c r="E56" s="149">
        <v>9823.2000000000007</v>
      </c>
    </row>
    <row r="57" spans="1:5">
      <c r="A57" s="96" t="s">
        <v>1039</v>
      </c>
      <c r="B57" s="96" t="s">
        <v>1040</v>
      </c>
      <c r="C57" s="3">
        <v>9</v>
      </c>
      <c r="D57" s="149">
        <v>27816</v>
      </c>
      <c r="E57" s="149">
        <v>27816</v>
      </c>
    </row>
    <row r="58" spans="1:5">
      <c r="A58" s="96" t="s">
        <v>1063</v>
      </c>
      <c r="B58" s="96" t="s">
        <v>1064</v>
      </c>
      <c r="C58" s="3">
        <v>1</v>
      </c>
      <c r="D58" s="149">
        <v>16397.400000000001</v>
      </c>
      <c r="E58" s="149">
        <v>16397.400000000001</v>
      </c>
    </row>
    <row r="59" spans="1:5">
      <c r="A59" s="96" t="s">
        <v>1067</v>
      </c>
      <c r="B59" s="96" t="s">
        <v>1068</v>
      </c>
      <c r="C59" s="3">
        <v>1</v>
      </c>
      <c r="D59" s="149">
        <v>1513.6</v>
      </c>
      <c r="E59" s="149">
        <v>1513.6</v>
      </c>
    </row>
    <row r="60" spans="1:5">
      <c r="A60" s="96" t="s">
        <v>1101</v>
      </c>
      <c r="B60" s="96" t="s">
        <v>1102</v>
      </c>
      <c r="C60" s="3">
        <v>1</v>
      </c>
      <c r="D60" s="149">
        <v>23406.9</v>
      </c>
      <c r="E60" s="149">
        <v>23406.9</v>
      </c>
    </row>
    <row r="61" spans="1:5">
      <c r="A61" s="228" t="s">
        <v>106</v>
      </c>
      <c r="B61" s="228"/>
      <c r="C61" s="8">
        <f>SUM(C52:C60)</f>
        <v>31</v>
      </c>
    </row>
    <row r="62" spans="1:5" ht="15.75" thickBot="1">
      <c r="A62" s="31"/>
    </row>
    <row r="63" spans="1:5" ht="15.75" thickBot="1">
      <c r="B63" s="145" t="s">
        <v>31</v>
      </c>
      <c r="C63" s="8">
        <f>+C61+C49+C14</f>
        <v>196</v>
      </c>
    </row>
  </sheetData>
  <mergeCells count="13">
    <mergeCell ref="A10:B10"/>
    <mergeCell ref="A16:B16"/>
    <mergeCell ref="A49:B49"/>
    <mergeCell ref="A51:B51"/>
    <mergeCell ref="A61:B61"/>
    <mergeCell ref="A1:E1"/>
    <mergeCell ref="A2:E2"/>
    <mergeCell ref="A3:E3"/>
    <mergeCell ref="A4:E4"/>
    <mergeCell ref="C7:C9"/>
    <mergeCell ref="D7:E7"/>
    <mergeCell ref="D8:D9"/>
    <mergeCell ref="E8:E9"/>
  </mergeCells>
  <pageMargins left="0.7" right="0.7" top="0.75" bottom="0.75" header="0.3" footer="0.3"/>
  <pageSetup scale="84" orientation="portrait" r:id="rId1"/>
  <rowBreaks count="1" manualBreakCount="1">
    <brk id="5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80B09-5BB4-41B9-8627-6BC6A7D1D6B7}">
  <sheetPr>
    <pageSetUpPr fitToPage="1"/>
  </sheetPr>
  <dimension ref="A1:I52"/>
  <sheetViews>
    <sheetView showGridLines="0" topLeftCell="A31" workbookViewId="0">
      <selection activeCell="F49" sqref="F49"/>
    </sheetView>
  </sheetViews>
  <sheetFormatPr baseColWidth="10" defaultRowHeight="15"/>
  <cols>
    <col min="1" max="1" width="16.42578125" customWidth="1"/>
    <col min="2" max="2" width="36.7109375" bestFit="1" customWidth="1"/>
    <col min="3" max="3" width="12.7109375" customWidth="1"/>
    <col min="4" max="5" width="10.28515625" style="77" customWidth="1"/>
  </cols>
  <sheetData>
    <row r="1" spans="1:9" ht="15.75">
      <c r="A1" s="253" t="s">
        <v>1103</v>
      </c>
      <c r="B1" s="253"/>
      <c r="C1" s="253"/>
      <c r="D1" s="253"/>
      <c r="E1" s="253"/>
      <c r="F1" s="150"/>
      <c r="G1" s="150"/>
      <c r="H1" s="150"/>
      <c r="I1" s="150"/>
    </row>
    <row r="2" spans="1:9" ht="15.75">
      <c r="A2" s="205" t="s">
        <v>6</v>
      </c>
      <c r="B2" s="205"/>
      <c r="C2" s="205"/>
      <c r="D2" s="205"/>
      <c r="E2" s="205"/>
    </row>
    <row r="3" spans="1:9" ht="15.75">
      <c r="A3" s="205" t="s">
        <v>7</v>
      </c>
      <c r="B3" s="205"/>
      <c r="C3" s="205"/>
      <c r="D3" s="205"/>
      <c r="E3" s="205"/>
    </row>
    <row r="4" spans="1:9" ht="15.75">
      <c r="A4" s="205" t="s">
        <v>12</v>
      </c>
      <c r="B4" s="205"/>
      <c r="C4" s="205"/>
      <c r="D4" s="205"/>
      <c r="E4" s="205"/>
    </row>
    <row r="5" spans="1:9" ht="15.75">
      <c r="A5" s="1"/>
    </row>
    <row r="6" spans="1:9" ht="16.5" thickBot="1">
      <c r="A6" s="1"/>
    </row>
    <row r="7" spans="1:9" ht="15.75" thickBot="1">
      <c r="A7" s="206" t="s">
        <v>0</v>
      </c>
      <c r="B7" s="206" t="s">
        <v>1</v>
      </c>
      <c r="C7" s="208" t="s">
        <v>8</v>
      </c>
      <c r="D7" s="247" t="s">
        <v>2</v>
      </c>
      <c r="E7" s="248"/>
    </row>
    <row r="8" spans="1:9">
      <c r="A8" s="207"/>
      <c r="B8" s="207"/>
      <c r="C8" s="209"/>
      <c r="D8" s="249" t="s">
        <v>3</v>
      </c>
      <c r="E8" s="249" t="s">
        <v>4</v>
      </c>
    </row>
    <row r="9" spans="1:9">
      <c r="A9" s="207"/>
      <c r="B9" s="207"/>
      <c r="C9" s="209"/>
      <c r="D9" s="264"/>
      <c r="E9" s="264"/>
    </row>
    <row r="10" spans="1:9">
      <c r="A10" s="203" t="s">
        <v>5</v>
      </c>
      <c r="B10" s="204"/>
      <c r="D10"/>
      <c r="E10"/>
    </row>
    <row r="11" spans="1:9">
      <c r="A11" s="96" t="s">
        <v>1104</v>
      </c>
      <c r="B11" s="96" t="s">
        <v>34</v>
      </c>
      <c r="C11" s="3">
        <v>1</v>
      </c>
      <c r="D11" s="6">
        <v>50500</v>
      </c>
      <c r="E11" s="131">
        <v>50500</v>
      </c>
    </row>
    <row r="12" spans="1:9">
      <c r="A12" s="96" t="s">
        <v>1105</v>
      </c>
      <c r="B12" s="96" t="s">
        <v>1106</v>
      </c>
      <c r="C12" s="3">
        <v>1</v>
      </c>
      <c r="D12" s="98">
        <v>31159</v>
      </c>
      <c r="E12" s="151">
        <v>31159</v>
      </c>
    </row>
    <row r="13" spans="1:9">
      <c r="A13" s="96" t="s">
        <v>1105</v>
      </c>
      <c r="B13" s="96" t="s">
        <v>1107</v>
      </c>
      <c r="C13" s="3">
        <v>1</v>
      </c>
      <c r="D13" s="98">
        <v>31159</v>
      </c>
      <c r="E13" s="151">
        <v>31159</v>
      </c>
    </row>
    <row r="14" spans="1:9">
      <c r="A14" s="31"/>
      <c r="B14" s="7" t="s">
        <v>99</v>
      </c>
      <c r="C14" s="8">
        <f>SUM(C11:C13)</f>
        <v>3</v>
      </c>
    </row>
    <row r="15" spans="1:9">
      <c r="A15" s="31"/>
    </row>
    <row r="16" spans="1:9">
      <c r="A16" s="265" t="s">
        <v>263</v>
      </c>
      <c r="B16" s="266"/>
    </row>
    <row r="17" spans="1:7">
      <c r="A17" s="96"/>
      <c r="B17" s="4" t="s">
        <v>1108</v>
      </c>
      <c r="C17" s="44">
        <v>22</v>
      </c>
      <c r="D17" s="152">
        <v>3611</v>
      </c>
      <c r="E17" s="152">
        <v>6460</v>
      </c>
      <c r="F17" s="153"/>
      <c r="G17" s="153"/>
    </row>
    <row r="18" spans="1:7">
      <c r="A18" s="96"/>
      <c r="B18" s="4" t="s">
        <v>1109</v>
      </c>
      <c r="C18" s="44">
        <v>2</v>
      </c>
      <c r="D18" s="152">
        <v>6457</v>
      </c>
      <c r="E18" s="152">
        <v>10630</v>
      </c>
      <c r="F18" s="153"/>
      <c r="G18" s="153"/>
    </row>
    <row r="19" spans="1:7">
      <c r="A19" s="96"/>
      <c r="B19" s="4" t="s">
        <v>45</v>
      </c>
      <c r="C19" s="44">
        <v>2</v>
      </c>
      <c r="D19" s="152">
        <v>4246</v>
      </c>
      <c r="E19" s="152">
        <v>5338</v>
      </c>
      <c r="F19" s="153"/>
      <c r="G19" s="153"/>
    </row>
    <row r="20" spans="1:7">
      <c r="A20" s="96"/>
      <c r="B20" s="4" t="s">
        <v>1110</v>
      </c>
      <c r="C20" s="44">
        <v>14</v>
      </c>
      <c r="D20" s="152">
        <v>4246</v>
      </c>
      <c r="E20" s="152">
        <v>11125</v>
      </c>
      <c r="F20" s="153"/>
      <c r="G20" s="153"/>
    </row>
    <row r="21" spans="1:7">
      <c r="A21" s="96"/>
      <c r="B21" s="4" t="s">
        <v>1111</v>
      </c>
      <c r="C21" s="44">
        <v>2</v>
      </c>
      <c r="D21" s="152">
        <v>5918</v>
      </c>
      <c r="E21" s="152">
        <v>19973</v>
      </c>
      <c r="F21" s="153"/>
      <c r="G21" s="153"/>
    </row>
    <row r="22" spans="1:7">
      <c r="A22" s="96"/>
      <c r="B22" s="4" t="s">
        <v>1112</v>
      </c>
      <c r="C22" s="44">
        <v>8</v>
      </c>
      <c r="D22" s="152">
        <v>4246</v>
      </c>
      <c r="E22" s="152">
        <v>6427</v>
      </c>
      <c r="F22" s="153"/>
      <c r="G22" s="153"/>
    </row>
    <row r="23" spans="1:7">
      <c r="A23" s="96"/>
      <c r="B23" s="4" t="s">
        <v>1113</v>
      </c>
      <c r="C23" s="44">
        <v>5</v>
      </c>
      <c r="D23" s="152">
        <v>4246</v>
      </c>
      <c r="E23" s="152">
        <v>4246</v>
      </c>
      <c r="F23" s="153"/>
      <c r="G23" s="153"/>
    </row>
    <row r="24" spans="1:7">
      <c r="A24" s="96"/>
      <c r="B24" s="4" t="s">
        <v>1114</v>
      </c>
      <c r="C24" s="44">
        <v>2</v>
      </c>
      <c r="D24" s="152">
        <v>6460</v>
      </c>
      <c r="E24" s="152">
        <v>6460</v>
      </c>
      <c r="F24" s="153"/>
      <c r="G24" s="153"/>
    </row>
    <row r="25" spans="1:7">
      <c r="A25" s="96"/>
      <c r="B25" s="4" t="s">
        <v>49</v>
      </c>
      <c r="C25" s="44">
        <v>2</v>
      </c>
      <c r="D25" s="152">
        <v>6460</v>
      </c>
      <c r="E25" s="152">
        <v>6460</v>
      </c>
      <c r="F25" s="153"/>
      <c r="G25" s="153"/>
    </row>
    <row r="26" spans="1:7">
      <c r="A26" s="96"/>
      <c r="B26" s="4" t="s">
        <v>1096</v>
      </c>
      <c r="C26" s="44">
        <v>7</v>
      </c>
      <c r="D26" s="152">
        <v>4246</v>
      </c>
      <c r="E26" s="152">
        <v>5338</v>
      </c>
      <c r="F26" s="153"/>
      <c r="G26" s="153"/>
    </row>
    <row r="27" spans="1:7">
      <c r="A27" s="96"/>
      <c r="B27" s="4" t="s">
        <v>1115</v>
      </c>
      <c r="C27" s="44">
        <v>1</v>
      </c>
      <c r="D27" s="152">
        <v>22524</v>
      </c>
      <c r="E27" s="152">
        <v>22524</v>
      </c>
      <c r="F27" s="153"/>
      <c r="G27" s="153"/>
    </row>
    <row r="28" spans="1:7">
      <c r="A28" s="96"/>
      <c r="B28" s="4" t="s">
        <v>1116</v>
      </c>
      <c r="C28" s="44">
        <v>3</v>
      </c>
      <c r="D28" s="152">
        <v>6460</v>
      </c>
      <c r="E28" s="152">
        <v>11125</v>
      </c>
      <c r="F28" s="153"/>
      <c r="G28" s="153"/>
    </row>
    <row r="29" spans="1:7">
      <c r="A29" s="96"/>
      <c r="B29" s="4" t="s">
        <v>1117</v>
      </c>
      <c r="C29" s="44">
        <v>1</v>
      </c>
      <c r="D29" s="152">
        <v>17344</v>
      </c>
      <c r="E29" s="152">
        <v>17344</v>
      </c>
      <c r="F29" s="153"/>
      <c r="G29" s="153"/>
    </row>
    <row r="30" spans="1:7">
      <c r="A30" s="96"/>
      <c r="B30" s="4" t="s">
        <v>1118</v>
      </c>
      <c r="C30" s="44">
        <v>4</v>
      </c>
      <c r="D30" s="152">
        <v>3178</v>
      </c>
      <c r="E30" s="152">
        <v>5338</v>
      </c>
      <c r="F30" s="153"/>
      <c r="G30" s="153"/>
    </row>
    <row r="31" spans="1:7">
      <c r="A31" s="96"/>
      <c r="B31" s="4" t="s">
        <v>1119</v>
      </c>
      <c r="C31" s="44">
        <v>1</v>
      </c>
      <c r="D31" s="152">
        <v>11125</v>
      </c>
      <c r="E31" s="152">
        <v>11125</v>
      </c>
      <c r="F31" s="153"/>
      <c r="G31" s="153"/>
    </row>
    <row r="32" spans="1:7">
      <c r="A32" s="96"/>
      <c r="B32" s="4" t="s">
        <v>1120</v>
      </c>
      <c r="C32" s="44">
        <v>1</v>
      </c>
      <c r="D32" s="152">
        <v>8716</v>
      </c>
      <c r="E32" s="152">
        <v>8716</v>
      </c>
      <c r="F32" s="153"/>
      <c r="G32" s="153"/>
    </row>
    <row r="33" spans="1:7">
      <c r="A33" s="96"/>
      <c r="B33" s="4" t="s">
        <v>1121</v>
      </c>
      <c r="C33" s="44">
        <v>3</v>
      </c>
      <c r="D33" s="152">
        <v>5338</v>
      </c>
      <c r="E33" s="152">
        <v>21244</v>
      </c>
      <c r="F33" s="153"/>
      <c r="G33" s="153"/>
    </row>
    <row r="34" spans="1:7">
      <c r="A34" s="96"/>
      <c r="B34" s="4" t="s">
        <v>1122</v>
      </c>
      <c r="C34" s="44">
        <v>1</v>
      </c>
      <c r="D34" s="152">
        <v>7582</v>
      </c>
      <c r="E34" s="152">
        <v>7582</v>
      </c>
      <c r="F34" s="153"/>
      <c r="G34" s="153"/>
    </row>
    <row r="35" spans="1:7">
      <c r="A35" s="96"/>
      <c r="B35" s="4" t="s">
        <v>1123</v>
      </c>
      <c r="C35" s="44">
        <v>1</v>
      </c>
      <c r="D35" s="152">
        <v>7582</v>
      </c>
      <c r="E35" s="152">
        <v>7582</v>
      </c>
      <c r="F35" s="153"/>
      <c r="G35" s="153"/>
    </row>
    <row r="36" spans="1:7">
      <c r="A36" s="96"/>
      <c r="B36" s="4" t="s">
        <v>1124</v>
      </c>
      <c r="C36" s="44">
        <v>2</v>
      </c>
      <c r="D36" s="152">
        <v>6460</v>
      </c>
      <c r="E36" s="152">
        <v>6460</v>
      </c>
      <c r="F36" s="153"/>
      <c r="G36" s="153"/>
    </row>
    <row r="37" spans="1:7">
      <c r="A37" s="96"/>
      <c r="B37" s="4" t="s">
        <v>1125</v>
      </c>
      <c r="C37" s="44">
        <v>15</v>
      </c>
      <c r="D37" s="152">
        <v>10128</v>
      </c>
      <c r="E37" s="152">
        <v>10128</v>
      </c>
      <c r="F37" s="153"/>
      <c r="G37" s="153"/>
    </row>
    <row r="38" spans="1:7">
      <c r="A38" s="96"/>
      <c r="B38" s="4" t="s">
        <v>1126</v>
      </c>
      <c r="C38" s="44">
        <v>38</v>
      </c>
      <c r="D38" s="152">
        <v>10740</v>
      </c>
      <c r="E38" s="152">
        <v>10740</v>
      </c>
      <c r="F38" s="153"/>
      <c r="G38" s="153"/>
    </row>
    <row r="39" spans="1:7">
      <c r="A39" s="96"/>
      <c r="B39" s="4" t="s">
        <v>1127</v>
      </c>
      <c r="C39" s="44">
        <v>3</v>
      </c>
      <c r="D39" s="152">
        <v>17937</v>
      </c>
      <c r="E39" s="152">
        <v>17937</v>
      </c>
      <c r="F39" s="153"/>
      <c r="G39" s="153"/>
    </row>
    <row r="40" spans="1:7">
      <c r="A40" s="96"/>
      <c r="B40" s="4" t="s">
        <v>1128</v>
      </c>
      <c r="C40" s="44">
        <v>1</v>
      </c>
      <c r="D40" s="152">
        <v>24385</v>
      </c>
      <c r="E40" s="152">
        <v>24385</v>
      </c>
      <c r="F40" s="153"/>
      <c r="G40" s="153"/>
    </row>
    <row r="41" spans="1:7">
      <c r="A41" s="96"/>
      <c r="B41" s="4" t="s">
        <v>1129</v>
      </c>
      <c r="C41" s="44">
        <v>8</v>
      </c>
      <c r="D41" s="152">
        <v>18701</v>
      </c>
      <c r="E41" s="152">
        <v>28482</v>
      </c>
      <c r="F41" s="153"/>
      <c r="G41" s="153"/>
    </row>
    <row r="42" spans="1:7">
      <c r="A42" s="96"/>
      <c r="B42" s="4" t="s">
        <v>1130</v>
      </c>
      <c r="C42" s="44">
        <v>5</v>
      </c>
      <c r="D42" s="152">
        <v>29005</v>
      </c>
      <c r="E42" s="152">
        <v>42523</v>
      </c>
      <c r="F42" s="153"/>
      <c r="G42" s="153"/>
    </row>
    <row r="43" spans="1:7">
      <c r="A43" s="228" t="s">
        <v>264</v>
      </c>
      <c r="B43" s="228"/>
      <c r="C43" s="8">
        <f>SUM(C17:C42)</f>
        <v>154</v>
      </c>
    </row>
    <row r="44" spans="1:7">
      <c r="A44" s="31"/>
    </row>
    <row r="45" spans="1:7">
      <c r="A45" s="265" t="s">
        <v>471</v>
      </c>
      <c r="B45" s="266"/>
    </row>
    <row r="46" spans="1:7">
      <c r="A46" s="43"/>
      <c r="B46" s="96" t="s">
        <v>1131</v>
      </c>
      <c r="C46" s="3">
        <v>3</v>
      </c>
      <c r="D46" s="154">
        <v>29527.999999999996</v>
      </c>
      <c r="E46" s="154">
        <v>52548</v>
      </c>
    </row>
    <row r="47" spans="1:7">
      <c r="A47" s="43"/>
      <c r="B47" s="96" t="s">
        <v>1127</v>
      </c>
      <c r="C47" s="3">
        <v>1</v>
      </c>
      <c r="D47" s="154">
        <v>30679.991999999998</v>
      </c>
      <c r="E47" s="154">
        <v>30679.991999999998</v>
      </c>
    </row>
    <row r="48" spans="1:7">
      <c r="A48" s="43"/>
      <c r="B48" s="96" t="s">
        <v>1130</v>
      </c>
      <c r="C48" s="3">
        <v>1</v>
      </c>
      <c r="D48" s="154">
        <v>30520</v>
      </c>
      <c r="E48" s="154">
        <v>30520</v>
      </c>
    </row>
    <row r="49" spans="1:5">
      <c r="A49" s="43"/>
      <c r="B49" s="96" t="s">
        <v>1132</v>
      </c>
      <c r="C49" s="3">
        <v>1</v>
      </c>
      <c r="D49" s="154">
        <v>66000</v>
      </c>
      <c r="E49" s="154">
        <v>66000</v>
      </c>
    </row>
    <row r="50" spans="1:5">
      <c r="A50" s="228" t="s">
        <v>472</v>
      </c>
      <c r="B50" s="228"/>
      <c r="C50" s="8">
        <f>SUM(C46:C49)</f>
        <v>6</v>
      </c>
    </row>
    <row r="52" spans="1:5">
      <c r="B52" s="7" t="s">
        <v>31</v>
      </c>
      <c r="C52" s="8">
        <f>+C14+C43+C50</f>
        <v>163</v>
      </c>
    </row>
  </sheetData>
  <mergeCells count="15">
    <mergeCell ref="A10:B10"/>
    <mergeCell ref="A16:B16"/>
    <mergeCell ref="A43:B43"/>
    <mergeCell ref="A45:B45"/>
    <mergeCell ref="A50:B50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84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437B5-7A1E-41B1-B8AA-CF47C75BE88B}">
  <dimension ref="A1:G25"/>
  <sheetViews>
    <sheetView showGridLines="0" topLeftCell="A7" workbookViewId="0">
      <selection activeCell="I22" sqref="I22"/>
    </sheetView>
  </sheetViews>
  <sheetFormatPr baseColWidth="10" defaultRowHeight="15"/>
  <cols>
    <col min="1" max="1" width="6.5703125" customWidth="1"/>
    <col min="2" max="2" width="33.5703125" customWidth="1"/>
    <col min="3" max="3" width="15.85546875" customWidth="1"/>
    <col min="4" max="5" width="15.85546875" style="77" bestFit="1" customWidth="1"/>
    <col min="7" max="7" width="14.140625" bestFit="1" customWidth="1"/>
  </cols>
  <sheetData>
    <row r="1" spans="1:5" ht="15.75">
      <c r="A1" s="205" t="s">
        <v>1133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6.5" thickBot="1">
      <c r="A6" s="1"/>
    </row>
    <row r="7" spans="1:5" ht="15.75" thickBot="1">
      <c r="A7" s="206" t="s">
        <v>0</v>
      </c>
      <c r="B7" s="206" t="s">
        <v>1</v>
      </c>
      <c r="C7" s="208" t="s">
        <v>8</v>
      </c>
      <c r="D7" s="247" t="s">
        <v>2</v>
      </c>
      <c r="E7" s="248"/>
    </row>
    <row r="8" spans="1:5">
      <c r="A8" s="207"/>
      <c r="B8" s="207"/>
      <c r="C8" s="209"/>
      <c r="D8" s="249" t="s">
        <v>3</v>
      </c>
      <c r="E8" s="249" t="s">
        <v>4</v>
      </c>
    </row>
    <row r="9" spans="1:5">
      <c r="A9" s="207"/>
      <c r="B9" s="207"/>
      <c r="C9" s="209"/>
      <c r="D9" s="264"/>
      <c r="E9" s="264"/>
    </row>
    <row r="10" spans="1:5">
      <c r="A10" s="203" t="s">
        <v>5</v>
      </c>
      <c r="B10" s="204"/>
    </row>
    <row r="11" spans="1:5">
      <c r="A11" s="155" t="s">
        <v>1134</v>
      </c>
      <c r="B11" s="155" t="s">
        <v>52</v>
      </c>
      <c r="C11" s="156">
        <v>1</v>
      </c>
      <c r="D11" s="157">
        <v>43561.06</v>
      </c>
      <c r="E11" s="157">
        <v>43561.06</v>
      </c>
    </row>
    <row r="12" spans="1:5">
      <c r="A12" s="155" t="s">
        <v>1135</v>
      </c>
      <c r="B12" s="155" t="s">
        <v>1136</v>
      </c>
      <c r="C12" s="3">
        <v>1</v>
      </c>
      <c r="D12" s="154">
        <v>27739.040000000001</v>
      </c>
      <c r="E12" s="154">
        <v>27739.040000000001</v>
      </c>
    </row>
    <row r="13" spans="1:5">
      <c r="A13" s="155" t="s">
        <v>1135</v>
      </c>
      <c r="B13" s="155" t="s">
        <v>1137</v>
      </c>
      <c r="C13" s="3">
        <v>1</v>
      </c>
      <c r="D13" s="154">
        <v>27739.040000000001</v>
      </c>
      <c r="E13" s="154">
        <v>27739.040000000001</v>
      </c>
    </row>
    <row r="14" spans="1:5" ht="15.75">
      <c r="A14" s="230" t="s">
        <v>99</v>
      </c>
      <c r="B14" s="231"/>
      <c r="C14" s="8">
        <f>SUM(C11:C13)</f>
        <v>3</v>
      </c>
      <c r="D14" s="158"/>
      <c r="E14" s="158"/>
    </row>
    <row r="15" spans="1:5" ht="15.75">
      <c r="A15" s="31"/>
      <c r="C15" s="159"/>
      <c r="D15" s="158"/>
      <c r="E15" s="158"/>
    </row>
    <row r="16" spans="1:5" ht="15.75">
      <c r="A16" s="203" t="s">
        <v>263</v>
      </c>
      <c r="B16" s="204"/>
      <c r="C16" s="160"/>
      <c r="D16" s="161"/>
      <c r="E16" s="161"/>
    </row>
    <row r="17" spans="1:7" ht="15.75">
      <c r="A17" s="132"/>
      <c r="B17" s="96" t="s">
        <v>1138</v>
      </c>
      <c r="C17" s="3">
        <v>36</v>
      </c>
      <c r="D17" s="6">
        <v>30465.97</v>
      </c>
      <c r="E17" s="6">
        <v>30465.97</v>
      </c>
      <c r="G17" s="162"/>
    </row>
    <row r="18" spans="1:7" ht="15.75">
      <c r="A18" s="132"/>
      <c r="B18" s="96" t="s">
        <v>1139</v>
      </c>
      <c r="C18" s="3">
        <v>7</v>
      </c>
      <c r="D18" s="6">
        <v>12712.39</v>
      </c>
      <c r="E18" s="6">
        <v>12712.39</v>
      </c>
      <c r="G18" s="162"/>
    </row>
    <row r="19" spans="1:7" ht="15.75">
      <c r="A19" s="132"/>
      <c r="B19" s="96" t="s">
        <v>1140</v>
      </c>
      <c r="C19" s="3">
        <v>64</v>
      </c>
      <c r="D19" s="6">
        <v>11857.25</v>
      </c>
      <c r="E19" s="6">
        <v>11857.25</v>
      </c>
      <c r="G19" s="162"/>
    </row>
    <row r="20" spans="1:7" ht="15.75">
      <c r="A20" s="132"/>
      <c r="B20" s="96" t="s">
        <v>1141</v>
      </c>
      <c r="C20" s="3">
        <v>1</v>
      </c>
      <c r="D20" s="6">
        <v>11925.8</v>
      </c>
      <c r="E20" s="6">
        <v>11925.8</v>
      </c>
      <c r="G20" s="162"/>
    </row>
    <row r="21" spans="1:7" ht="15.75">
      <c r="A21" s="132"/>
      <c r="B21" s="96" t="s">
        <v>1142</v>
      </c>
      <c r="C21" s="3">
        <v>4</v>
      </c>
      <c r="D21" s="6">
        <v>8379.5400000000009</v>
      </c>
      <c r="E21" s="6">
        <v>8379.5400000000009</v>
      </c>
      <c r="G21" s="162"/>
    </row>
    <row r="22" spans="1:7" ht="15.75">
      <c r="A22" s="132"/>
      <c r="B22" s="96" t="s">
        <v>1143</v>
      </c>
      <c r="C22" s="3">
        <v>54</v>
      </c>
      <c r="D22" s="6">
        <v>7591.3</v>
      </c>
      <c r="E22" s="6">
        <v>7591.3</v>
      </c>
      <c r="G22" s="162"/>
    </row>
    <row r="23" spans="1:7" ht="15.75">
      <c r="A23" s="230" t="s">
        <v>264</v>
      </c>
      <c r="B23" s="231"/>
      <c r="C23" s="8">
        <f>SUM(C17:C22)</f>
        <v>166</v>
      </c>
      <c r="D23" s="158"/>
      <c r="E23" s="158"/>
    </row>
    <row r="24" spans="1:7" ht="15.75">
      <c r="A24" s="31"/>
      <c r="C24" s="159"/>
      <c r="D24" s="158"/>
      <c r="E24" s="158"/>
    </row>
    <row r="25" spans="1:7">
      <c r="A25" s="31"/>
      <c r="B25" s="7" t="s">
        <v>31</v>
      </c>
      <c r="C25" s="8">
        <f>+C14+C23</f>
        <v>169</v>
      </c>
    </row>
  </sheetData>
  <mergeCells count="14">
    <mergeCell ref="A10:B10"/>
    <mergeCell ref="A14:B14"/>
    <mergeCell ref="A16:B16"/>
    <mergeCell ref="A23:B23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5EF99-C131-46DE-A9D5-28EA7A0057C3}">
  <sheetPr>
    <pageSetUpPr fitToPage="1"/>
  </sheetPr>
  <dimension ref="A1:E20"/>
  <sheetViews>
    <sheetView showGridLines="0" zoomScale="110" zoomScaleNormal="110" workbookViewId="0">
      <selection activeCell="F49" sqref="F49"/>
    </sheetView>
  </sheetViews>
  <sheetFormatPr baseColWidth="10" defaultRowHeight="15"/>
  <cols>
    <col min="1" max="1" width="8.85546875" customWidth="1"/>
    <col min="2" max="2" width="30.28515625" style="11" customWidth="1"/>
    <col min="3" max="3" width="11" customWidth="1"/>
    <col min="4" max="4" width="12.5703125" bestFit="1" customWidth="1"/>
    <col min="5" max="5" width="12.7109375" bestFit="1" customWidth="1"/>
  </cols>
  <sheetData>
    <row r="1" spans="1:5" ht="15.75">
      <c r="A1" s="205" t="s">
        <v>15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6.5" thickBot="1">
      <c r="A5" s="1"/>
    </row>
    <row r="6" spans="1:5" ht="15.75" thickBot="1">
      <c r="A6" s="216" t="s">
        <v>0</v>
      </c>
      <c r="B6" s="218" t="s">
        <v>1</v>
      </c>
      <c r="C6" s="218" t="s">
        <v>8</v>
      </c>
      <c r="D6" s="220" t="s">
        <v>2</v>
      </c>
      <c r="E6" s="221"/>
    </row>
    <row r="7" spans="1:5">
      <c r="A7" s="217"/>
      <c r="B7" s="219"/>
      <c r="C7" s="219"/>
      <c r="D7" s="216" t="s">
        <v>3</v>
      </c>
      <c r="E7" s="216" t="s">
        <v>4</v>
      </c>
    </row>
    <row r="8" spans="1:5">
      <c r="A8" s="217"/>
      <c r="B8" s="219"/>
      <c r="C8" s="219"/>
      <c r="D8" s="217"/>
      <c r="E8" s="217"/>
    </row>
    <row r="9" spans="1:5">
      <c r="A9" s="214" t="s">
        <v>5</v>
      </c>
      <c r="B9" s="215"/>
      <c r="C9" s="12"/>
      <c r="D9" s="12"/>
      <c r="E9" s="12"/>
    </row>
    <row r="10" spans="1:5">
      <c r="A10" s="13" t="s">
        <v>16</v>
      </c>
      <c r="B10" s="14" t="s">
        <v>17</v>
      </c>
      <c r="C10" s="15">
        <v>1</v>
      </c>
      <c r="D10" s="16">
        <v>79462</v>
      </c>
      <c r="E10" s="16">
        <v>79462</v>
      </c>
    </row>
    <row r="11" spans="1:5">
      <c r="A11" s="13" t="s">
        <v>18</v>
      </c>
      <c r="B11" s="14" t="s">
        <v>19</v>
      </c>
      <c r="C11" s="15">
        <v>1</v>
      </c>
      <c r="D11" s="16">
        <v>49386</v>
      </c>
      <c r="E11" s="16">
        <v>49386</v>
      </c>
    </row>
    <row r="12" spans="1:5">
      <c r="A12" s="13" t="s">
        <v>20</v>
      </c>
      <c r="B12" s="14" t="s">
        <v>21</v>
      </c>
      <c r="C12" s="15">
        <v>1</v>
      </c>
      <c r="D12" s="16">
        <v>39498</v>
      </c>
      <c r="E12" s="16">
        <v>39498</v>
      </c>
    </row>
    <row r="13" spans="1:5">
      <c r="A13" s="13" t="s">
        <v>22</v>
      </c>
      <c r="B13" s="14" t="s">
        <v>23</v>
      </c>
      <c r="C13" s="15">
        <v>1</v>
      </c>
      <c r="D13" s="16">
        <v>32200</v>
      </c>
      <c r="E13" s="16">
        <v>32200</v>
      </c>
    </row>
    <row r="14" spans="1:5" ht="24">
      <c r="A14" s="13" t="s">
        <v>24</v>
      </c>
      <c r="B14" s="14" t="s">
        <v>25</v>
      </c>
      <c r="C14" s="15">
        <v>1</v>
      </c>
      <c r="D14" s="16">
        <v>24327</v>
      </c>
      <c r="E14" s="16">
        <v>24327</v>
      </c>
    </row>
    <row r="15" spans="1:5" ht="24">
      <c r="A15" s="13" t="s">
        <v>26</v>
      </c>
      <c r="B15" s="14" t="s">
        <v>27</v>
      </c>
      <c r="C15" s="15">
        <v>1</v>
      </c>
      <c r="D15" s="16">
        <v>32200</v>
      </c>
      <c r="E15" s="16">
        <v>32200</v>
      </c>
    </row>
    <row r="16" spans="1:5">
      <c r="A16" s="13" t="s">
        <v>28</v>
      </c>
      <c r="B16" s="14" t="s">
        <v>29</v>
      </c>
      <c r="C16" s="15">
        <v>1</v>
      </c>
      <c r="D16" s="16">
        <v>17258</v>
      </c>
      <c r="E16" s="16">
        <v>17258</v>
      </c>
    </row>
    <row r="17" spans="1:5">
      <c r="A17" s="13" t="s">
        <v>30</v>
      </c>
      <c r="B17" s="14" t="s">
        <v>29</v>
      </c>
      <c r="C17" s="15">
        <v>1</v>
      </c>
      <c r="D17" s="16">
        <v>13390</v>
      </c>
      <c r="E17" s="16">
        <v>13390</v>
      </c>
    </row>
    <row r="18" spans="1:5" ht="15.75" thickBot="1">
      <c r="A18" s="17"/>
      <c r="B18" s="18" t="s">
        <v>31</v>
      </c>
      <c r="C18" s="19">
        <f>SUM(C10:C17)</f>
        <v>8</v>
      </c>
      <c r="D18" s="20"/>
      <c r="E18" s="20"/>
    </row>
    <row r="19" spans="1:5" ht="15.75" thickTop="1">
      <c r="B19" s="21"/>
      <c r="C19" s="20"/>
      <c r="D19" s="20"/>
      <c r="E19" s="20"/>
    </row>
    <row r="20" spans="1:5">
      <c r="A20" s="20"/>
      <c r="B20" s="21"/>
      <c r="C20" s="20"/>
      <c r="D20" s="20"/>
      <c r="E20" s="20"/>
    </row>
  </sheetData>
  <mergeCells count="11">
    <mergeCell ref="A9:B9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E4DF9-4034-4108-9259-C1D18A4597CD}">
  <dimension ref="A1:I47"/>
  <sheetViews>
    <sheetView showGridLines="0" workbookViewId="0">
      <selection activeCell="F18" sqref="F18"/>
    </sheetView>
  </sheetViews>
  <sheetFormatPr baseColWidth="10" defaultRowHeight="15"/>
  <cols>
    <col min="1" max="1" width="8.28515625" customWidth="1"/>
    <col min="2" max="2" width="31.28515625" style="11" customWidth="1"/>
    <col min="3" max="3" width="17.42578125" customWidth="1"/>
    <col min="4" max="4" width="12.85546875" customWidth="1"/>
    <col min="5" max="5" width="14.85546875" customWidth="1"/>
  </cols>
  <sheetData>
    <row r="1" spans="1:5" ht="15.75">
      <c r="A1" s="205" t="s">
        <v>1144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5.75">
      <c r="A6" s="1"/>
    </row>
    <row r="7" spans="1:5">
      <c r="A7" s="267" t="s">
        <v>0</v>
      </c>
      <c r="B7" s="268" t="s">
        <v>1</v>
      </c>
      <c r="C7" s="268" t="s">
        <v>8</v>
      </c>
      <c r="D7" s="267" t="s">
        <v>2</v>
      </c>
      <c r="E7" s="267"/>
    </row>
    <row r="8" spans="1:5">
      <c r="A8" s="267"/>
      <c r="B8" s="268"/>
      <c r="C8" s="268"/>
      <c r="D8" s="267" t="s">
        <v>3</v>
      </c>
      <c r="E8" s="267" t="s">
        <v>4</v>
      </c>
    </row>
    <row r="9" spans="1:5">
      <c r="A9" s="267"/>
      <c r="B9" s="268"/>
      <c r="C9" s="268"/>
      <c r="D9" s="267"/>
      <c r="E9" s="267"/>
    </row>
    <row r="10" spans="1:5">
      <c r="A10" s="203" t="s">
        <v>5</v>
      </c>
      <c r="B10" s="204"/>
    </row>
    <row r="11" spans="1:5">
      <c r="A11" s="163" t="s">
        <v>1145</v>
      </c>
      <c r="B11" s="118" t="s">
        <v>52</v>
      </c>
      <c r="C11" s="3">
        <v>1</v>
      </c>
      <c r="D11" s="157">
        <v>49173.04</v>
      </c>
      <c r="E11" s="157">
        <v>49173.04</v>
      </c>
    </row>
    <row r="12" spans="1:5">
      <c r="A12" s="96" t="s">
        <v>1146</v>
      </c>
      <c r="B12" s="118" t="s">
        <v>1147</v>
      </c>
      <c r="C12" s="3">
        <v>1</v>
      </c>
      <c r="D12" s="157">
        <v>36590.44</v>
      </c>
      <c r="E12" s="157">
        <v>36590.44</v>
      </c>
    </row>
    <row r="13" spans="1:5">
      <c r="A13" s="96" t="s">
        <v>1146</v>
      </c>
      <c r="B13" s="118" t="s">
        <v>1148</v>
      </c>
      <c r="C13" s="3">
        <v>1</v>
      </c>
      <c r="D13" s="157">
        <v>36590.44</v>
      </c>
      <c r="E13" s="157">
        <v>36590.44</v>
      </c>
    </row>
    <row r="14" spans="1:5">
      <c r="A14" s="96" t="s">
        <v>1149</v>
      </c>
      <c r="B14" s="118" t="s">
        <v>1150</v>
      </c>
      <c r="C14" s="3">
        <v>1</v>
      </c>
      <c r="D14" s="157">
        <v>25173.040000000001</v>
      </c>
      <c r="E14" s="157">
        <v>25173.040000000001</v>
      </c>
    </row>
    <row r="15" spans="1:5" ht="22.5">
      <c r="A15" s="96" t="s">
        <v>1149</v>
      </c>
      <c r="B15" s="118" t="s">
        <v>1151</v>
      </c>
      <c r="C15" s="3">
        <v>1</v>
      </c>
      <c r="D15" s="157">
        <v>25173.040000000001</v>
      </c>
      <c r="E15" s="157">
        <v>25173.040000000001</v>
      </c>
    </row>
    <row r="16" spans="1:5">
      <c r="A16" s="96" t="s">
        <v>1149</v>
      </c>
      <c r="B16" s="118" t="s">
        <v>1152</v>
      </c>
      <c r="C16" s="3">
        <v>1</v>
      </c>
      <c r="D16" s="157">
        <v>30515.66</v>
      </c>
      <c r="E16" s="157">
        <v>30515.66</v>
      </c>
    </row>
    <row r="17" spans="1:9">
      <c r="A17" s="96" t="s">
        <v>1149</v>
      </c>
      <c r="B17" s="118" t="s">
        <v>1153</v>
      </c>
      <c r="C17" s="3">
        <v>1</v>
      </c>
      <c r="D17" s="157">
        <v>25173.040000000001</v>
      </c>
      <c r="E17" s="157">
        <v>25173.040000000001</v>
      </c>
    </row>
    <row r="18" spans="1:9" ht="22.5">
      <c r="A18" s="96" t="s">
        <v>1149</v>
      </c>
      <c r="B18" s="118" t="s">
        <v>1154</v>
      </c>
      <c r="C18" s="3">
        <v>1</v>
      </c>
      <c r="D18" s="157">
        <v>25173.040000000001</v>
      </c>
      <c r="E18" s="157">
        <v>25173.040000000001</v>
      </c>
    </row>
    <row r="19" spans="1:9">
      <c r="A19" s="96" t="s">
        <v>1149</v>
      </c>
      <c r="B19" s="118" t="s">
        <v>1155</v>
      </c>
      <c r="C19" s="3">
        <v>1</v>
      </c>
      <c r="D19" s="157">
        <v>25173.040000000001</v>
      </c>
      <c r="E19" s="157">
        <v>25173.040000000001</v>
      </c>
    </row>
    <row r="20" spans="1:9">
      <c r="A20" s="31"/>
      <c r="B20" s="164" t="s">
        <v>14</v>
      </c>
      <c r="C20" s="8">
        <f>SUM(C11:C19)</f>
        <v>9</v>
      </c>
    </row>
    <row r="21" spans="1:9">
      <c r="A21" s="31"/>
    </row>
    <row r="22" spans="1:9" ht="15.75">
      <c r="I22" s="165"/>
    </row>
    <row r="23" spans="1:9" ht="15.75">
      <c r="I23" s="165"/>
    </row>
    <row r="24" spans="1:9" ht="15.75">
      <c r="I24" s="165"/>
    </row>
    <row r="25" spans="1:9" ht="15.75">
      <c r="I25" s="165"/>
    </row>
    <row r="26" spans="1:9" ht="15.75">
      <c r="I26" s="165"/>
    </row>
    <row r="27" spans="1:9" ht="15.75">
      <c r="I27" s="165"/>
    </row>
    <row r="28" spans="1:9" ht="15.75">
      <c r="I28" s="165"/>
    </row>
    <row r="29" spans="1:9" ht="15.75">
      <c r="I29" s="165"/>
    </row>
    <row r="30" spans="1:9" ht="15.75">
      <c r="I30" s="165"/>
    </row>
    <row r="31" spans="1:9" ht="15.75">
      <c r="I31" s="165"/>
    </row>
    <row r="32" spans="1:9" ht="15.75">
      <c r="I32" s="165"/>
    </row>
    <row r="33" spans="9:9" ht="15.75">
      <c r="I33" s="165"/>
    </row>
    <row r="34" spans="9:9" ht="15.75">
      <c r="I34" s="165"/>
    </row>
    <row r="35" spans="9:9" ht="15.75">
      <c r="I35" s="165"/>
    </row>
    <row r="36" spans="9:9" ht="15.75">
      <c r="I36" s="165"/>
    </row>
    <row r="37" spans="9:9" ht="15.75">
      <c r="I37" s="165"/>
    </row>
    <row r="38" spans="9:9" ht="15.75">
      <c r="I38" s="165"/>
    </row>
    <row r="39" spans="9:9" ht="15.75">
      <c r="I39" s="165"/>
    </row>
    <row r="40" spans="9:9" ht="15.75">
      <c r="I40" s="165"/>
    </row>
    <row r="41" spans="9:9" ht="15.75">
      <c r="I41" s="165"/>
    </row>
    <row r="42" spans="9:9" ht="15.75">
      <c r="I42" s="165"/>
    </row>
    <row r="43" spans="9:9" ht="15.75">
      <c r="I43" s="165"/>
    </row>
    <row r="44" spans="9:9" ht="15.75">
      <c r="I44" s="165"/>
    </row>
    <row r="45" spans="9:9" ht="15.75">
      <c r="I45" s="165"/>
    </row>
    <row r="46" spans="9:9" ht="15.75">
      <c r="I46" s="165"/>
    </row>
    <row r="47" spans="9:9" ht="15.75">
      <c r="I47" s="165"/>
    </row>
  </sheetData>
  <mergeCells count="11">
    <mergeCell ref="A10:B10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27467-86CC-46A0-8660-8679077D3468}">
  <dimension ref="A1:E30"/>
  <sheetViews>
    <sheetView showGridLines="0" topLeftCell="A10" zoomScaleNormal="100" workbookViewId="0">
      <selection activeCell="G16" sqref="G16"/>
    </sheetView>
  </sheetViews>
  <sheetFormatPr baseColWidth="10" defaultRowHeight="15"/>
  <cols>
    <col min="1" max="1" width="8.28515625" customWidth="1"/>
    <col min="2" max="2" width="36.7109375" bestFit="1" customWidth="1"/>
    <col min="3" max="3" width="12.140625" customWidth="1"/>
    <col min="4" max="5" width="11.85546875" style="77" customWidth="1"/>
  </cols>
  <sheetData>
    <row r="1" spans="1:5" ht="15.75">
      <c r="A1" s="205" t="s">
        <v>1156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5.75">
      <c r="A6" s="1"/>
    </row>
    <row r="7" spans="1:5">
      <c r="A7" s="237" t="s">
        <v>0</v>
      </c>
      <c r="B7" s="237" t="s">
        <v>1</v>
      </c>
      <c r="C7" s="238" t="s">
        <v>8</v>
      </c>
      <c r="D7" s="239" t="s">
        <v>2</v>
      </c>
      <c r="E7" s="239"/>
    </row>
    <row r="8" spans="1:5">
      <c r="A8" s="237"/>
      <c r="B8" s="237"/>
      <c r="C8" s="238"/>
      <c r="D8" s="239" t="s">
        <v>3</v>
      </c>
      <c r="E8" s="239" t="s">
        <v>4</v>
      </c>
    </row>
    <row r="9" spans="1:5">
      <c r="A9" s="237"/>
      <c r="B9" s="237"/>
      <c r="C9" s="238"/>
      <c r="D9" s="239"/>
      <c r="E9" s="239"/>
    </row>
    <row r="10" spans="1:5">
      <c r="A10" s="203" t="s">
        <v>5</v>
      </c>
      <c r="B10" s="204"/>
    </row>
    <row r="11" spans="1:5">
      <c r="A11" s="4" t="s">
        <v>937</v>
      </c>
      <c r="B11" s="166" t="s">
        <v>52</v>
      </c>
      <c r="C11" s="44">
        <v>1</v>
      </c>
      <c r="D11" s="80">
        <v>76380</v>
      </c>
      <c r="E11" s="80">
        <v>76380</v>
      </c>
    </row>
    <row r="12" spans="1:5">
      <c r="A12" s="4" t="s">
        <v>219</v>
      </c>
      <c r="B12" s="166" t="s">
        <v>220</v>
      </c>
      <c r="C12" s="44">
        <v>1</v>
      </c>
      <c r="D12" s="80">
        <v>24330</v>
      </c>
      <c r="E12" s="80">
        <v>24330</v>
      </c>
    </row>
    <row r="13" spans="1:5">
      <c r="A13" s="4" t="s">
        <v>929</v>
      </c>
      <c r="B13" s="166" t="s">
        <v>60</v>
      </c>
      <c r="C13" s="44">
        <v>5</v>
      </c>
      <c r="D13" s="80">
        <v>24330</v>
      </c>
      <c r="E13" s="80">
        <v>24330</v>
      </c>
    </row>
    <row r="14" spans="1:5">
      <c r="A14" s="4" t="s">
        <v>1157</v>
      </c>
      <c r="B14" s="166" t="s">
        <v>1158</v>
      </c>
      <c r="C14" s="44">
        <v>1</v>
      </c>
      <c r="D14" s="80">
        <v>16560</v>
      </c>
      <c r="E14" s="80">
        <v>16560</v>
      </c>
    </row>
    <row r="15" spans="1:5">
      <c r="A15" s="4" t="s">
        <v>38</v>
      </c>
      <c r="B15" s="166" t="s">
        <v>1159</v>
      </c>
      <c r="C15" s="44">
        <v>1</v>
      </c>
      <c r="D15" s="80">
        <v>16440</v>
      </c>
      <c r="E15" s="80">
        <v>16440</v>
      </c>
    </row>
    <row r="16" spans="1:5">
      <c r="A16" s="4" t="s">
        <v>1160</v>
      </c>
      <c r="B16" s="166" t="s">
        <v>1161</v>
      </c>
      <c r="C16" s="44">
        <v>1</v>
      </c>
      <c r="D16" s="80">
        <v>10200</v>
      </c>
      <c r="E16" s="80">
        <v>10200</v>
      </c>
    </row>
    <row r="17" spans="1:5">
      <c r="A17" s="31"/>
      <c r="B17" s="7" t="s">
        <v>99</v>
      </c>
      <c r="C17" s="8">
        <f>SUM(C11:C16)</f>
        <v>10</v>
      </c>
    </row>
    <row r="18" spans="1:5">
      <c r="A18" s="31"/>
    </row>
    <row r="19" spans="1:5">
      <c r="A19" s="203" t="s">
        <v>100</v>
      </c>
      <c r="B19" s="204"/>
    </row>
    <row r="20" spans="1:5">
      <c r="A20" s="96" t="s">
        <v>1162</v>
      </c>
      <c r="B20" s="96" t="s">
        <v>216</v>
      </c>
      <c r="C20" s="3">
        <v>4</v>
      </c>
      <c r="D20" s="98">
        <v>17640</v>
      </c>
      <c r="E20" s="98">
        <v>17640</v>
      </c>
    </row>
    <row r="21" spans="1:5">
      <c r="A21" s="96" t="s">
        <v>1157</v>
      </c>
      <c r="B21" s="96" t="s">
        <v>1158</v>
      </c>
      <c r="C21" s="3">
        <v>1</v>
      </c>
      <c r="D21" s="98">
        <v>16560</v>
      </c>
      <c r="E21" s="98">
        <v>16560</v>
      </c>
    </row>
    <row r="22" spans="1:5">
      <c r="A22" s="96" t="s">
        <v>38</v>
      </c>
      <c r="B22" s="96" t="s">
        <v>1159</v>
      </c>
      <c r="C22" s="3">
        <v>2</v>
      </c>
      <c r="D22" s="98">
        <v>16440</v>
      </c>
      <c r="E22" s="98">
        <v>16440</v>
      </c>
    </row>
    <row r="23" spans="1:5">
      <c r="A23" s="96" t="s">
        <v>39</v>
      </c>
      <c r="B23" s="96" t="s">
        <v>1163</v>
      </c>
      <c r="C23" s="3">
        <v>1</v>
      </c>
      <c r="D23" s="98">
        <v>14460</v>
      </c>
      <c r="E23" s="98">
        <v>14460</v>
      </c>
    </row>
    <row r="24" spans="1:5">
      <c r="A24" s="96" t="s">
        <v>1164</v>
      </c>
      <c r="B24" s="96" t="s">
        <v>1165</v>
      </c>
      <c r="C24" s="3">
        <v>1</v>
      </c>
      <c r="D24" s="98">
        <v>11700</v>
      </c>
      <c r="E24" s="98">
        <v>11700</v>
      </c>
    </row>
    <row r="25" spans="1:5">
      <c r="A25" s="96" t="s">
        <v>1166</v>
      </c>
      <c r="B25" s="96" t="s">
        <v>1167</v>
      </c>
      <c r="C25" s="3">
        <v>1</v>
      </c>
      <c r="D25" s="98">
        <v>10650</v>
      </c>
      <c r="E25" s="98">
        <v>10650</v>
      </c>
    </row>
    <row r="26" spans="1:5">
      <c r="A26" s="96" t="s">
        <v>1160</v>
      </c>
      <c r="B26" s="96" t="s">
        <v>1161</v>
      </c>
      <c r="C26" s="3">
        <v>10</v>
      </c>
      <c r="D26" s="98">
        <v>10200</v>
      </c>
      <c r="E26" s="98">
        <v>10200</v>
      </c>
    </row>
    <row r="27" spans="1:5">
      <c r="A27" s="96" t="s">
        <v>1168</v>
      </c>
      <c r="B27" s="96" t="s">
        <v>90</v>
      </c>
      <c r="C27" s="3">
        <v>1</v>
      </c>
      <c r="D27" s="98">
        <v>10200</v>
      </c>
      <c r="E27" s="98">
        <v>10200</v>
      </c>
    </row>
    <row r="28" spans="1:5">
      <c r="A28" s="40"/>
      <c r="B28" s="7" t="s">
        <v>102</v>
      </c>
      <c r="C28" s="8">
        <f>SUM(C20:C27)</f>
        <v>21</v>
      </c>
    </row>
    <row r="29" spans="1:5">
      <c r="A29" s="40"/>
      <c r="B29" s="41"/>
      <c r="C29" s="40"/>
    </row>
    <row r="30" spans="1:5">
      <c r="B30" s="7" t="s">
        <v>31</v>
      </c>
      <c r="C30" s="8">
        <f>C28+C17</f>
        <v>31</v>
      </c>
    </row>
  </sheetData>
  <mergeCells count="12">
    <mergeCell ref="A10:B10"/>
    <mergeCell ref="A19:B19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3F92-FC08-4CFC-BDF9-7AD43B3F19D2}">
  <dimension ref="A1:I29"/>
  <sheetViews>
    <sheetView showGridLines="0" topLeftCell="A7" zoomScaleNormal="100" zoomScaleSheetLayoutView="145" workbookViewId="0">
      <selection activeCell="F18" sqref="F18"/>
    </sheetView>
  </sheetViews>
  <sheetFormatPr baseColWidth="10" defaultRowHeight="15"/>
  <cols>
    <col min="1" max="1" width="14.42578125" customWidth="1"/>
    <col min="2" max="2" width="36.7109375" bestFit="1" customWidth="1"/>
    <col min="3" max="3" width="15.28515625" customWidth="1"/>
    <col min="4" max="4" width="11.85546875" bestFit="1" customWidth="1"/>
    <col min="5" max="5" width="11.5703125" customWidth="1"/>
  </cols>
  <sheetData>
    <row r="1" spans="1:9" ht="15.75">
      <c r="A1" s="205" t="s">
        <v>1169</v>
      </c>
      <c r="B1" s="205"/>
      <c r="C1" s="205"/>
      <c r="D1" s="205"/>
      <c r="E1" s="205"/>
      <c r="F1" s="1"/>
      <c r="G1" s="1"/>
      <c r="H1" s="1"/>
      <c r="I1" s="1"/>
    </row>
    <row r="2" spans="1:9" ht="15.75">
      <c r="A2" s="205" t="s">
        <v>6</v>
      </c>
      <c r="B2" s="205"/>
      <c r="C2" s="205"/>
      <c r="D2" s="205"/>
      <c r="E2" s="205"/>
    </row>
    <row r="3" spans="1:9" ht="15.75">
      <c r="A3" s="205" t="s">
        <v>7</v>
      </c>
      <c r="B3" s="205"/>
      <c r="C3" s="205"/>
      <c r="D3" s="205"/>
      <c r="E3" s="205"/>
    </row>
    <row r="4" spans="1:9" ht="15.75">
      <c r="A4" s="205" t="s">
        <v>12</v>
      </c>
      <c r="B4" s="205"/>
      <c r="C4" s="205"/>
      <c r="D4" s="205"/>
      <c r="E4" s="205"/>
    </row>
    <row r="5" spans="1:9" ht="15.75">
      <c r="A5" s="1"/>
    </row>
    <row r="6" spans="1:9" ht="15.75">
      <c r="A6" s="1"/>
    </row>
    <row r="7" spans="1:9">
      <c r="A7" s="237" t="s">
        <v>0</v>
      </c>
      <c r="B7" s="237" t="s">
        <v>1</v>
      </c>
      <c r="C7" s="238" t="s">
        <v>8</v>
      </c>
      <c r="D7" s="237" t="s">
        <v>2</v>
      </c>
      <c r="E7" s="237"/>
    </row>
    <row r="8" spans="1:9">
      <c r="A8" s="237"/>
      <c r="B8" s="237"/>
      <c r="C8" s="238"/>
      <c r="D8" s="237" t="s">
        <v>3</v>
      </c>
      <c r="E8" s="237" t="s">
        <v>4</v>
      </c>
    </row>
    <row r="9" spans="1:9">
      <c r="A9" s="237"/>
      <c r="B9" s="237"/>
      <c r="C9" s="238"/>
      <c r="D9" s="237"/>
      <c r="E9" s="237"/>
    </row>
    <row r="10" spans="1:9">
      <c r="A10" s="241" t="s">
        <v>5</v>
      </c>
      <c r="B10" s="242"/>
    </row>
    <row r="11" spans="1:9">
      <c r="A11" s="96" t="s">
        <v>1170</v>
      </c>
      <c r="B11" s="96" t="s">
        <v>34</v>
      </c>
      <c r="C11" s="3">
        <v>1</v>
      </c>
      <c r="D11" s="167">
        <v>45451.75</v>
      </c>
      <c r="E11" s="167">
        <v>45451.75</v>
      </c>
    </row>
    <row r="12" spans="1:9">
      <c r="A12" s="96" t="s">
        <v>1171</v>
      </c>
      <c r="B12" s="96" t="s">
        <v>1172</v>
      </c>
      <c r="C12" s="3">
        <v>4</v>
      </c>
      <c r="D12" s="167">
        <v>35148.550000000003</v>
      </c>
      <c r="E12" s="167">
        <v>35148.550000000003</v>
      </c>
    </row>
    <row r="13" spans="1:9">
      <c r="A13" s="96" t="s">
        <v>1173</v>
      </c>
      <c r="B13" s="96" t="s">
        <v>36</v>
      </c>
      <c r="C13" s="3">
        <v>1</v>
      </c>
      <c r="D13" s="167">
        <v>24968.75</v>
      </c>
      <c r="E13" s="167">
        <v>24968.75</v>
      </c>
    </row>
    <row r="14" spans="1:9">
      <c r="A14" s="96" t="s">
        <v>1174</v>
      </c>
      <c r="B14" s="96" t="s">
        <v>1175</v>
      </c>
      <c r="C14" s="3">
        <v>1</v>
      </c>
      <c r="D14" s="167">
        <v>23459.3</v>
      </c>
      <c r="E14" s="167">
        <v>23459.3</v>
      </c>
    </row>
    <row r="15" spans="1:9">
      <c r="A15" s="96" t="s">
        <v>1176</v>
      </c>
      <c r="B15" s="96" t="s">
        <v>1177</v>
      </c>
      <c r="C15" s="3">
        <v>1</v>
      </c>
      <c r="D15" s="167">
        <v>23459.3</v>
      </c>
      <c r="E15" s="167">
        <v>23459.3</v>
      </c>
    </row>
    <row r="16" spans="1:9">
      <c r="A16" s="96" t="s">
        <v>1178</v>
      </c>
      <c r="B16" s="96" t="s">
        <v>1179</v>
      </c>
      <c r="C16" s="3">
        <v>1</v>
      </c>
      <c r="D16" s="167">
        <v>6760.95</v>
      </c>
      <c r="E16" s="167">
        <v>6760.95</v>
      </c>
    </row>
    <row r="17" spans="1:5">
      <c r="A17" s="96" t="s">
        <v>1180</v>
      </c>
      <c r="B17" s="96" t="s">
        <v>1181</v>
      </c>
      <c r="C17" s="3">
        <v>2</v>
      </c>
      <c r="D17" s="167">
        <v>6760.95</v>
      </c>
      <c r="E17" s="167">
        <v>6760.95</v>
      </c>
    </row>
    <row r="18" spans="1:5">
      <c r="A18" s="96" t="s">
        <v>1182</v>
      </c>
      <c r="B18" s="96" t="s">
        <v>1183</v>
      </c>
      <c r="C18" s="3">
        <v>1</v>
      </c>
      <c r="D18" s="167">
        <v>6760.95</v>
      </c>
      <c r="E18" s="167">
        <v>6760.95</v>
      </c>
    </row>
    <row r="19" spans="1:5">
      <c r="A19" s="96" t="s">
        <v>1184</v>
      </c>
      <c r="B19" s="96" t="s">
        <v>1185</v>
      </c>
      <c r="C19" s="3">
        <v>1</v>
      </c>
      <c r="D19" s="167">
        <v>6760.95</v>
      </c>
      <c r="E19" s="167">
        <v>6760.95</v>
      </c>
    </row>
    <row r="20" spans="1:5">
      <c r="A20" s="96" t="s">
        <v>1186</v>
      </c>
      <c r="B20" s="96" t="s">
        <v>49</v>
      </c>
      <c r="C20" s="3">
        <v>1</v>
      </c>
      <c r="D20" s="167">
        <v>6760.95</v>
      </c>
      <c r="E20" s="167">
        <v>6760.95</v>
      </c>
    </row>
    <row r="21" spans="1:5">
      <c r="A21" s="96" t="s">
        <v>1187</v>
      </c>
      <c r="B21" s="96" t="s">
        <v>1188</v>
      </c>
      <c r="C21" s="3">
        <v>1</v>
      </c>
      <c r="D21" s="167">
        <v>6760.95</v>
      </c>
      <c r="E21" s="167">
        <v>6760.95</v>
      </c>
    </row>
    <row r="22" spans="1:5">
      <c r="A22" s="96" t="s">
        <v>1189</v>
      </c>
      <c r="B22" s="96" t="s">
        <v>1190</v>
      </c>
      <c r="C22" s="3">
        <v>1</v>
      </c>
      <c r="D22" s="167">
        <v>7659.3</v>
      </c>
      <c r="E22" s="167">
        <v>7659.3</v>
      </c>
    </row>
    <row r="23" spans="1:5">
      <c r="A23" s="96" t="s">
        <v>1191</v>
      </c>
      <c r="B23" s="96" t="s">
        <v>1192</v>
      </c>
      <c r="C23" s="3">
        <v>3</v>
      </c>
      <c r="D23" s="167">
        <v>7659.3</v>
      </c>
      <c r="E23" s="167">
        <v>7659.3</v>
      </c>
    </row>
    <row r="24" spans="1:5">
      <c r="A24" s="96" t="s">
        <v>1193</v>
      </c>
      <c r="B24" s="96" t="s">
        <v>1194</v>
      </c>
      <c r="C24" s="3">
        <v>2</v>
      </c>
      <c r="D24" s="167">
        <v>7838.25</v>
      </c>
      <c r="E24" s="167">
        <v>7838.25</v>
      </c>
    </row>
    <row r="25" spans="1:5">
      <c r="A25" s="96" t="s">
        <v>1195</v>
      </c>
      <c r="B25" s="96" t="s">
        <v>1196</v>
      </c>
      <c r="C25" s="3">
        <v>1</v>
      </c>
      <c r="D25" s="167">
        <v>7838.25</v>
      </c>
      <c r="E25" s="167">
        <v>7838.25</v>
      </c>
    </row>
    <row r="26" spans="1:5">
      <c r="A26" s="96" t="s">
        <v>1197</v>
      </c>
      <c r="B26" s="96" t="s">
        <v>1198</v>
      </c>
      <c r="C26" s="3">
        <v>4</v>
      </c>
      <c r="D26" s="167">
        <v>7967.75</v>
      </c>
      <c r="E26" s="167">
        <v>7967.75</v>
      </c>
    </row>
    <row r="27" spans="1:5">
      <c r="A27" s="31"/>
      <c r="B27" s="25" t="s">
        <v>31</v>
      </c>
      <c r="C27" s="26">
        <f>SUM(C11:C26)</f>
        <v>26</v>
      </c>
    </row>
    <row r="28" spans="1:5" ht="15.75" thickBot="1">
      <c r="A28" s="31"/>
    </row>
    <row r="29" spans="1:5" ht="15.75" thickBot="1">
      <c r="B29" s="168" t="s">
        <v>32</v>
      </c>
      <c r="C29" s="22">
        <f>+C27</f>
        <v>26</v>
      </c>
    </row>
  </sheetData>
  <mergeCells count="11">
    <mergeCell ref="A10:B10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scale="8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D3B74-A5CE-4B17-863B-CC576D54D551}">
  <sheetPr>
    <pageSetUpPr fitToPage="1"/>
  </sheetPr>
  <dimension ref="A1:E54"/>
  <sheetViews>
    <sheetView showGridLines="0" topLeftCell="A40" zoomScale="110" zoomScaleNormal="110" workbookViewId="0">
      <selection activeCell="F49" sqref="F49"/>
    </sheetView>
  </sheetViews>
  <sheetFormatPr baseColWidth="10" defaultRowHeight="15"/>
  <cols>
    <col min="1" max="1" width="8.85546875" customWidth="1"/>
    <col min="2" max="2" width="27.42578125" customWidth="1"/>
    <col min="3" max="3" width="14.42578125" customWidth="1"/>
    <col min="4" max="4" width="10.7109375" style="77" customWidth="1"/>
    <col min="5" max="5" width="11.5703125" style="77" customWidth="1"/>
  </cols>
  <sheetData>
    <row r="1" spans="1:5" ht="39" customHeight="1">
      <c r="A1" s="269" t="s">
        <v>1199</v>
      </c>
      <c r="B1" s="269"/>
      <c r="C1" s="269"/>
      <c r="D1" s="269"/>
      <c r="E1" s="269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542</v>
      </c>
      <c r="B4" s="205"/>
      <c r="C4" s="205"/>
      <c r="D4" s="205"/>
      <c r="E4" s="205"/>
    </row>
    <row r="5" spans="1:5" ht="15.75">
      <c r="A5" s="1"/>
    </row>
    <row r="6" spans="1:5" ht="15.75">
      <c r="A6" s="1"/>
    </row>
    <row r="7" spans="1:5">
      <c r="A7" s="237" t="s">
        <v>0</v>
      </c>
      <c r="B7" s="237" t="s">
        <v>1</v>
      </c>
      <c r="C7" s="238" t="s">
        <v>8</v>
      </c>
      <c r="D7" s="239" t="s">
        <v>2</v>
      </c>
      <c r="E7" s="239"/>
    </row>
    <row r="8" spans="1:5">
      <c r="A8" s="237"/>
      <c r="B8" s="237"/>
      <c r="C8" s="238"/>
      <c r="D8" s="239" t="s">
        <v>3</v>
      </c>
      <c r="E8" s="239" t="s">
        <v>4</v>
      </c>
    </row>
    <row r="9" spans="1:5">
      <c r="A9" s="237"/>
      <c r="B9" s="237"/>
      <c r="C9" s="238"/>
      <c r="D9" s="239"/>
      <c r="E9" s="239"/>
    </row>
    <row r="10" spans="1:5">
      <c r="A10" s="203" t="s">
        <v>5</v>
      </c>
      <c r="B10" s="204"/>
    </row>
    <row r="11" spans="1:5">
      <c r="A11" s="169" t="s">
        <v>1200</v>
      </c>
      <c r="B11" s="169" t="s">
        <v>1201</v>
      </c>
      <c r="C11" s="126">
        <v>1</v>
      </c>
      <c r="D11" s="170">
        <v>65194.2</v>
      </c>
      <c r="E11" s="170">
        <v>65194.2</v>
      </c>
    </row>
    <row r="12" spans="1:5">
      <c r="A12" s="169" t="s">
        <v>1202</v>
      </c>
      <c r="B12" s="169" t="s">
        <v>1203</v>
      </c>
      <c r="C12" s="126">
        <v>4</v>
      </c>
      <c r="D12" s="170">
        <v>49551.9</v>
      </c>
      <c r="E12" s="170">
        <v>49551.9</v>
      </c>
    </row>
    <row r="13" spans="1:5">
      <c r="A13" s="169" t="s">
        <v>1204</v>
      </c>
      <c r="B13" s="169" t="s">
        <v>1205</v>
      </c>
      <c r="C13" s="126">
        <v>8</v>
      </c>
      <c r="D13" s="170">
        <v>23667.3</v>
      </c>
      <c r="E13" s="170">
        <v>23667.3</v>
      </c>
    </row>
    <row r="14" spans="1:5">
      <c r="A14" s="169" t="s">
        <v>1206</v>
      </c>
      <c r="B14" s="169" t="s">
        <v>1207</v>
      </c>
      <c r="C14" s="126">
        <v>3</v>
      </c>
      <c r="D14" s="170">
        <v>14062.5</v>
      </c>
      <c r="E14" s="170">
        <v>14062.5</v>
      </c>
    </row>
    <row r="15" spans="1:5">
      <c r="A15" s="169" t="s">
        <v>1208</v>
      </c>
      <c r="B15" s="169" t="s">
        <v>1209</v>
      </c>
      <c r="C15" s="126">
        <v>4</v>
      </c>
      <c r="D15" s="170">
        <v>14062.5</v>
      </c>
      <c r="E15" s="170">
        <v>14062.5</v>
      </c>
    </row>
    <row r="16" spans="1:5">
      <c r="A16" s="169" t="s">
        <v>1210</v>
      </c>
      <c r="B16" s="169" t="s">
        <v>1211</v>
      </c>
      <c r="C16" s="126">
        <v>2</v>
      </c>
      <c r="D16" s="170">
        <v>11304.6</v>
      </c>
      <c r="E16" s="170">
        <v>11304.6</v>
      </c>
    </row>
    <row r="17" spans="1:5">
      <c r="A17" s="169" t="s">
        <v>1212</v>
      </c>
      <c r="B17" s="169" t="s">
        <v>1213</v>
      </c>
      <c r="C17" s="126">
        <v>2</v>
      </c>
      <c r="D17" s="170">
        <v>15317.1</v>
      </c>
      <c r="E17" s="170">
        <v>15317.1</v>
      </c>
    </row>
    <row r="18" spans="1:5">
      <c r="A18" s="169" t="s">
        <v>1214</v>
      </c>
      <c r="B18" s="169" t="s">
        <v>1215</v>
      </c>
      <c r="C18" s="126">
        <v>8</v>
      </c>
      <c r="D18" s="170">
        <v>10830.6</v>
      </c>
      <c r="E18" s="170">
        <v>10830.6</v>
      </c>
    </row>
    <row r="19" spans="1:5">
      <c r="A19" s="169" t="s">
        <v>1216</v>
      </c>
      <c r="B19" s="169" t="s">
        <v>1217</v>
      </c>
      <c r="C19" s="126">
        <v>2</v>
      </c>
      <c r="D19" s="170">
        <v>7694.1</v>
      </c>
      <c r="E19" s="170">
        <v>7694.1</v>
      </c>
    </row>
    <row r="20" spans="1:5">
      <c r="A20" s="169" t="s">
        <v>1218</v>
      </c>
      <c r="B20" s="169" t="s">
        <v>945</v>
      </c>
      <c r="C20" s="126">
        <v>3</v>
      </c>
      <c r="D20" s="170">
        <v>13117</v>
      </c>
      <c r="E20" s="170">
        <v>13117</v>
      </c>
    </row>
    <row r="21" spans="1:5">
      <c r="A21" s="169" t="s">
        <v>1219</v>
      </c>
      <c r="B21" s="169" t="s">
        <v>945</v>
      </c>
      <c r="C21" s="126">
        <v>2</v>
      </c>
      <c r="D21" s="170">
        <v>14420.1</v>
      </c>
      <c r="E21" s="170">
        <v>14420.1</v>
      </c>
    </row>
    <row r="22" spans="1:5">
      <c r="A22" s="169" t="s">
        <v>1220</v>
      </c>
      <c r="B22" s="169" t="s">
        <v>1221</v>
      </c>
      <c r="C22" s="126">
        <v>14</v>
      </c>
      <c r="D22" s="170">
        <v>11234.2</v>
      </c>
      <c r="E22" s="170">
        <v>11234.2</v>
      </c>
    </row>
    <row r="23" spans="1:5">
      <c r="A23" s="169" t="s">
        <v>1222</v>
      </c>
      <c r="B23" s="169" t="s">
        <v>1223</v>
      </c>
      <c r="C23" s="126">
        <v>13</v>
      </c>
      <c r="D23" s="170">
        <v>9323.7000000000007</v>
      </c>
      <c r="E23" s="170">
        <v>9323.7000000000007</v>
      </c>
    </row>
    <row r="24" spans="1:5">
      <c r="A24" s="228" t="s">
        <v>99</v>
      </c>
      <c r="B24" s="228"/>
      <c r="C24" s="8">
        <f>SUM(C11:C23)</f>
        <v>66</v>
      </c>
    </row>
    <row r="25" spans="1:5">
      <c r="A25" s="171"/>
    </row>
    <row r="26" spans="1:5">
      <c r="A26" s="203" t="s">
        <v>100</v>
      </c>
      <c r="B26" s="204"/>
    </row>
    <row r="27" spans="1:5">
      <c r="A27" s="169" t="s">
        <v>1224</v>
      </c>
      <c r="B27" s="169" t="s">
        <v>1225</v>
      </c>
      <c r="C27" s="126">
        <v>1</v>
      </c>
      <c r="D27" s="170">
        <v>8994.6</v>
      </c>
      <c r="E27" s="170">
        <v>8994.6</v>
      </c>
    </row>
    <row r="28" spans="1:5">
      <c r="A28" s="169" t="s">
        <v>1226</v>
      </c>
      <c r="B28" s="169" t="s">
        <v>1227</v>
      </c>
      <c r="C28" s="126">
        <v>3</v>
      </c>
      <c r="D28" s="170">
        <v>9323.7000000000007</v>
      </c>
      <c r="E28" s="170">
        <v>9323.7000000000007</v>
      </c>
    </row>
    <row r="29" spans="1:5">
      <c r="A29" s="169" t="s">
        <v>1228</v>
      </c>
      <c r="B29" s="169" t="s">
        <v>1229</v>
      </c>
      <c r="C29" s="126">
        <v>2</v>
      </c>
      <c r="D29" s="170">
        <v>7223.4</v>
      </c>
      <c r="E29" s="170">
        <v>7223.4</v>
      </c>
    </row>
    <row r="30" spans="1:5">
      <c r="A30" s="169" t="s">
        <v>1230</v>
      </c>
      <c r="B30" s="169" t="s">
        <v>1231</v>
      </c>
      <c r="C30" s="126">
        <v>13</v>
      </c>
      <c r="D30" s="170">
        <v>6307.5</v>
      </c>
      <c r="E30" s="170">
        <v>6307.5</v>
      </c>
    </row>
    <row r="31" spans="1:5">
      <c r="A31" s="169" t="s">
        <v>1232</v>
      </c>
      <c r="B31" s="169" t="s">
        <v>1233</v>
      </c>
      <c r="C31" s="126">
        <v>1</v>
      </c>
      <c r="D31" s="170">
        <v>7821.9</v>
      </c>
      <c r="E31" s="170">
        <v>7821.9</v>
      </c>
    </row>
    <row r="32" spans="1:5">
      <c r="A32" s="169" t="s">
        <v>1234</v>
      </c>
      <c r="B32" s="169" t="s">
        <v>1235</v>
      </c>
      <c r="C32" s="126">
        <v>5</v>
      </c>
      <c r="D32" s="170">
        <v>6819</v>
      </c>
      <c r="E32" s="170">
        <v>6819</v>
      </c>
    </row>
    <row r="33" spans="1:5">
      <c r="A33" s="169" t="s">
        <v>1236</v>
      </c>
      <c r="B33" s="169" t="s">
        <v>960</v>
      </c>
      <c r="C33" s="126">
        <v>1</v>
      </c>
      <c r="D33" s="170">
        <v>8794.2000000000007</v>
      </c>
      <c r="E33" s="170">
        <v>8794.2000000000007</v>
      </c>
    </row>
    <row r="34" spans="1:5">
      <c r="A34" s="169" t="s">
        <v>1237</v>
      </c>
      <c r="B34" s="169" t="s">
        <v>1238</v>
      </c>
      <c r="C34" s="126">
        <v>1</v>
      </c>
      <c r="D34" s="170">
        <v>6307.5</v>
      </c>
      <c r="E34" s="170">
        <v>6307.5</v>
      </c>
    </row>
    <row r="35" spans="1:5">
      <c r="A35" s="169" t="s">
        <v>1239</v>
      </c>
      <c r="B35" s="169" t="s">
        <v>1240</v>
      </c>
      <c r="C35" s="126">
        <v>3</v>
      </c>
      <c r="D35" s="170">
        <v>7223.4</v>
      </c>
      <c r="E35" s="170">
        <v>7223.4</v>
      </c>
    </row>
    <row r="36" spans="1:5">
      <c r="A36" s="169" t="s">
        <v>1241</v>
      </c>
      <c r="B36" s="169" t="s">
        <v>1242</v>
      </c>
      <c r="C36" s="126">
        <v>2</v>
      </c>
      <c r="D36" s="170">
        <v>7568.4</v>
      </c>
      <c r="E36" s="170">
        <v>7568.4</v>
      </c>
    </row>
    <row r="37" spans="1:5">
      <c r="A37" s="169" t="s">
        <v>1243</v>
      </c>
      <c r="B37" s="169" t="s">
        <v>1244</v>
      </c>
      <c r="C37" s="126">
        <v>1</v>
      </c>
      <c r="D37" s="170">
        <v>7223.4</v>
      </c>
      <c r="E37" s="170">
        <v>7223.4</v>
      </c>
    </row>
    <row r="38" spans="1:5">
      <c r="A38" s="169" t="s">
        <v>1245</v>
      </c>
      <c r="B38" s="169" t="s">
        <v>1246</v>
      </c>
      <c r="C38" s="126">
        <v>1</v>
      </c>
      <c r="D38" s="170">
        <v>6504.6</v>
      </c>
      <c r="E38" s="170">
        <v>6504.6</v>
      </c>
    </row>
    <row r="39" spans="1:5">
      <c r="A39" s="169" t="s">
        <v>1247</v>
      </c>
      <c r="B39" s="169" t="s">
        <v>1248</v>
      </c>
      <c r="C39" s="126">
        <v>1</v>
      </c>
      <c r="D39" s="170">
        <v>10180.5</v>
      </c>
      <c r="E39" s="170">
        <v>10180.5</v>
      </c>
    </row>
    <row r="40" spans="1:5">
      <c r="A40" s="169" t="s">
        <v>1249</v>
      </c>
      <c r="B40" s="169" t="s">
        <v>1250</v>
      </c>
      <c r="C40" s="126">
        <v>1</v>
      </c>
      <c r="D40" s="170">
        <v>6819</v>
      </c>
      <c r="E40" s="170">
        <v>6819</v>
      </c>
    </row>
    <row r="41" spans="1:5">
      <c r="A41" s="169" t="s">
        <v>1251</v>
      </c>
      <c r="B41" s="169" t="s">
        <v>1252</v>
      </c>
      <c r="C41" s="126">
        <v>3</v>
      </c>
      <c r="D41" s="170">
        <v>6307.5</v>
      </c>
      <c r="E41" s="170">
        <v>6307.5</v>
      </c>
    </row>
    <row r="42" spans="1:5">
      <c r="A42" s="169" t="s">
        <v>1253</v>
      </c>
      <c r="B42" s="169" t="s">
        <v>47</v>
      </c>
      <c r="C42" s="126">
        <v>1</v>
      </c>
      <c r="D42" s="170">
        <v>7736.4</v>
      </c>
      <c r="E42" s="170">
        <v>7736.4</v>
      </c>
    </row>
    <row r="43" spans="1:5">
      <c r="A43" s="169" t="s">
        <v>1254</v>
      </c>
      <c r="B43" s="169" t="s">
        <v>45</v>
      </c>
      <c r="C43" s="126">
        <v>1</v>
      </c>
      <c r="D43" s="170">
        <v>6307.5</v>
      </c>
      <c r="E43" s="170">
        <v>6307.5</v>
      </c>
    </row>
    <row r="44" spans="1:5">
      <c r="A44" s="169" t="s">
        <v>1255</v>
      </c>
      <c r="B44" s="169" t="s">
        <v>1256</v>
      </c>
      <c r="C44" s="126">
        <v>3</v>
      </c>
      <c r="D44" s="170">
        <v>5796</v>
      </c>
      <c r="E44" s="170">
        <v>5796</v>
      </c>
    </row>
    <row r="45" spans="1:5">
      <c r="A45" s="169" t="s">
        <v>1257</v>
      </c>
      <c r="B45" s="169" t="s">
        <v>1258</v>
      </c>
      <c r="C45" s="126">
        <v>2</v>
      </c>
      <c r="D45" s="170">
        <v>6056.7</v>
      </c>
      <c r="E45" s="170">
        <v>6056.7</v>
      </c>
    </row>
    <row r="46" spans="1:5">
      <c r="A46" s="169" t="s">
        <v>1259</v>
      </c>
      <c r="B46" s="169" t="s">
        <v>49</v>
      </c>
      <c r="C46" s="126">
        <v>1</v>
      </c>
      <c r="D46" s="170">
        <v>8695.2000000000007</v>
      </c>
      <c r="E46" s="170">
        <v>8695.2000000000007</v>
      </c>
    </row>
    <row r="47" spans="1:5">
      <c r="A47" s="169" t="s">
        <v>1260</v>
      </c>
      <c r="B47" s="169" t="s">
        <v>49</v>
      </c>
      <c r="C47" s="126">
        <v>2</v>
      </c>
      <c r="D47" s="170">
        <v>12940</v>
      </c>
      <c r="E47" s="170">
        <v>12940</v>
      </c>
    </row>
    <row r="48" spans="1:5">
      <c r="A48" s="169" t="s">
        <v>1261</v>
      </c>
      <c r="B48" s="169" t="s">
        <v>1262</v>
      </c>
      <c r="C48" s="126">
        <v>6</v>
      </c>
      <c r="D48" s="170">
        <v>7316.1</v>
      </c>
      <c r="E48" s="170">
        <v>7316.1</v>
      </c>
    </row>
    <row r="49" spans="1:5">
      <c r="A49" s="169" t="s">
        <v>1263</v>
      </c>
      <c r="B49" s="169" t="s">
        <v>1264</v>
      </c>
      <c r="C49" s="126">
        <v>1</v>
      </c>
      <c r="D49" s="170">
        <v>6307.5</v>
      </c>
      <c r="E49" s="170">
        <v>6307.5</v>
      </c>
    </row>
    <row r="50" spans="1:5">
      <c r="A50" s="169" t="s">
        <v>1265</v>
      </c>
      <c r="B50" s="169" t="s">
        <v>1266</v>
      </c>
      <c r="C50" s="126">
        <v>4</v>
      </c>
      <c r="D50" s="170">
        <v>4698.8999999999996</v>
      </c>
      <c r="E50" s="170">
        <v>4698.8999999999996</v>
      </c>
    </row>
    <row r="51" spans="1:5">
      <c r="A51" s="169" t="s">
        <v>1267</v>
      </c>
      <c r="B51" s="169" t="s">
        <v>1268</v>
      </c>
      <c r="C51" s="126">
        <v>6</v>
      </c>
      <c r="D51" s="170">
        <v>5326.8</v>
      </c>
      <c r="E51" s="170">
        <v>5326.8</v>
      </c>
    </row>
    <row r="52" spans="1:5">
      <c r="B52" s="7" t="s">
        <v>102</v>
      </c>
      <c r="C52" s="8">
        <f>SUM(C27:C51)</f>
        <v>66</v>
      </c>
    </row>
    <row r="53" spans="1:5">
      <c r="B53" s="41"/>
      <c r="C53" s="40"/>
    </row>
    <row r="54" spans="1:5">
      <c r="B54" s="7" t="s">
        <v>31</v>
      </c>
      <c r="C54" s="8">
        <f>+C52+C24</f>
        <v>132</v>
      </c>
    </row>
  </sheetData>
  <mergeCells count="13">
    <mergeCell ref="A10:B10"/>
    <mergeCell ref="A24:B24"/>
    <mergeCell ref="A26:B26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84" fitToHeight="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FC51-4FEF-4279-BA6E-2F61913F8ECF}">
  <dimension ref="A1:E87"/>
  <sheetViews>
    <sheetView zoomScaleNormal="100" workbookViewId="0">
      <pane ySplit="9" topLeftCell="A24" activePane="bottomLeft" state="frozen"/>
      <selection pane="bottomLeft" activeCell="I29" sqref="I29"/>
    </sheetView>
  </sheetViews>
  <sheetFormatPr baseColWidth="10" defaultRowHeight="15"/>
  <cols>
    <col min="1" max="1" width="7.85546875" style="172" customWidth="1"/>
    <col min="2" max="2" width="37.5703125" style="172" customWidth="1"/>
    <col min="3" max="3" width="21" style="172" bestFit="1" customWidth="1"/>
    <col min="4" max="5" width="11.28515625" style="174" bestFit="1" customWidth="1"/>
    <col min="6" max="16384" width="11.42578125" style="172"/>
  </cols>
  <sheetData>
    <row r="1" spans="1:5" ht="15.75">
      <c r="A1" s="270" t="s">
        <v>1269</v>
      </c>
      <c r="B1" s="270"/>
      <c r="C1" s="270"/>
      <c r="D1" s="270"/>
      <c r="E1" s="270"/>
    </row>
    <row r="2" spans="1:5" ht="15.75">
      <c r="A2" s="270" t="s">
        <v>6</v>
      </c>
      <c r="B2" s="270"/>
      <c r="C2" s="270"/>
      <c r="D2" s="270"/>
      <c r="E2" s="270"/>
    </row>
    <row r="3" spans="1:5" ht="15.75">
      <c r="A3" s="270" t="s">
        <v>7</v>
      </c>
      <c r="B3" s="270"/>
      <c r="C3" s="270"/>
      <c r="D3" s="270"/>
      <c r="E3" s="270"/>
    </row>
    <row r="4" spans="1:5" ht="15.75">
      <c r="A4" s="270" t="s">
        <v>12</v>
      </c>
      <c r="B4" s="270"/>
      <c r="C4" s="270"/>
      <c r="D4" s="270"/>
      <c r="E4" s="270"/>
    </row>
    <row r="5" spans="1:5" ht="15.75">
      <c r="A5" s="173"/>
    </row>
    <row r="6" spans="1:5" ht="15.75">
      <c r="A6" s="173"/>
    </row>
    <row r="7" spans="1:5" ht="15.75">
      <c r="A7" s="271" t="s">
        <v>0</v>
      </c>
      <c r="B7" s="271" t="s">
        <v>1</v>
      </c>
      <c r="C7" s="272" t="s">
        <v>8</v>
      </c>
      <c r="D7" s="273" t="s">
        <v>2</v>
      </c>
      <c r="E7" s="273"/>
    </row>
    <row r="8" spans="1:5">
      <c r="A8" s="271"/>
      <c r="B8" s="271"/>
      <c r="C8" s="272"/>
      <c r="D8" s="273" t="s">
        <v>3</v>
      </c>
      <c r="E8" s="273" t="s">
        <v>4</v>
      </c>
    </row>
    <row r="9" spans="1:5">
      <c r="A9" s="271"/>
      <c r="B9" s="271"/>
      <c r="C9" s="272"/>
      <c r="D9" s="273"/>
      <c r="E9" s="273"/>
    </row>
    <row r="10" spans="1:5">
      <c r="A10" s="274" t="s">
        <v>5</v>
      </c>
      <c r="B10" s="275"/>
    </row>
    <row r="11" spans="1:5">
      <c r="A11" s="4" t="s">
        <v>937</v>
      </c>
      <c r="B11" s="4" t="s">
        <v>52</v>
      </c>
      <c r="C11" s="175">
        <v>1</v>
      </c>
      <c r="D11" s="176">
        <v>76378</v>
      </c>
      <c r="E11" s="177">
        <v>76378</v>
      </c>
    </row>
    <row r="12" spans="1:5">
      <c r="A12" s="4" t="s">
        <v>934</v>
      </c>
      <c r="B12" s="4" t="s">
        <v>1270</v>
      </c>
      <c r="C12" s="3">
        <v>3</v>
      </c>
      <c r="D12" s="97">
        <v>49391</v>
      </c>
      <c r="E12" s="178">
        <v>49391</v>
      </c>
    </row>
    <row r="13" spans="1:5">
      <c r="A13" s="4" t="s">
        <v>33</v>
      </c>
      <c r="B13" s="4" t="s">
        <v>1271</v>
      </c>
      <c r="C13" s="3">
        <v>5</v>
      </c>
      <c r="D13" s="97">
        <v>39513</v>
      </c>
      <c r="E13" s="178">
        <v>39513</v>
      </c>
    </row>
    <row r="14" spans="1:5">
      <c r="A14" s="4" t="s">
        <v>1272</v>
      </c>
      <c r="B14" s="4" t="s">
        <v>1273</v>
      </c>
      <c r="C14" s="3">
        <v>1</v>
      </c>
      <c r="D14" s="97">
        <v>36501</v>
      </c>
      <c r="E14" s="178">
        <v>36501</v>
      </c>
    </row>
    <row r="15" spans="1:5">
      <c r="A15" s="4" t="s">
        <v>939</v>
      </c>
      <c r="B15" s="4" t="s">
        <v>1274</v>
      </c>
      <c r="C15" s="3">
        <v>21</v>
      </c>
      <c r="D15" s="97">
        <v>32872</v>
      </c>
      <c r="E15" s="178">
        <v>32872</v>
      </c>
    </row>
    <row r="16" spans="1:5">
      <c r="A16" s="4" t="s">
        <v>929</v>
      </c>
      <c r="B16" s="4" t="s">
        <v>1275</v>
      </c>
      <c r="C16" s="3">
        <v>1</v>
      </c>
      <c r="D16" s="97">
        <v>24327</v>
      </c>
      <c r="E16" s="178">
        <v>24327</v>
      </c>
    </row>
    <row r="17" spans="1:5" ht="15.75" customHeight="1">
      <c r="A17" s="276" t="s">
        <v>99</v>
      </c>
      <c r="B17" s="276"/>
      <c r="C17" s="179">
        <f>SUM(C11:C16)</f>
        <v>32</v>
      </c>
    </row>
    <row r="18" spans="1:5">
      <c r="A18" s="180"/>
      <c r="B18" s="181"/>
      <c r="C18" s="181"/>
    </row>
    <row r="19" spans="1:5">
      <c r="A19" s="274" t="s">
        <v>100</v>
      </c>
      <c r="B19" s="275"/>
    </row>
    <row r="20" spans="1:5">
      <c r="A20" s="96" t="s">
        <v>1276</v>
      </c>
      <c r="B20" s="96" t="s">
        <v>72</v>
      </c>
      <c r="C20" s="3">
        <v>7</v>
      </c>
      <c r="D20" s="97">
        <v>6836.1100000000006</v>
      </c>
      <c r="E20" s="97">
        <v>6836.1100000000006</v>
      </c>
    </row>
    <row r="21" spans="1:5">
      <c r="A21" s="96" t="s">
        <v>1277</v>
      </c>
      <c r="B21" s="96" t="s">
        <v>1278</v>
      </c>
      <c r="C21" s="3">
        <v>1</v>
      </c>
      <c r="D21" s="97">
        <v>6218.1100000000006</v>
      </c>
      <c r="E21" s="97">
        <v>6218.1100000000006</v>
      </c>
    </row>
    <row r="22" spans="1:5">
      <c r="A22" s="96" t="s">
        <v>1279</v>
      </c>
      <c r="B22" s="96" t="s">
        <v>1280</v>
      </c>
      <c r="C22" s="3">
        <v>6</v>
      </c>
      <c r="D22" s="97">
        <v>6218.1100000000006</v>
      </c>
      <c r="E22" s="97">
        <v>6218.1100000000006</v>
      </c>
    </row>
    <row r="23" spans="1:5">
      <c r="A23" s="96" t="s">
        <v>1281</v>
      </c>
      <c r="B23" s="96" t="s">
        <v>1282</v>
      </c>
      <c r="C23" s="3">
        <v>2</v>
      </c>
      <c r="D23" s="97">
        <v>6137.77</v>
      </c>
      <c r="E23" s="97">
        <v>6137.77</v>
      </c>
    </row>
    <row r="24" spans="1:5">
      <c r="A24" s="96" t="s">
        <v>1283</v>
      </c>
      <c r="B24" s="96" t="s">
        <v>1284</v>
      </c>
      <c r="C24" s="3">
        <v>9</v>
      </c>
      <c r="D24" s="97">
        <v>6079.06</v>
      </c>
      <c r="E24" s="97">
        <v>6079.06</v>
      </c>
    </row>
    <row r="25" spans="1:5">
      <c r="A25" s="96" t="s">
        <v>1285</v>
      </c>
      <c r="B25" s="96" t="s">
        <v>1286</v>
      </c>
      <c r="C25" s="3">
        <v>13</v>
      </c>
      <c r="D25" s="97">
        <v>5978.12</v>
      </c>
      <c r="E25" s="97">
        <v>5978.12</v>
      </c>
    </row>
    <row r="26" spans="1:5">
      <c r="A26" s="96" t="s">
        <v>1287</v>
      </c>
      <c r="B26" s="96" t="s">
        <v>1288</v>
      </c>
      <c r="C26" s="3">
        <v>1</v>
      </c>
      <c r="D26" s="97">
        <v>5897.78</v>
      </c>
      <c r="E26" s="97">
        <v>5897.78</v>
      </c>
    </row>
    <row r="27" spans="1:5">
      <c r="A27" s="96" t="s">
        <v>1289</v>
      </c>
      <c r="B27" s="96" t="s">
        <v>1290</v>
      </c>
      <c r="C27" s="3">
        <v>1</v>
      </c>
      <c r="D27" s="97">
        <v>5897.78</v>
      </c>
      <c r="E27" s="97">
        <v>5897.78</v>
      </c>
    </row>
    <row r="28" spans="1:5">
      <c r="A28" s="96" t="s">
        <v>1291</v>
      </c>
      <c r="B28" s="96" t="s">
        <v>1292</v>
      </c>
      <c r="C28" s="3">
        <v>3</v>
      </c>
      <c r="D28" s="97">
        <v>5897.78</v>
      </c>
      <c r="E28" s="97">
        <v>5897.78</v>
      </c>
    </row>
    <row r="29" spans="1:5">
      <c r="A29" s="96" t="s">
        <v>1293</v>
      </c>
      <c r="B29" s="96" t="s">
        <v>1294</v>
      </c>
      <c r="C29" s="3">
        <v>2</v>
      </c>
      <c r="D29" s="97">
        <v>5819.5</v>
      </c>
      <c r="E29" s="97">
        <v>5819.5</v>
      </c>
    </row>
    <row r="30" spans="1:5">
      <c r="A30" s="96" t="s">
        <v>1295</v>
      </c>
      <c r="B30" s="96" t="s">
        <v>1296</v>
      </c>
      <c r="C30" s="3">
        <v>3</v>
      </c>
      <c r="D30" s="97">
        <v>5819.5</v>
      </c>
      <c r="E30" s="97">
        <v>5819.5</v>
      </c>
    </row>
    <row r="31" spans="1:5">
      <c r="A31" s="96" t="s">
        <v>1297</v>
      </c>
      <c r="B31" s="96" t="s">
        <v>127</v>
      </c>
      <c r="C31" s="3">
        <v>1</v>
      </c>
      <c r="D31" s="97">
        <v>5819.5</v>
      </c>
      <c r="E31" s="97">
        <v>5819.5</v>
      </c>
    </row>
    <row r="32" spans="1:5">
      <c r="A32" s="96" t="s">
        <v>1298</v>
      </c>
      <c r="B32" s="96" t="s">
        <v>1299</v>
      </c>
      <c r="C32" s="3">
        <v>2</v>
      </c>
      <c r="D32" s="97">
        <v>5819.5</v>
      </c>
      <c r="E32" s="97">
        <v>5819.5</v>
      </c>
    </row>
    <row r="33" spans="1:5">
      <c r="A33" s="96" t="s">
        <v>1300</v>
      </c>
      <c r="B33" s="96" t="s">
        <v>1301</v>
      </c>
      <c r="C33" s="3">
        <v>1</v>
      </c>
      <c r="D33" s="97">
        <v>5819.5</v>
      </c>
      <c r="E33" s="97">
        <v>5819.5</v>
      </c>
    </row>
    <row r="34" spans="1:5">
      <c r="A34" s="96" t="s">
        <v>1302</v>
      </c>
      <c r="B34" s="96" t="s">
        <v>1303</v>
      </c>
      <c r="C34" s="3">
        <v>1</v>
      </c>
      <c r="D34" s="97">
        <v>5770.06</v>
      </c>
      <c r="E34" s="97">
        <v>5770.06</v>
      </c>
    </row>
    <row r="35" spans="1:5">
      <c r="A35" s="96" t="s">
        <v>1304</v>
      </c>
      <c r="B35" s="96" t="s">
        <v>503</v>
      </c>
      <c r="C35" s="3">
        <v>4</v>
      </c>
      <c r="D35" s="97">
        <v>5738.13</v>
      </c>
      <c r="E35" s="97">
        <v>5738.13</v>
      </c>
    </row>
    <row r="36" spans="1:5">
      <c r="A36" s="96" t="s">
        <v>1305</v>
      </c>
      <c r="B36" s="96" t="s">
        <v>1306</v>
      </c>
      <c r="C36" s="3">
        <v>3</v>
      </c>
      <c r="D36" s="97">
        <v>5738.13</v>
      </c>
      <c r="E36" s="97">
        <v>5738.13</v>
      </c>
    </row>
    <row r="37" spans="1:5">
      <c r="A37" s="96" t="s">
        <v>1307</v>
      </c>
      <c r="B37" s="96" t="s">
        <v>1308</v>
      </c>
      <c r="C37" s="3">
        <v>8</v>
      </c>
      <c r="D37" s="97">
        <v>5669.12</v>
      </c>
      <c r="E37" s="97">
        <v>5669.12</v>
      </c>
    </row>
    <row r="38" spans="1:5">
      <c r="A38" s="96" t="s">
        <v>1309</v>
      </c>
      <c r="B38" s="96" t="s">
        <v>1310</v>
      </c>
      <c r="C38" s="3">
        <v>1</v>
      </c>
      <c r="D38" s="97">
        <v>5578.4800000000005</v>
      </c>
      <c r="E38" s="97">
        <v>5578.4800000000005</v>
      </c>
    </row>
    <row r="39" spans="1:5">
      <c r="A39" s="96" t="s">
        <v>1311</v>
      </c>
      <c r="B39" s="96" t="s">
        <v>1312</v>
      </c>
      <c r="C39" s="3">
        <v>2</v>
      </c>
      <c r="D39" s="97">
        <v>5578.4800000000005</v>
      </c>
      <c r="E39" s="97">
        <v>5578.4800000000005</v>
      </c>
    </row>
    <row r="40" spans="1:5">
      <c r="A40" s="96" t="s">
        <v>1313</v>
      </c>
      <c r="B40" s="96" t="s">
        <v>1314</v>
      </c>
      <c r="C40" s="3">
        <v>1</v>
      </c>
      <c r="D40" s="97">
        <v>5494.02</v>
      </c>
      <c r="E40" s="97">
        <v>5494.02</v>
      </c>
    </row>
    <row r="41" spans="1:5">
      <c r="A41" s="96" t="s">
        <v>46</v>
      </c>
      <c r="B41" s="96" t="s">
        <v>499</v>
      </c>
      <c r="C41" s="3">
        <v>3</v>
      </c>
      <c r="D41" s="97">
        <v>5494.02</v>
      </c>
      <c r="E41" s="97">
        <v>5494.02</v>
      </c>
    </row>
    <row r="42" spans="1:5">
      <c r="A42" s="96" t="s">
        <v>1315</v>
      </c>
      <c r="B42" s="96" t="s">
        <v>1161</v>
      </c>
      <c r="C42" s="3">
        <v>2</v>
      </c>
      <c r="D42" s="97">
        <v>5430.16</v>
      </c>
      <c r="E42" s="97">
        <v>5430.16</v>
      </c>
    </row>
    <row r="43" spans="1:5">
      <c r="A43" s="96" t="s">
        <v>1316</v>
      </c>
      <c r="B43" s="96" t="s">
        <v>1317</v>
      </c>
      <c r="C43" s="3">
        <v>37</v>
      </c>
      <c r="D43" s="97">
        <v>5430.16</v>
      </c>
      <c r="E43" s="97">
        <v>5430.16</v>
      </c>
    </row>
    <row r="44" spans="1:5">
      <c r="A44" s="96" t="s">
        <v>1318</v>
      </c>
      <c r="B44" s="96" t="s">
        <v>1319</v>
      </c>
      <c r="C44" s="3">
        <v>5</v>
      </c>
      <c r="D44" s="97">
        <v>5430.16</v>
      </c>
      <c r="E44" s="97">
        <v>5430.16</v>
      </c>
    </row>
    <row r="45" spans="1:5">
      <c r="A45" s="96" t="s">
        <v>1320</v>
      </c>
      <c r="B45" s="96" t="s">
        <v>1167</v>
      </c>
      <c r="C45" s="3">
        <v>20</v>
      </c>
      <c r="D45" s="97">
        <v>5354.97</v>
      </c>
      <c r="E45" s="97">
        <v>5354.97</v>
      </c>
    </row>
    <row r="46" spans="1:5">
      <c r="A46" s="96" t="s">
        <v>1321</v>
      </c>
      <c r="B46" s="96" t="s">
        <v>1322</v>
      </c>
      <c r="C46" s="3">
        <v>1</v>
      </c>
      <c r="D46" s="97">
        <v>5328.1900000000005</v>
      </c>
      <c r="E46" s="97">
        <v>5328.1900000000005</v>
      </c>
    </row>
    <row r="47" spans="1:5">
      <c r="A47" s="96" t="s">
        <v>1323</v>
      </c>
      <c r="B47" s="96" t="s">
        <v>1324</v>
      </c>
      <c r="C47" s="3">
        <v>41</v>
      </c>
      <c r="D47" s="97">
        <v>5328.1900000000005</v>
      </c>
      <c r="E47" s="97">
        <v>5328.1900000000005</v>
      </c>
    </row>
    <row r="48" spans="1:5">
      <c r="A48" s="96" t="s">
        <v>1325</v>
      </c>
      <c r="B48" s="96" t="s">
        <v>1326</v>
      </c>
      <c r="C48" s="3">
        <v>6</v>
      </c>
      <c r="D48" s="97">
        <v>5200.47</v>
      </c>
      <c r="E48" s="97">
        <v>5200.47</v>
      </c>
    </row>
    <row r="49" spans="1:5">
      <c r="A49" s="96" t="s">
        <v>1327</v>
      </c>
      <c r="B49" s="96" t="s">
        <v>1328</v>
      </c>
      <c r="C49" s="3">
        <v>2</v>
      </c>
      <c r="D49" s="97">
        <v>4902.8</v>
      </c>
      <c r="E49" s="97">
        <v>4902.8</v>
      </c>
    </row>
    <row r="50" spans="1:5">
      <c r="A50" s="96" t="s">
        <v>1329</v>
      </c>
      <c r="B50" s="96" t="s">
        <v>1330</v>
      </c>
      <c r="C50" s="3">
        <v>4</v>
      </c>
      <c r="D50" s="97">
        <v>7166.74</v>
      </c>
      <c r="E50" s="97">
        <v>7166.74</v>
      </c>
    </row>
    <row r="51" spans="1:5">
      <c r="A51" s="96" t="s">
        <v>40</v>
      </c>
      <c r="B51" s="96" t="s">
        <v>1159</v>
      </c>
      <c r="C51" s="3">
        <v>3</v>
      </c>
      <c r="D51" s="97">
        <v>12969</v>
      </c>
      <c r="E51" s="97">
        <v>12969</v>
      </c>
    </row>
    <row r="52" spans="1:5">
      <c r="A52" s="96" t="s">
        <v>947</v>
      </c>
      <c r="B52" s="96" t="s">
        <v>1158</v>
      </c>
      <c r="C52" s="3">
        <v>24</v>
      </c>
      <c r="D52" s="97">
        <v>11601</v>
      </c>
      <c r="E52" s="97">
        <v>11601</v>
      </c>
    </row>
    <row r="53" spans="1:5">
      <c r="A53" s="96" t="s">
        <v>1331</v>
      </c>
      <c r="B53" s="96" t="s">
        <v>1332</v>
      </c>
      <c r="C53" s="3">
        <v>14</v>
      </c>
      <c r="D53" s="97">
        <v>9200</v>
      </c>
      <c r="E53" s="97">
        <v>9200</v>
      </c>
    </row>
    <row r="54" spans="1:5">
      <c r="A54" s="96" t="s">
        <v>1333</v>
      </c>
      <c r="B54" s="96" t="s">
        <v>1334</v>
      </c>
      <c r="C54" s="3">
        <v>1</v>
      </c>
      <c r="D54" s="97">
        <v>6833.02</v>
      </c>
      <c r="E54" s="97">
        <v>6833.02</v>
      </c>
    </row>
    <row r="55" spans="1:5">
      <c r="A55" s="96" t="s">
        <v>1335</v>
      </c>
      <c r="B55" s="96" t="s">
        <v>1336</v>
      </c>
      <c r="C55" s="3">
        <v>14</v>
      </c>
      <c r="D55" s="97">
        <v>8890</v>
      </c>
      <c r="E55" s="97">
        <v>8890</v>
      </c>
    </row>
    <row r="56" spans="1:5">
      <c r="A56" s="96" t="s">
        <v>1337</v>
      </c>
      <c r="B56" s="96" t="s">
        <v>1338</v>
      </c>
      <c r="C56" s="3">
        <v>12</v>
      </c>
      <c r="D56" s="97">
        <v>8064</v>
      </c>
      <c r="E56" s="97">
        <v>8064</v>
      </c>
    </row>
    <row r="57" spans="1:5">
      <c r="A57" s="96" t="s">
        <v>1339</v>
      </c>
      <c r="B57" s="96" t="s">
        <v>1340</v>
      </c>
      <c r="C57" s="3">
        <v>11</v>
      </c>
      <c r="D57" s="97">
        <v>7571</v>
      </c>
      <c r="E57" s="97">
        <v>7571</v>
      </c>
    </row>
    <row r="58" spans="1:5">
      <c r="A58" s="96" t="s">
        <v>1341</v>
      </c>
      <c r="B58" s="96" t="s">
        <v>1342</v>
      </c>
      <c r="C58" s="3">
        <v>3</v>
      </c>
      <c r="D58" s="97">
        <v>6833.02</v>
      </c>
      <c r="E58" s="97">
        <v>6833.02</v>
      </c>
    </row>
    <row r="59" spans="1:5">
      <c r="A59" s="96" t="s">
        <v>1343</v>
      </c>
      <c r="B59" s="96" t="s">
        <v>1344</v>
      </c>
      <c r="C59" s="3">
        <v>2</v>
      </c>
      <c r="D59" s="97">
        <v>6833.02</v>
      </c>
      <c r="E59" s="97">
        <v>6833.02</v>
      </c>
    </row>
    <row r="60" spans="1:5">
      <c r="A60" s="96" t="s">
        <v>1345</v>
      </c>
      <c r="B60" s="96" t="s">
        <v>1346</v>
      </c>
      <c r="C60" s="3">
        <v>5</v>
      </c>
      <c r="D60" s="97">
        <v>6569.34</v>
      </c>
      <c r="E60" s="97">
        <v>6569.34</v>
      </c>
    </row>
    <row r="61" spans="1:5">
      <c r="A61" s="96" t="s">
        <v>1347</v>
      </c>
      <c r="B61" s="96" t="s">
        <v>1348</v>
      </c>
      <c r="C61" s="3">
        <v>4</v>
      </c>
      <c r="D61" s="97">
        <v>6569.34</v>
      </c>
      <c r="E61" s="97">
        <v>6569.34</v>
      </c>
    </row>
    <row r="62" spans="1:5">
      <c r="A62" s="96" t="s">
        <v>1349</v>
      </c>
      <c r="B62" s="96" t="s">
        <v>1350</v>
      </c>
      <c r="C62" s="3">
        <v>6</v>
      </c>
      <c r="D62" s="97">
        <v>7362</v>
      </c>
      <c r="E62" s="97">
        <v>7362</v>
      </c>
    </row>
    <row r="63" spans="1:5">
      <c r="A63" s="96" t="s">
        <v>1351</v>
      </c>
      <c r="B63" s="96" t="s">
        <v>1352</v>
      </c>
      <c r="C63" s="3">
        <v>12</v>
      </c>
      <c r="D63" s="97">
        <v>6297.42</v>
      </c>
      <c r="E63" s="97">
        <v>6297.42</v>
      </c>
    </row>
    <row r="64" spans="1:5">
      <c r="A64" s="96" t="s">
        <v>1353</v>
      </c>
      <c r="B64" s="96" t="s">
        <v>1354</v>
      </c>
      <c r="C64" s="3">
        <v>1</v>
      </c>
      <c r="D64" s="97">
        <v>6297.42</v>
      </c>
      <c r="E64" s="97">
        <v>6297.42</v>
      </c>
    </row>
    <row r="65" spans="1:5">
      <c r="A65" s="96" t="s">
        <v>1355</v>
      </c>
      <c r="B65" s="96" t="s">
        <v>1356</v>
      </c>
      <c r="C65" s="3">
        <v>1</v>
      </c>
      <c r="D65" s="97">
        <v>6297.42</v>
      </c>
      <c r="E65" s="97">
        <v>6297.42</v>
      </c>
    </row>
    <row r="66" spans="1:5">
      <c r="A66" s="96" t="s">
        <v>1357</v>
      </c>
      <c r="B66" s="96" t="s">
        <v>1358</v>
      </c>
      <c r="C66" s="3">
        <v>7</v>
      </c>
      <c r="D66" s="97">
        <v>8387</v>
      </c>
      <c r="E66" s="97">
        <v>8387</v>
      </c>
    </row>
    <row r="67" spans="1:5">
      <c r="A67" s="96" t="s">
        <v>39</v>
      </c>
      <c r="B67" s="96" t="s">
        <v>1163</v>
      </c>
      <c r="C67" s="3">
        <v>9</v>
      </c>
      <c r="D67" s="97">
        <v>14762</v>
      </c>
      <c r="E67" s="97">
        <v>14762</v>
      </c>
    </row>
    <row r="68" spans="1:5">
      <c r="A68" s="96" t="s">
        <v>1359</v>
      </c>
      <c r="B68" s="96" t="s">
        <v>1165</v>
      </c>
      <c r="C68" s="3">
        <v>6</v>
      </c>
      <c r="D68" s="97">
        <v>17369</v>
      </c>
      <c r="E68" s="97">
        <v>17369</v>
      </c>
    </row>
    <row r="69" spans="1:5">
      <c r="A69" s="277" t="s">
        <v>102</v>
      </c>
      <c r="B69" s="278"/>
      <c r="C69" s="179">
        <f>SUM(C20:C68)</f>
        <v>328</v>
      </c>
    </row>
    <row r="70" spans="1:5" ht="15.75">
      <c r="A70" s="182"/>
      <c r="B70" s="183"/>
    </row>
    <row r="71" spans="1:5">
      <c r="A71" s="274" t="s">
        <v>103</v>
      </c>
      <c r="B71" s="275"/>
    </row>
    <row r="72" spans="1:5">
      <c r="A72" s="96" t="s">
        <v>1316</v>
      </c>
      <c r="B72" s="96" t="s">
        <v>1317</v>
      </c>
      <c r="C72" s="3">
        <v>1</v>
      </c>
      <c r="D72" s="97">
        <v>5430.16</v>
      </c>
      <c r="E72" s="97">
        <v>5430.16</v>
      </c>
    </row>
    <row r="73" spans="1:5">
      <c r="A73" s="96" t="s">
        <v>1291</v>
      </c>
      <c r="B73" s="96" t="s">
        <v>1292</v>
      </c>
      <c r="C73" s="3">
        <v>1</v>
      </c>
      <c r="D73" s="97">
        <v>5897.78</v>
      </c>
      <c r="E73" s="97">
        <v>5897.78</v>
      </c>
    </row>
    <row r="74" spans="1:5">
      <c r="A74" s="96" t="s">
        <v>1333</v>
      </c>
      <c r="B74" s="96" t="s">
        <v>1334</v>
      </c>
      <c r="C74" s="3">
        <v>1</v>
      </c>
      <c r="D74" s="97">
        <v>6833.02</v>
      </c>
      <c r="E74" s="97">
        <v>6833.02</v>
      </c>
    </row>
    <row r="75" spans="1:5">
      <c r="A75" s="96" t="s">
        <v>1341</v>
      </c>
      <c r="B75" s="96" t="s">
        <v>1342</v>
      </c>
      <c r="C75" s="3">
        <v>1</v>
      </c>
      <c r="D75" s="97">
        <v>6833.02</v>
      </c>
      <c r="E75" s="97">
        <v>6833.02</v>
      </c>
    </row>
    <row r="76" spans="1:5">
      <c r="A76" s="96" t="s">
        <v>1349</v>
      </c>
      <c r="B76" s="96" t="s">
        <v>1350</v>
      </c>
      <c r="C76" s="3">
        <v>1</v>
      </c>
      <c r="D76" s="97">
        <v>7362</v>
      </c>
      <c r="E76" s="97">
        <v>7362</v>
      </c>
    </row>
    <row r="77" spans="1:5">
      <c r="A77" s="96" t="s">
        <v>1357</v>
      </c>
      <c r="B77" s="96" t="s">
        <v>1358</v>
      </c>
      <c r="C77" s="3">
        <v>1</v>
      </c>
      <c r="D77" s="97">
        <v>8387</v>
      </c>
      <c r="E77" s="97">
        <v>8387</v>
      </c>
    </row>
    <row r="78" spans="1:5">
      <c r="A78" s="96" t="s">
        <v>1331</v>
      </c>
      <c r="B78" s="96" t="s">
        <v>1332</v>
      </c>
      <c r="C78" s="3">
        <v>1</v>
      </c>
      <c r="D78" s="97">
        <v>9200</v>
      </c>
      <c r="E78" s="97">
        <v>9200</v>
      </c>
    </row>
    <row r="79" spans="1:5">
      <c r="A79" s="96" t="s">
        <v>947</v>
      </c>
      <c r="B79" s="96" t="s">
        <v>1158</v>
      </c>
      <c r="C79" s="3">
        <v>3</v>
      </c>
      <c r="D79" s="97">
        <v>11601</v>
      </c>
      <c r="E79" s="97">
        <v>11601</v>
      </c>
    </row>
    <row r="80" spans="1:5">
      <c r="A80" s="96" t="s">
        <v>40</v>
      </c>
      <c r="B80" s="96" t="s">
        <v>1159</v>
      </c>
      <c r="C80" s="3">
        <v>1</v>
      </c>
      <c r="D80" s="97">
        <v>12969</v>
      </c>
      <c r="E80" s="97">
        <v>12969</v>
      </c>
    </row>
    <row r="81" spans="1:5">
      <c r="A81" s="276" t="s">
        <v>106</v>
      </c>
      <c r="B81" s="276"/>
      <c r="C81" s="179">
        <f>SUM(C72:C80)</f>
        <v>11</v>
      </c>
    </row>
    <row r="82" spans="1:5">
      <c r="A82" s="180"/>
      <c r="B82" s="181"/>
    </row>
    <row r="83" spans="1:5">
      <c r="A83" s="274" t="s">
        <v>263</v>
      </c>
      <c r="B83" s="275"/>
    </row>
    <row r="84" spans="1:5">
      <c r="A84" s="96"/>
      <c r="B84" s="96" t="s">
        <v>1360</v>
      </c>
      <c r="C84" s="3">
        <v>156</v>
      </c>
      <c r="D84" s="97">
        <v>2109.06</v>
      </c>
      <c r="E84" s="97">
        <v>29006</v>
      </c>
    </row>
    <row r="85" spans="1:5">
      <c r="A85" s="180"/>
      <c r="B85" s="184" t="s">
        <v>264</v>
      </c>
      <c r="C85" s="179">
        <f>SUM(C84:C84)</f>
        <v>156</v>
      </c>
    </row>
    <row r="86" spans="1:5">
      <c r="A86" s="180"/>
      <c r="B86" s="181"/>
    </row>
    <row r="87" spans="1:5">
      <c r="B87" s="184" t="s">
        <v>31</v>
      </c>
      <c r="C87" s="179">
        <f>C17+C69+C81+C85</f>
        <v>527</v>
      </c>
    </row>
  </sheetData>
  <mergeCells count="17">
    <mergeCell ref="A83:B83"/>
    <mergeCell ref="A10:B10"/>
    <mergeCell ref="A17:B17"/>
    <mergeCell ref="A19:B19"/>
    <mergeCell ref="A69:B69"/>
    <mergeCell ref="A71:B71"/>
    <mergeCell ref="A81:B81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35DA7-1AE6-472A-A7F6-D6D4A8433AA1}">
  <dimension ref="A1:E39"/>
  <sheetViews>
    <sheetView showGridLines="0" topLeftCell="A13" zoomScaleNormal="100" workbookViewId="0">
      <selection activeCell="J27" sqref="J27"/>
    </sheetView>
  </sheetViews>
  <sheetFormatPr baseColWidth="10" defaultRowHeight="15"/>
  <cols>
    <col min="1" max="1" width="8" customWidth="1"/>
    <col min="2" max="2" width="36.7109375" bestFit="1" customWidth="1"/>
    <col min="3" max="3" width="10" customWidth="1"/>
    <col min="4" max="5" width="10.7109375" customWidth="1"/>
  </cols>
  <sheetData>
    <row r="1" spans="1:5" ht="15.75">
      <c r="A1" s="205" t="s">
        <v>1361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5.75">
      <c r="A6" s="1"/>
    </row>
    <row r="7" spans="1:5">
      <c r="A7" s="237" t="s">
        <v>0</v>
      </c>
      <c r="B7" s="237" t="s">
        <v>1</v>
      </c>
      <c r="C7" s="238" t="s">
        <v>8</v>
      </c>
      <c r="D7" s="237" t="s">
        <v>2</v>
      </c>
      <c r="E7" s="237"/>
    </row>
    <row r="8" spans="1:5">
      <c r="A8" s="237"/>
      <c r="B8" s="237"/>
      <c r="C8" s="238"/>
      <c r="D8" s="237" t="s">
        <v>3</v>
      </c>
      <c r="E8" s="237" t="s">
        <v>4</v>
      </c>
    </row>
    <row r="9" spans="1:5">
      <c r="A9" s="237"/>
      <c r="B9" s="237"/>
      <c r="C9" s="238"/>
      <c r="D9" s="237"/>
      <c r="E9" s="237"/>
    </row>
    <row r="10" spans="1:5">
      <c r="A10" s="203" t="s">
        <v>5</v>
      </c>
      <c r="B10" s="204"/>
    </row>
    <row r="11" spans="1:5">
      <c r="A11" s="43" t="s">
        <v>1362</v>
      </c>
      <c r="B11" s="43" t="s">
        <v>1363</v>
      </c>
      <c r="C11" s="44">
        <v>1</v>
      </c>
      <c r="D11" s="80">
        <v>7380</v>
      </c>
      <c r="E11" s="80">
        <f>D11</f>
        <v>7380</v>
      </c>
    </row>
    <row r="12" spans="1:5">
      <c r="A12" s="43" t="s">
        <v>1364</v>
      </c>
      <c r="B12" s="43" t="s">
        <v>1365</v>
      </c>
      <c r="C12" s="44">
        <v>1</v>
      </c>
      <c r="D12" s="80">
        <v>7814.25</v>
      </c>
      <c r="E12" s="80">
        <f t="shared" ref="E12:E18" si="0">D12</f>
        <v>7814.25</v>
      </c>
    </row>
    <row r="13" spans="1:5">
      <c r="A13" s="43" t="s">
        <v>1362</v>
      </c>
      <c r="B13" s="43" t="s">
        <v>1363</v>
      </c>
      <c r="C13" s="44">
        <v>9</v>
      </c>
      <c r="D13" s="80">
        <v>7970.55</v>
      </c>
      <c r="E13" s="80">
        <f t="shared" si="0"/>
        <v>7970.55</v>
      </c>
    </row>
    <row r="14" spans="1:5">
      <c r="A14" s="43" t="s">
        <v>1366</v>
      </c>
      <c r="B14" s="43" t="s">
        <v>1367</v>
      </c>
      <c r="C14" s="44">
        <v>1</v>
      </c>
      <c r="D14" s="80">
        <v>14611.06</v>
      </c>
      <c r="E14" s="80">
        <f t="shared" si="0"/>
        <v>14611.06</v>
      </c>
    </row>
    <row r="15" spans="1:5">
      <c r="A15" s="43" t="s">
        <v>1368</v>
      </c>
      <c r="B15" s="43" t="s">
        <v>1369</v>
      </c>
      <c r="C15" s="44">
        <v>1</v>
      </c>
      <c r="D15" s="80">
        <v>5346.5</v>
      </c>
      <c r="E15" s="80">
        <f t="shared" si="0"/>
        <v>5346.5</v>
      </c>
    </row>
    <row r="16" spans="1:5">
      <c r="A16" s="43" t="s">
        <v>1370</v>
      </c>
      <c r="B16" s="43" t="s">
        <v>60</v>
      </c>
      <c r="C16" s="44">
        <v>6</v>
      </c>
      <c r="D16" s="80">
        <v>5013.8500000000004</v>
      </c>
      <c r="E16" s="80">
        <f t="shared" si="0"/>
        <v>5013.8500000000004</v>
      </c>
    </row>
    <row r="17" spans="1:5">
      <c r="A17" s="43" t="s">
        <v>1368</v>
      </c>
      <c r="B17" s="43" t="s">
        <v>1371</v>
      </c>
      <c r="C17" s="44">
        <v>6</v>
      </c>
      <c r="D17" s="80">
        <v>4328.8500000000004</v>
      </c>
      <c r="E17" s="80">
        <f t="shared" si="0"/>
        <v>4328.8500000000004</v>
      </c>
    </row>
    <row r="18" spans="1:5">
      <c r="A18" s="43" t="s">
        <v>1368</v>
      </c>
      <c r="B18" s="43" t="s">
        <v>1371</v>
      </c>
      <c r="C18" s="44">
        <v>5</v>
      </c>
      <c r="D18" s="80">
        <v>4649.3500000000004</v>
      </c>
      <c r="E18" s="80">
        <f t="shared" si="0"/>
        <v>4649.3500000000004</v>
      </c>
    </row>
    <row r="19" spans="1:5">
      <c r="A19" s="228" t="s">
        <v>99</v>
      </c>
      <c r="B19" s="228"/>
      <c r="C19" s="8">
        <f>SUM(C11:C18)</f>
        <v>30</v>
      </c>
    </row>
    <row r="20" spans="1:5">
      <c r="A20" s="31"/>
    </row>
    <row r="21" spans="1:5">
      <c r="A21" s="203" t="s">
        <v>100</v>
      </c>
      <c r="B21" s="204"/>
    </row>
    <row r="22" spans="1:5">
      <c r="A22" s="43" t="s">
        <v>1372</v>
      </c>
      <c r="B22" s="43" t="s">
        <v>503</v>
      </c>
      <c r="C22" s="44">
        <v>2</v>
      </c>
      <c r="D22" s="80">
        <v>6511.95</v>
      </c>
      <c r="E22" s="80">
        <f>D22</f>
        <v>6511.95</v>
      </c>
    </row>
    <row r="23" spans="1:5">
      <c r="A23" s="43" t="s">
        <v>1373</v>
      </c>
      <c r="B23" s="43" t="s">
        <v>1374</v>
      </c>
      <c r="C23" s="44">
        <v>3</v>
      </c>
      <c r="D23" s="80">
        <v>6511.95</v>
      </c>
      <c r="E23" s="80">
        <f t="shared" ref="E23:E36" si="1">D23</f>
        <v>6511.95</v>
      </c>
    </row>
    <row r="24" spans="1:5">
      <c r="A24" s="43" t="s">
        <v>1375</v>
      </c>
      <c r="B24" s="43" t="s">
        <v>606</v>
      </c>
      <c r="C24" s="44">
        <v>4</v>
      </c>
      <c r="D24" s="80">
        <v>6685.65</v>
      </c>
      <c r="E24" s="80">
        <f t="shared" si="1"/>
        <v>6685.65</v>
      </c>
    </row>
    <row r="25" spans="1:5">
      <c r="A25" s="43" t="s">
        <v>1376</v>
      </c>
      <c r="B25" s="43" t="s">
        <v>1377</v>
      </c>
      <c r="C25" s="44">
        <v>34</v>
      </c>
      <c r="D25" s="80">
        <v>7293.35</v>
      </c>
      <c r="E25" s="80">
        <f t="shared" si="1"/>
        <v>7293.35</v>
      </c>
    </row>
    <row r="26" spans="1:5">
      <c r="A26" s="43" t="s">
        <v>1378</v>
      </c>
      <c r="B26" s="43" t="s">
        <v>1379</v>
      </c>
      <c r="C26" s="44">
        <v>1</v>
      </c>
      <c r="D26" s="80">
        <v>7293.35</v>
      </c>
      <c r="E26" s="80">
        <f t="shared" si="1"/>
        <v>7293.35</v>
      </c>
    </row>
    <row r="27" spans="1:5">
      <c r="A27" s="43" t="s">
        <v>1380</v>
      </c>
      <c r="B27" s="43" t="s">
        <v>1381</v>
      </c>
      <c r="C27" s="44">
        <v>3</v>
      </c>
      <c r="D27" s="80">
        <v>7206.55</v>
      </c>
      <c r="E27" s="80">
        <f t="shared" si="1"/>
        <v>7206.55</v>
      </c>
    </row>
    <row r="28" spans="1:5">
      <c r="A28" s="43" t="s">
        <v>1382</v>
      </c>
      <c r="B28" s="43" t="s">
        <v>1383</v>
      </c>
      <c r="C28" s="44">
        <v>2</v>
      </c>
      <c r="D28" s="80">
        <v>7206.55</v>
      </c>
      <c r="E28" s="80">
        <f t="shared" si="1"/>
        <v>7206.55</v>
      </c>
    </row>
    <row r="29" spans="1:5">
      <c r="A29" s="43" t="s">
        <v>1384</v>
      </c>
      <c r="B29" s="43" t="s">
        <v>1385</v>
      </c>
      <c r="C29" s="44">
        <v>9</v>
      </c>
      <c r="D29" s="80">
        <v>7206.55</v>
      </c>
      <c r="E29" s="80">
        <f t="shared" si="1"/>
        <v>7206.55</v>
      </c>
    </row>
    <row r="30" spans="1:5">
      <c r="A30" s="43" t="s">
        <v>1372</v>
      </c>
      <c r="B30" s="43" t="s">
        <v>503</v>
      </c>
      <c r="C30" s="44">
        <v>12</v>
      </c>
      <c r="D30" s="80">
        <v>7206.55</v>
      </c>
      <c r="E30" s="80">
        <f t="shared" si="1"/>
        <v>7206.55</v>
      </c>
    </row>
    <row r="31" spans="1:5">
      <c r="A31" s="43" t="s">
        <v>1373</v>
      </c>
      <c r="B31" s="43" t="s">
        <v>1374</v>
      </c>
      <c r="C31" s="44">
        <v>13</v>
      </c>
      <c r="D31" s="80">
        <v>7206.55</v>
      </c>
      <c r="E31" s="80">
        <f t="shared" si="1"/>
        <v>7206.55</v>
      </c>
    </row>
    <row r="32" spans="1:5">
      <c r="A32" s="43" t="s">
        <v>1375</v>
      </c>
      <c r="B32" s="43" t="s">
        <v>606</v>
      </c>
      <c r="C32" s="44">
        <v>14</v>
      </c>
      <c r="D32" s="80">
        <v>7380</v>
      </c>
      <c r="E32" s="80">
        <f t="shared" si="1"/>
        <v>7380</v>
      </c>
    </row>
    <row r="33" spans="1:5">
      <c r="A33" s="43" t="s">
        <v>1386</v>
      </c>
      <c r="B33" s="43" t="s">
        <v>1387</v>
      </c>
      <c r="C33" s="44">
        <v>1</v>
      </c>
      <c r="D33" s="80">
        <v>7553.7</v>
      </c>
      <c r="E33" s="80">
        <f t="shared" si="1"/>
        <v>7553.7</v>
      </c>
    </row>
    <row r="34" spans="1:5">
      <c r="A34" s="43" t="s">
        <v>1388</v>
      </c>
      <c r="B34" s="43" t="s">
        <v>131</v>
      </c>
      <c r="C34" s="44">
        <v>20</v>
      </c>
      <c r="D34" s="80">
        <v>7736.15</v>
      </c>
      <c r="E34" s="80">
        <f t="shared" si="1"/>
        <v>7736.15</v>
      </c>
    </row>
    <row r="35" spans="1:5">
      <c r="A35" s="43" t="s">
        <v>1376</v>
      </c>
      <c r="B35" s="43" t="s">
        <v>1377</v>
      </c>
      <c r="C35" s="44">
        <v>41</v>
      </c>
      <c r="D35" s="80">
        <v>7883.75</v>
      </c>
      <c r="E35" s="80">
        <f t="shared" si="1"/>
        <v>7883.75</v>
      </c>
    </row>
    <row r="36" spans="1:5">
      <c r="A36" s="43" t="s">
        <v>1378</v>
      </c>
      <c r="B36" s="43" t="s">
        <v>1379</v>
      </c>
      <c r="C36" s="44">
        <v>12</v>
      </c>
      <c r="D36" s="80">
        <v>7883.75</v>
      </c>
      <c r="E36" s="80">
        <f t="shared" si="1"/>
        <v>7883.75</v>
      </c>
    </row>
    <row r="37" spans="1:5">
      <c r="A37" s="228" t="s">
        <v>102</v>
      </c>
      <c r="B37" s="228"/>
      <c r="C37" s="8">
        <f>SUM(C22:C36)</f>
        <v>171</v>
      </c>
      <c r="D37" s="40"/>
      <c r="E37" s="40"/>
    </row>
    <row r="38" spans="1:5">
      <c r="A38" s="40"/>
      <c r="B38" s="41"/>
      <c r="C38" s="40"/>
      <c r="D38" s="40"/>
      <c r="E38" s="40"/>
    </row>
    <row r="39" spans="1:5">
      <c r="B39" s="7" t="s">
        <v>14</v>
      </c>
      <c r="C39" s="8">
        <f>+C37+C19</f>
        <v>201</v>
      </c>
    </row>
  </sheetData>
  <mergeCells count="14">
    <mergeCell ref="A10:B10"/>
    <mergeCell ref="A19:B19"/>
    <mergeCell ref="A21:B21"/>
    <mergeCell ref="A37:B37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0E7D-BFCF-46D3-B454-225730126B97}">
  <sheetPr>
    <pageSetUpPr fitToPage="1"/>
  </sheetPr>
  <dimension ref="A1:E28"/>
  <sheetViews>
    <sheetView showGridLines="0" topLeftCell="A5" workbookViewId="0">
      <selection activeCell="G15" sqref="G15"/>
    </sheetView>
  </sheetViews>
  <sheetFormatPr baseColWidth="10" defaultRowHeight="15"/>
  <cols>
    <col min="1" max="1" width="27.42578125" customWidth="1"/>
    <col min="2" max="2" width="36.7109375" bestFit="1" customWidth="1"/>
    <col min="3" max="3" width="20.85546875" bestFit="1" customWidth="1"/>
    <col min="4" max="5" width="12.7109375" style="77" customWidth="1"/>
  </cols>
  <sheetData>
    <row r="1" spans="1:5" ht="15.75">
      <c r="A1" s="205" t="s">
        <v>1389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6.5" thickBot="1">
      <c r="A6" s="1"/>
    </row>
    <row r="7" spans="1:5" ht="15.75" thickBot="1">
      <c r="A7" s="206" t="s">
        <v>0</v>
      </c>
      <c r="B7" s="206" t="s">
        <v>1</v>
      </c>
      <c r="C7" s="208" t="s">
        <v>8</v>
      </c>
      <c r="D7" s="247" t="s">
        <v>2</v>
      </c>
      <c r="E7" s="248"/>
    </row>
    <row r="8" spans="1:5">
      <c r="A8" s="207"/>
      <c r="B8" s="207"/>
      <c r="C8" s="209"/>
      <c r="D8" s="249" t="s">
        <v>3</v>
      </c>
      <c r="E8" s="249" t="s">
        <v>4</v>
      </c>
    </row>
    <row r="9" spans="1:5">
      <c r="A9" s="207"/>
      <c r="B9" s="207"/>
      <c r="C9" s="209"/>
      <c r="D9" s="264"/>
      <c r="E9" s="264"/>
    </row>
    <row r="10" spans="1:5">
      <c r="A10" s="51" t="s">
        <v>5</v>
      </c>
      <c r="B10" s="47"/>
    </row>
    <row r="11" spans="1:5">
      <c r="A11" s="4" t="s">
        <v>1390</v>
      </c>
      <c r="B11" s="4" t="s">
        <v>52</v>
      </c>
      <c r="C11" s="3">
        <v>1</v>
      </c>
      <c r="D11" s="178">
        <v>63573</v>
      </c>
      <c r="E11" s="178">
        <v>63573</v>
      </c>
    </row>
    <row r="12" spans="1:5">
      <c r="A12" s="4" t="s">
        <v>1206</v>
      </c>
      <c r="B12" s="4" t="s">
        <v>1273</v>
      </c>
      <c r="C12" s="3">
        <v>3</v>
      </c>
      <c r="D12" s="178">
        <v>32868.480000000003</v>
      </c>
      <c r="E12" s="178">
        <v>32868.480000000003</v>
      </c>
    </row>
    <row r="13" spans="1:5">
      <c r="A13" s="4" t="s">
        <v>1204</v>
      </c>
      <c r="B13" s="4" t="s">
        <v>1275</v>
      </c>
      <c r="C13" s="3">
        <v>1</v>
      </c>
      <c r="D13" s="98">
        <v>23391.66</v>
      </c>
      <c r="E13" s="98">
        <v>23391.66</v>
      </c>
    </row>
    <row r="14" spans="1:5">
      <c r="A14" s="4" t="s">
        <v>1391</v>
      </c>
      <c r="B14" s="4" t="s">
        <v>1274</v>
      </c>
      <c r="C14" s="3">
        <v>2</v>
      </c>
      <c r="D14" s="178">
        <v>18728.22</v>
      </c>
      <c r="E14" s="178">
        <v>18728.22</v>
      </c>
    </row>
    <row r="15" spans="1:5">
      <c r="A15" s="4" t="s">
        <v>1202</v>
      </c>
      <c r="B15" s="4" t="s">
        <v>1392</v>
      </c>
      <c r="C15" s="3">
        <v>5</v>
      </c>
      <c r="D15" s="98">
        <v>17519.52</v>
      </c>
      <c r="E15" s="98">
        <v>17519.52</v>
      </c>
    </row>
    <row r="16" spans="1:5">
      <c r="A16" s="47"/>
      <c r="B16" s="51" t="s">
        <v>99</v>
      </c>
      <c r="C16" s="47">
        <f>SUM(C11:C15)</f>
        <v>12</v>
      </c>
    </row>
    <row r="17" spans="1:5">
      <c r="A17" s="31"/>
    </row>
    <row r="18" spans="1:5">
      <c r="A18" s="51" t="s">
        <v>100</v>
      </c>
      <c r="B18" s="47"/>
    </row>
    <row r="19" spans="1:5">
      <c r="A19" s="4" t="s">
        <v>48</v>
      </c>
      <c r="B19" s="4" t="s">
        <v>1158</v>
      </c>
      <c r="C19" s="3">
        <v>3</v>
      </c>
      <c r="D19" s="98">
        <v>16128.6</v>
      </c>
      <c r="E19" s="98">
        <v>16128.6</v>
      </c>
    </row>
    <row r="20" spans="1:5">
      <c r="A20" s="4" t="s">
        <v>1166</v>
      </c>
      <c r="B20" s="4" t="s">
        <v>1159</v>
      </c>
      <c r="C20" s="3">
        <v>11</v>
      </c>
      <c r="D20" s="98">
        <v>12965.4</v>
      </c>
      <c r="E20" s="98">
        <v>12965.4</v>
      </c>
    </row>
    <row r="21" spans="1:5">
      <c r="A21" s="4" t="s">
        <v>1160</v>
      </c>
      <c r="B21" s="4" t="s">
        <v>1163</v>
      </c>
      <c r="C21" s="3">
        <v>2</v>
      </c>
      <c r="D21" s="98">
        <v>10726.2</v>
      </c>
      <c r="E21" s="98">
        <v>10726.2</v>
      </c>
    </row>
    <row r="22" spans="1:5">
      <c r="A22" s="4" t="s">
        <v>1393</v>
      </c>
      <c r="B22" s="4" t="s">
        <v>1165</v>
      </c>
      <c r="C22" s="3">
        <v>1</v>
      </c>
      <c r="D22" s="98">
        <v>8660.1</v>
      </c>
      <c r="E22" s="98">
        <v>8660.1</v>
      </c>
    </row>
    <row r="23" spans="1:5">
      <c r="A23" s="4" t="s">
        <v>1394</v>
      </c>
      <c r="B23" s="4" t="s">
        <v>1395</v>
      </c>
      <c r="C23" s="3">
        <v>14</v>
      </c>
      <c r="D23" s="98">
        <v>8476.2000000000007</v>
      </c>
      <c r="E23" s="98">
        <v>8476.2000000000007</v>
      </c>
    </row>
    <row r="24" spans="1:5">
      <c r="A24" s="4" t="s">
        <v>1396</v>
      </c>
      <c r="B24" s="4" t="s">
        <v>1397</v>
      </c>
      <c r="C24" s="3">
        <v>3</v>
      </c>
      <c r="D24" s="98">
        <v>8660.1</v>
      </c>
      <c r="E24" s="98">
        <v>8660.1</v>
      </c>
    </row>
    <row r="25" spans="1:5">
      <c r="A25" s="4" t="s">
        <v>1277</v>
      </c>
      <c r="B25" s="4" t="s">
        <v>84</v>
      </c>
      <c r="C25" s="3">
        <v>2</v>
      </c>
      <c r="D25" s="98">
        <v>5794.2</v>
      </c>
      <c r="E25" s="98">
        <v>5794.2</v>
      </c>
    </row>
    <row r="26" spans="1:5">
      <c r="A26" s="47"/>
      <c r="B26" s="51" t="s">
        <v>102</v>
      </c>
      <c r="C26" s="47">
        <f>SUM(C19:C25)</f>
        <v>36</v>
      </c>
      <c r="D26" s="99"/>
      <c r="E26" s="99"/>
    </row>
    <row r="27" spans="1:5" ht="15.75" thickBot="1">
      <c r="A27" s="40"/>
      <c r="B27" s="41"/>
      <c r="C27" s="40"/>
      <c r="D27" s="99"/>
      <c r="E27" s="99"/>
    </row>
    <row r="28" spans="1:5" ht="15.75" thickBot="1">
      <c r="B28" s="65" t="s">
        <v>32</v>
      </c>
      <c r="C28" s="66">
        <f>+C26+C16</f>
        <v>48</v>
      </c>
    </row>
  </sheetData>
  <mergeCells count="10"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scale="8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8D9C1-F04D-4762-9BEA-064152B6EEBA}">
  <dimension ref="A1:I57"/>
  <sheetViews>
    <sheetView showGridLines="0" topLeftCell="A36" workbookViewId="0">
      <selection activeCell="F54" sqref="F54"/>
    </sheetView>
  </sheetViews>
  <sheetFormatPr baseColWidth="10" defaultRowHeight="15"/>
  <cols>
    <col min="1" max="1" width="7.85546875" customWidth="1"/>
    <col min="2" max="2" width="36.7109375" bestFit="1" customWidth="1"/>
    <col min="3" max="3" width="14.85546875" customWidth="1"/>
    <col min="4" max="4" width="8.7109375" bestFit="1" customWidth="1"/>
    <col min="5" max="5" width="9.140625" customWidth="1"/>
  </cols>
  <sheetData>
    <row r="1" spans="1:9" ht="15.75">
      <c r="A1" s="205" t="s">
        <v>1398</v>
      </c>
      <c r="B1" s="205"/>
      <c r="C1" s="205"/>
      <c r="D1" s="205"/>
      <c r="E1" s="205"/>
      <c r="F1" s="1"/>
      <c r="G1" s="1"/>
      <c r="H1" s="1"/>
      <c r="I1" s="1"/>
    </row>
    <row r="2" spans="1:9" ht="15.75">
      <c r="A2" s="205" t="s">
        <v>6</v>
      </c>
      <c r="B2" s="205"/>
      <c r="C2" s="205"/>
      <c r="D2" s="205"/>
      <c r="E2" s="205"/>
    </row>
    <row r="3" spans="1:9" ht="15.75">
      <c r="A3" s="205" t="s">
        <v>7</v>
      </c>
      <c r="B3" s="205"/>
      <c r="C3" s="205"/>
      <c r="D3" s="205"/>
      <c r="E3" s="205"/>
    </row>
    <row r="4" spans="1:9" ht="15.75">
      <c r="A4" s="205" t="s">
        <v>12</v>
      </c>
      <c r="B4" s="205"/>
      <c r="C4" s="205"/>
      <c r="D4" s="205"/>
      <c r="E4" s="205"/>
    </row>
    <row r="5" spans="1:9" ht="15.75">
      <c r="A5" s="1"/>
    </row>
    <row r="6" spans="1:9" ht="15.75">
      <c r="A6" s="1"/>
    </row>
    <row r="7" spans="1:9">
      <c r="A7" s="237" t="s">
        <v>0</v>
      </c>
      <c r="B7" s="237" t="s">
        <v>1</v>
      </c>
      <c r="C7" s="238" t="s">
        <v>8</v>
      </c>
      <c r="D7" s="237" t="s">
        <v>2</v>
      </c>
      <c r="E7" s="237"/>
    </row>
    <row r="8" spans="1:9">
      <c r="A8" s="237"/>
      <c r="B8" s="237"/>
      <c r="C8" s="238"/>
      <c r="D8" s="237" t="s">
        <v>3</v>
      </c>
      <c r="E8" s="237" t="s">
        <v>4</v>
      </c>
    </row>
    <row r="9" spans="1:9">
      <c r="A9" s="237"/>
      <c r="B9" s="237"/>
      <c r="C9" s="238"/>
      <c r="D9" s="237"/>
      <c r="E9" s="237"/>
    </row>
    <row r="10" spans="1:9">
      <c r="A10" s="203" t="s">
        <v>5</v>
      </c>
      <c r="B10" s="204"/>
    </row>
    <row r="11" spans="1:9">
      <c r="A11" s="4" t="s">
        <v>1399</v>
      </c>
      <c r="B11" s="4" t="s">
        <v>34</v>
      </c>
      <c r="C11" s="44">
        <v>1</v>
      </c>
      <c r="D11" s="185">
        <v>85823</v>
      </c>
      <c r="E11" s="185">
        <v>85823</v>
      </c>
    </row>
    <row r="12" spans="1:9">
      <c r="A12" s="4" t="s">
        <v>1400</v>
      </c>
      <c r="B12" s="4" t="s">
        <v>938</v>
      </c>
      <c r="C12" s="44">
        <v>5</v>
      </c>
      <c r="D12" s="185">
        <v>49386</v>
      </c>
      <c r="E12" s="185">
        <v>49386</v>
      </c>
    </row>
    <row r="13" spans="1:9">
      <c r="A13" s="4" t="s">
        <v>1401</v>
      </c>
      <c r="B13" s="4" t="s">
        <v>36</v>
      </c>
      <c r="C13" s="44">
        <v>2</v>
      </c>
      <c r="D13" s="185">
        <v>32224</v>
      </c>
      <c r="E13" s="185">
        <v>32224</v>
      </c>
    </row>
    <row r="14" spans="1:9">
      <c r="A14" s="4" t="s">
        <v>1402</v>
      </c>
      <c r="B14" s="4" t="s">
        <v>36</v>
      </c>
      <c r="C14" s="44">
        <v>1</v>
      </c>
      <c r="D14" s="185">
        <v>32868</v>
      </c>
      <c r="E14" s="185">
        <v>32868</v>
      </c>
    </row>
    <row r="15" spans="1:9">
      <c r="A15" s="4" t="s">
        <v>1403</v>
      </c>
      <c r="B15" s="4" t="s">
        <v>36</v>
      </c>
      <c r="C15" s="44">
        <v>19</v>
      </c>
      <c r="D15" s="185">
        <v>26116</v>
      </c>
      <c r="E15" s="185">
        <v>26116</v>
      </c>
    </row>
    <row r="16" spans="1:9">
      <c r="A16" s="4" t="s">
        <v>1404</v>
      </c>
      <c r="B16" s="4" t="s">
        <v>1405</v>
      </c>
      <c r="C16" s="44">
        <v>1</v>
      </c>
      <c r="D16" s="185">
        <v>17632</v>
      </c>
      <c r="E16" s="185">
        <v>17632</v>
      </c>
    </row>
    <row r="17" spans="1:5">
      <c r="A17" s="4" t="s">
        <v>1406</v>
      </c>
      <c r="B17" s="4" t="s">
        <v>945</v>
      </c>
      <c r="C17" s="44">
        <v>1</v>
      </c>
      <c r="D17" s="185">
        <v>16300</v>
      </c>
      <c r="E17" s="185">
        <v>16300</v>
      </c>
    </row>
    <row r="18" spans="1:5">
      <c r="A18" s="4" t="s">
        <v>1407</v>
      </c>
      <c r="B18" s="4" t="s">
        <v>945</v>
      </c>
      <c r="C18" s="44">
        <v>3</v>
      </c>
      <c r="D18" s="185">
        <v>14760</v>
      </c>
      <c r="E18" s="185">
        <v>14760</v>
      </c>
    </row>
    <row r="19" spans="1:5">
      <c r="A19" s="4" t="s">
        <v>1408</v>
      </c>
      <c r="B19" s="4" t="s">
        <v>945</v>
      </c>
      <c r="C19" s="44">
        <v>3</v>
      </c>
      <c r="D19" s="185">
        <v>12966</v>
      </c>
      <c r="E19" s="185">
        <v>12966</v>
      </c>
    </row>
    <row r="20" spans="1:5">
      <c r="A20" s="4" t="s">
        <v>1409</v>
      </c>
      <c r="B20" s="4" t="s">
        <v>945</v>
      </c>
      <c r="C20" s="44">
        <v>4</v>
      </c>
      <c r="D20" s="185">
        <v>11152</v>
      </c>
      <c r="E20" s="185">
        <v>11152</v>
      </c>
    </row>
    <row r="21" spans="1:5">
      <c r="A21" s="4" t="s">
        <v>1410</v>
      </c>
      <c r="B21" s="4" t="s">
        <v>945</v>
      </c>
      <c r="C21" s="44">
        <v>7</v>
      </c>
      <c r="D21" s="185">
        <v>9166</v>
      </c>
      <c r="E21" s="185">
        <v>9166</v>
      </c>
    </row>
    <row r="22" spans="1:5">
      <c r="A22" s="4" t="s">
        <v>1411</v>
      </c>
      <c r="B22" s="4" t="s">
        <v>47</v>
      </c>
      <c r="C22" s="44">
        <v>1</v>
      </c>
      <c r="D22" s="185">
        <v>9166</v>
      </c>
      <c r="E22" s="185">
        <v>9166</v>
      </c>
    </row>
    <row r="23" spans="1:5">
      <c r="A23" s="4" t="s">
        <v>1412</v>
      </c>
      <c r="B23" s="4" t="s">
        <v>945</v>
      </c>
      <c r="C23" s="44">
        <v>1</v>
      </c>
      <c r="D23" s="185">
        <v>8890</v>
      </c>
      <c r="E23" s="185">
        <v>8890</v>
      </c>
    </row>
    <row r="24" spans="1:5">
      <c r="A24" s="4" t="s">
        <v>1413</v>
      </c>
      <c r="B24" s="4" t="s">
        <v>1414</v>
      </c>
      <c r="C24" s="44">
        <v>3</v>
      </c>
      <c r="D24" s="185">
        <v>8384</v>
      </c>
      <c r="E24" s="185">
        <v>8384</v>
      </c>
    </row>
    <row r="25" spans="1:5">
      <c r="A25" s="4" t="s">
        <v>1415</v>
      </c>
      <c r="B25" s="4" t="s">
        <v>1414</v>
      </c>
      <c r="C25" s="44">
        <v>1</v>
      </c>
      <c r="D25" s="185">
        <v>7570</v>
      </c>
      <c r="E25" s="185">
        <v>7570</v>
      </c>
    </row>
    <row r="26" spans="1:5">
      <c r="A26" s="4" t="s">
        <v>1416</v>
      </c>
      <c r="B26" s="4" t="s">
        <v>1417</v>
      </c>
      <c r="C26" s="44">
        <v>3</v>
      </c>
      <c r="D26" s="185">
        <v>6630</v>
      </c>
      <c r="E26" s="185">
        <v>6630</v>
      </c>
    </row>
    <row r="27" spans="1:5">
      <c r="A27" s="31"/>
      <c r="B27" s="7" t="s">
        <v>99</v>
      </c>
      <c r="C27" s="8">
        <f>SUM(C11:C26)</f>
        <v>56</v>
      </c>
    </row>
    <row r="28" spans="1:5">
      <c r="A28" s="31"/>
    </row>
    <row r="29" spans="1:5">
      <c r="A29" s="203" t="s">
        <v>100</v>
      </c>
      <c r="B29" s="204"/>
    </row>
    <row r="30" spans="1:5">
      <c r="A30" s="4" t="s">
        <v>1418</v>
      </c>
      <c r="B30" s="4" t="s">
        <v>945</v>
      </c>
      <c r="C30" s="44">
        <v>1</v>
      </c>
      <c r="D30" s="186">
        <v>17258</v>
      </c>
      <c r="E30" s="186">
        <v>17258</v>
      </c>
    </row>
    <row r="31" spans="1:5">
      <c r="A31" s="4" t="s">
        <v>1406</v>
      </c>
      <c r="B31" s="4" t="s">
        <v>945</v>
      </c>
      <c r="C31" s="44">
        <v>7</v>
      </c>
      <c r="D31" s="186">
        <v>16300</v>
      </c>
      <c r="E31" s="186">
        <v>16300</v>
      </c>
    </row>
    <row r="32" spans="1:5">
      <c r="A32" s="4" t="s">
        <v>1407</v>
      </c>
      <c r="B32" s="4" t="s">
        <v>945</v>
      </c>
      <c r="C32" s="44">
        <v>6</v>
      </c>
      <c r="D32" s="186">
        <v>14760</v>
      </c>
      <c r="E32" s="186">
        <v>14760</v>
      </c>
    </row>
    <row r="33" spans="1:5">
      <c r="A33" s="4" t="s">
        <v>1408</v>
      </c>
      <c r="B33" s="4" t="s">
        <v>945</v>
      </c>
      <c r="C33" s="44">
        <v>5</v>
      </c>
      <c r="D33" s="186">
        <v>12966</v>
      </c>
      <c r="E33" s="186">
        <v>12966</v>
      </c>
    </row>
    <row r="34" spans="1:5">
      <c r="A34" s="4" t="s">
        <v>1409</v>
      </c>
      <c r="B34" s="4" t="s">
        <v>945</v>
      </c>
      <c r="C34" s="44">
        <v>3</v>
      </c>
      <c r="D34" s="186">
        <v>11152</v>
      </c>
      <c r="E34" s="186">
        <v>11152</v>
      </c>
    </row>
    <row r="35" spans="1:5">
      <c r="A35" s="4" t="s">
        <v>1410</v>
      </c>
      <c r="B35" s="4" t="s">
        <v>945</v>
      </c>
      <c r="C35" s="44">
        <v>6</v>
      </c>
      <c r="D35" s="186">
        <v>9166</v>
      </c>
      <c r="E35" s="186">
        <v>9166</v>
      </c>
    </row>
    <row r="36" spans="1:5">
      <c r="A36" s="4" t="s">
        <v>1412</v>
      </c>
      <c r="B36" s="4" t="s">
        <v>945</v>
      </c>
      <c r="C36" s="44">
        <v>5</v>
      </c>
      <c r="D36" s="186">
        <v>8890</v>
      </c>
      <c r="E36" s="186">
        <v>8890</v>
      </c>
    </row>
    <row r="37" spans="1:5">
      <c r="A37" s="4" t="s">
        <v>1419</v>
      </c>
      <c r="B37" s="4" t="s">
        <v>1414</v>
      </c>
      <c r="C37" s="44">
        <v>13</v>
      </c>
      <c r="D37" s="186">
        <v>8502</v>
      </c>
      <c r="E37" s="186">
        <v>8502</v>
      </c>
    </row>
    <row r="38" spans="1:5">
      <c r="A38" s="4" t="s">
        <v>1413</v>
      </c>
      <c r="B38" s="4" t="s">
        <v>1414</v>
      </c>
      <c r="C38" s="44">
        <v>6</v>
      </c>
      <c r="D38" s="186">
        <v>8384</v>
      </c>
      <c r="E38" s="186">
        <v>8384</v>
      </c>
    </row>
    <row r="39" spans="1:5">
      <c r="A39" s="4" t="s">
        <v>1415</v>
      </c>
      <c r="B39" s="4" t="s">
        <v>1414</v>
      </c>
      <c r="C39" s="44">
        <v>55</v>
      </c>
      <c r="D39" s="186">
        <v>7570</v>
      </c>
      <c r="E39" s="186">
        <v>7570</v>
      </c>
    </row>
    <row r="40" spans="1:5">
      <c r="A40" s="4" t="s">
        <v>1416</v>
      </c>
      <c r="B40" s="4" t="s">
        <v>1417</v>
      </c>
      <c r="C40" s="44">
        <v>42</v>
      </c>
      <c r="D40" s="186">
        <v>6630</v>
      </c>
      <c r="E40" s="186">
        <v>6630</v>
      </c>
    </row>
    <row r="41" spans="1:5">
      <c r="A41" s="4" t="s">
        <v>1420</v>
      </c>
      <c r="B41" s="4" t="s">
        <v>1417</v>
      </c>
      <c r="C41" s="44">
        <v>64</v>
      </c>
      <c r="D41" s="186">
        <v>6380</v>
      </c>
      <c r="E41" s="186">
        <v>6380</v>
      </c>
    </row>
    <row r="42" spans="1:5">
      <c r="A42" s="4" t="s">
        <v>1421</v>
      </c>
      <c r="B42" s="4" t="s">
        <v>1422</v>
      </c>
      <c r="C42" s="44">
        <v>8</v>
      </c>
      <c r="D42" s="186">
        <v>7570</v>
      </c>
      <c r="E42" s="186">
        <v>7570</v>
      </c>
    </row>
    <row r="43" spans="1:5">
      <c r="A43" s="4" t="s">
        <v>1423</v>
      </c>
      <c r="B43" s="4" t="s">
        <v>47</v>
      </c>
      <c r="C43" s="44">
        <v>2</v>
      </c>
      <c r="D43" s="186">
        <v>7570</v>
      </c>
      <c r="E43" s="186">
        <v>7570</v>
      </c>
    </row>
    <row r="44" spans="1:5">
      <c r="A44" s="4" t="s">
        <v>1424</v>
      </c>
      <c r="B44" s="4" t="s">
        <v>47</v>
      </c>
      <c r="C44" s="44">
        <v>4</v>
      </c>
      <c r="D44" s="186">
        <v>6630</v>
      </c>
      <c r="E44" s="186">
        <v>6630</v>
      </c>
    </row>
    <row r="45" spans="1:5">
      <c r="A45" s="4" t="s">
        <v>1425</v>
      </c>
      <c r="B45" s="4" t="s">
        <v>47</v>
      </c>
      <c r="C45" s="44">
        <v>1</v>
      </c>
      <c r="D45" s="186">
        <v>6380</v>
      </c>
      <c r="E45" s="186">
        <v>6380</v>
      </c>
    </row>
    <row r="46" spans="1:5">
      <c r="A46" s="230" t="s">
        <v>102</v>
      </c>
      <c r="B46" s="231"/>
      <c r="C46" s="8">
        <f>SUM(C30:C45)</f>
        <v>228</v>
      </c>
      <c r="D46" s="40"/>
      <c r="E46" s="40"/>
    </row>
    <row r="47" spans="1:5">
      <c r="A47" s="40"/>
      <c r="B47" s="41"/>
      <c r="C47" s="40"/>
      <c r="D47" s="40"/>
      <c r="E47" s="40"/>
    </row>
    <row r="48" spans="1:5">
      <c r="B48" s="7" t="s">
        <v>1426</v>
      </c>
      <c r="C48" s="8">
        <f>+C27+C46</f>
        <v>284</v>
      </c>
    </row>
    <row r="50" spans="1:5">
      <c r="A50" s="230" t="s">
        <v>263</v>
      </c>
      <c r="B50" s="231"/>
      <c r="C50" s="40"/>
      <c r="D50" s="40"/>
      <c r="E50" s="40"/>
    </row>
    <row r="51" spans="1:5">
      <c r="A51" s="4" t="s">
        <v>1427</v>
      </c>
      <c r="B51" s="4" t="s">
        <v>945</v>
      </c>
      <c r="C51" s="44">
        <v>3</v>
      </c>
      <c r="D51" s="187">
        <v>12104</v>
      </c>
      <c r="E51" s="187">
        <v>12104</v>
      </c>
    </row>
    <row r="52" spans="1:5">
      <c r="A52" s="4" t="s">
        <v>1428</v>
      </c>
      <c r="B52" s="4" t="s">
        <v>945</v>
      </c>
      <c r="C52" s="44">
        <v>1</v>
      </c>
      <c r="D52" s="187">
        <v>10496</v>
      </c>
      <c r="E52" s="187">
        <v>10496</v>
      </c>
    </row>
    <row r="53" spans="1:5">
      <c r="A53" s="4" t="s">
        <v>1429</v>
      </c>
      <c r="B53" s="4" t="s">
        <v>945</v>
      </c>
      <c r="C53" s="44">
        <v>3</v>
      </c>
      <c r="D53" s="187">
        <v>7796</v>
      </c>
      <c r="E53" s="187">
        <v>7796</v>
      </c>
    </row>
    <row r="54" spans="1:5">
      <c r="A54" s="4" t="s">
        <v>1430</v>
      </c>
      <c r="B54" s="4" t="s">
        <v>1414</v>
      </c>
      <c r="C54" s="44">
        <v>9</v>
      </c>
      <c r="D54" s="187">
        <v>5485</v>
      </c>
      <c r="E54" s="187">
        <v>5485</v>
      </c>
    </row>
    <row r="55" spans="1:5">
      <c r="A55" s="233" t="s">
        <v>264</v>
      </c>
      <c r="B55" s="234"/>
      <c r="C55" s="8">
        <f>SUM(C51:C54)</f>
        <v>16</v>
      </c>
    </row>
    <row r="56" spans="1:5">
      <c r="A56" s="31"/>
    </row>
    <row r="57" spans="1:5">
      <c r="B57" s="7" t="s">
        <v>31</v>
      </c>
      <c r="C57" s="8">
        <f>C55+C46+C27</f>
        <v>300</v>
      </c>
    </row>
  </sheetData>
  <mergeCells count="15">
    <mergeCell ref="A10:B10"/>
    <mergeCell ref="A29:B29"/>
    <mergeCell ref="A46:B46"/>
    <mergeCell ref="A50:B50"/>
    <mergeCell ref="A55:B55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A5B7E-FBD9-4FF9-A44B-02919C9B6B02}">
  <sheetPr>
    <tabColor rgb="FFFF0000"/>
  </sheetPr>
  <dimension ref="A1"/>
  <sheetViews>
    <sheetView workbookViewId="0">
      <selection activeCell="I19" sqref="I19"/>
    </sheetView>
  </sheetViews>
  <sheetFormatPr baseColWidth="10"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813A-F3CA-473D-A497-34AEE63172C5}">
  <sheetPr>
    <pageSetUpPr fitToPage="1"/>
  </sheetPr>
  <dimension ref="A1:E94"/>
  <sheetViews>
    <sheetView showGridLines="0" topLeftCell="A84" workbookViewId="0">
      <selection activeCell="B101" sqref="B101"/>
    </sheetView>
  </sheetViews>
  <sheetFormatPr baseColWidth="10" defaultRowHeight="15"/>
  <cols>
    <col min="1" max="1" width="36" bestFit="1" customWidth="1"/>
    <col min="2" max="2" width="42.42578125" bestFit="1" customWidth="1"/>
    <col min="3" max="3" width="20.85546875" bestFit="1" customWidth="1"/>
    <col min="4" max="5" width="10.42578125" bestFit="1" customWidth="1"/>
  </cols>
  <sheetData>
    <row r="1" spans="1:5" ht="15.75">
      <c r="A1" s="205" t="s">
        <v>1431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5.75">
      <c r="A6" s="1"/>
    </row>
    <row r="7" spans="1:5">
      <c r="A7" s="279" t="s">
        <v>0</v>
      </c>
      <c r="B7" s="279" t="s">
        <v>1</v>
      </c>
      <c r="C7" s="280" t="s">
        <v>8</v>
      </c>
      <c r="D7" s="279" t="s">
        <v>2</v>
      </c>
      <c r="E7" s="279"/>
    </row>
    <row r="8" spans="1:5">
      <c r="A8" s="279"/>
      <c r="B8" s="279"/>
      <c r="C8" s="280"/>
      <c r="D8" s="279" t="s">
        <v>3</v>
      </c>
      <c r="E8" s="279" t="s">
        <v>4</v>
      </c>
    </row>
    <row r="9" spans="1:5">
      <c r="A9" s="279"/>
      <c r="B9" s="279"/>
      <c r="C9" s="280"/>
      <c r="D9" s="279"/>
      <c r="E9" s="279"/>
    </row>
    <row r="10" spans="1:5">
      <c r="A10" s="241" t="s">
        <v>5</v>
      </c>
      <c r="B10" s="242"/>
    </row>
    <row r="11" spans="1:5">
      <c r="A11" s="96" t="s">
        <v>1432</v>
      </c>
      <c r="B11" s="4" t="s">
        <v>1433</v>
      </c>
      <c r="C11" s="3">
        <v>1</v>
      </c>
      <c r="D11" s="188">
        <v>44570.74</v>
      </c>
      <c r="E11" s="188">
        <v>44570.74</v>
      </c>
    </row>
    <row r="12" spans="1:5">
      <c r="A12" s="96" t="s">
        <v>1432</v>
      </c>
      <c r="B12" s="4" t="s">
        <v>1434</v>
      </c>
      <c r="C12" s="3">
        <v>5</v>
      </c>
      <c r="D12" s="188">
        <v>29985.55</v>
      </c>
      <c r="E12" s="188">
        <v>29985.55</v>
      </c>
    </row>
    <row r="13" spans="1:5">
      <c r="A13" s="96" t="s">
        <v>1435</v>
      </c>
      <c r="B13" s="4" t="s">
        <v>1436</v>
      </c>
      <c r="C13" s="3">
        <v>1</v>
      </c>
      <c r="D13" s="188">
        <v>85999.8</v>
      </c>
      <c r="E13" s="188">
        <v>85999.8</v>
      </c>
    </row>
    <row r="14" spans="1:5">
      <c r="A14" s="96" t="s">
        <v>1437</v>
      </c>
      <c r="B14" s="4" t="s">
        <v>1438</v>
      </c>
      <c r="C14" s="3">
        <v>2</v>
      </c>
      <c r="D14" s="188">
        <v>18358.367795999999</v>
      </c>
      <c r="E14" s="188">
        <v>18358.367795999999</v>
      </c>
    </row>
    <row r="15" spans="1:5">
      <c r="A15" s="96" t="s">
        <v>1439</v>
      </c>
      <c r="B15" s="4" t="s">
        <v>1440</v>
      </c>
      <c r="C15" s="3">
        <v>4</v>
      </c>
      <c r="D15" s="188">
        <v>21698.582399999999</v>
      </c>
      <c r="E15" s="188">
        <v>21698.582399999999</v>
      </c>
    </row>
    <row r="16" spans="1:5">
      <c r="A16" s="96" t="s">
        <v>1441</v>
      </c>
      <c r="B16" s="4" t="s">
        <v>1442</v>
      </c>
      <c r="C16" s="3">
        <v>2</v>
      </c>
      <c r="D16" s="188">
        <v>24443.7</v>
      </c>
      <c r="E16" s="188">
        <v>24443.7</v>
      </c>
    </row>
    <row r="17" spans="1:5">
      <c r="A17" s="96" t="s">
        <v>1443</v>
      </c>
      <c r="B17" s="4" t="s">
        <v>1444</v>
      </c>
      <c r="C17" s="3">
        <v>2</v>
      </c>
      <c r="D17" s="188">
        <v>25136.1</v>
      </c>
      <c r="E17" s="188">
        <v>25136.1</v>
      </c>
    </row>
    <row r="18" spans="1:5">
      <c r="A18" s="96" t="s">
        <v>1445</v>
      </c>
      <c r="B18" s="4" t="s">
        <v>1446</v>
      </c>
      <c r="C18" s="3">
        <v>14</v>
      </c>
      <c r="D18" s="188">
        <v>35955</v>
      </c>
      <c r="E18" s="188">
        <v>35955</v>
      </c>
    </row>
    <row r="19" spans="1:5">
      <c r="A19" s="96" t="s">
        <v>1445</v>
      </c>
      <c r="B19" s="4" t="s">
        <v>1447</v>
      </c>
      <c r="C19" s="3">
        <v>3</v>
      </c>
      <c r="D19" s="188">
        <v>27525.923999999999</v>
      </c>
      <c r="E19" s="188">
        <v>27525.923999999999</v>
      </c>
    </row>
    <row r="20" spans="1:5">
      <c r="A20" s="96" t="s">
        <v>1445</v>
      </c>
      <c r="B20" s="4" t="s">
        <v>1448</v>
      </c>
      <c r="C20" s="3">
        <v>5</v>
      </c>
      <c r="D20" s="188">
        <v>24443.7</v>
      </c>
      <c r="E20" s="188">
        <v>24443.7</v>
      </c>
    </row>
    <row r="21" spans="1:5">
      <c r="A21" s="96" t="s">
        <v>1449</v>
      </c>
      <c r="B21" s="4" t="s">
        <v>1450</v>
      </c>
      <c r="C21" s="3">
        <v>3</v>
      </c>
      <c r="D21" s="188">
        <v>53854.5</v>
      </c>
      <c r="E21" s="188">
        <v>53854.5</v>
      </c>
    </row>
    <row r="22" spans="1:5">
      <c r="A22" s="96" t="s">
        <v>1451</v>
      </c>
      <c r="B22" s="4" t="s">
        <v>1452</v>
      </c>
      <c r="C22" s="3">
        <v>3</v>
      </c>
      <c r="D22" s="188">
        <v>53854.5</v>
      </c>
      <c r="E22" s="188">
        <v>53854.5</v>
      </c>
    </row>
    <row r="23" spans="1:5">
      <c r="A23" s="17"/>
      <c r="B23" s="25" t="s">
        <v>99</v>
      </c>
      <c r="C23" s="26">
        <f>SUM(C11:C22)</f>
        <v>45</v>
      </c>
      <c r="D23" s="20"/>
      <c r="E23" s="20"/>
    </row>
    <row r="24" spans="1:5">
      <c r="A24" s="17"/>
      <c r="B24" s="20"/>
      <c r="C24" s="20"/>
      <c r="D24" s="20"/>
      <c r="E24" s="20"/>
    </row>
    <row r="25" spans="1:5">
      <c r="A25" s="241" t="s">
        <v>100</v>
      </c>
      <c r="B25" s="242"/>
      <c r="C25" s="20"/>
      <c r="D25" s="20"/>
      <c r="E25" s="20"/>
    </row>
    <row r="26" spans="1:5">
      <c r="A26" s="43" t="s">
        <v>1453</v>
      </c>
      <c r="B26" s="4" t="s">
        <v>1454</v>
      </c>
      <c r="C26" s="3">
        <v>3</v>
      </c>
      <c r="D26" s="188">
        <v>14614.5</v>
      </c>
      <c r="E26" s="188">
        <f>D26</f>
        <v>14614.5</v>
      </c>
    </row>
    <row r="27" spans="1:5">
      <c r="A27" s="43" t="s">
        <v>1453</v>
      </c>
      <c r="B27" s="4" t="s">
        <v>1455</v>
      </c>
      <c r="C27" s="3">
        <v>2</v>
      </c>
      <c r="D27" s="188">
        <v>13580.1</v>
      </c>
      <c r="E27" s="188">
        <f t="shared" ref="E27:E70" si="0">D27</f>
        <v>13580.1</v>
      </c>
    </row>
    <row r="28" spans="1:5">
      <c r="A28" s="43" t="s">
        <v>1453</v>
      </c>
      <c r="B28" s="4" t="s">
        <v>1456</v>
      </c>
      <c r="C28" s="3">
        <v>1</v>
      </c>
      <c r="D28" s="188">
        <v>11843.7</v>
      </c>
      <c r="E28" s="188">
        <f t="shared" si="0"/>
        <v>11843.7</v>
      </c>
    </row>
    <row r="29" spans="1:5">
      <c r="A29" s="43" t="s">
        <v>1453</v>
      </c>
      <c r="B29" s="4" t="s">
        <v>1457</v>
      </c>
      <c r="C29" s="3">
        <v>2</v>
      </c>
      <c r="D29" s="188">
        <v>10461.900000000001</v>
      </c>
      <c r="E29" s="188">
        <f t="shared" si="0"/>
        <v>10461.900000000001</v>
      </c>
    </row>
    <row r="30" spans="1:5">
      <c r="A30" s="43" t="s">
        <v>1458</v>
      </c>
      <c r="B30" s="4" t="s">
        <v>1459</v>
      </c>
      <c r="C30" s="3">
        <v>44</v>
      </c>
      <c r="D30" s="188">
        <v>7575.9</v>
      </c>
      <c r="E30" s="188">
        <f t="shared" si="0"/>
        <v>7575.9</v>
      </c>
    </row>
    <row r="31" spans="1:5">
      <c r="A31" s="43" t="s">
        <v>1458</v>
      </c>
      <c r="B31" s="4" t="s">
        <v>1460</v>
      </c>
      <c r="C31" s="3">
        <v>10</v>
      </c>
      <c r="D31" s="188">
        <v>6678.9</v>
      </c>
      <c r="E31" s="188">
        <f t="shared" si="0"/>
        <v>6678.9</v>
      </c>
    </row>
    <row r="32" spans="1:5">
      <c r="A32" s="43" t="s">
        <v>1461</v>
      </c>
      <c r="B32" s="4" t="s">
        <v>1462</v>
      </c>
      <c r="C32" s="3">
        <v>23</v>
      </c>
      <c r="D32" s="188">
        <v>10782.6</v>
      </c>
      <c r="E32" s="188">
        <f t="shared" si="0"/>
        <v>10782.6</v>
      </c>
    </row>
    <row r="33" spans="1:5">
      <c r="A33" s="43" t="s">
        <v>1461</v>
      </c>
      <c r="B33" s="4" t="s">
        <v>1463</v>
      </c>
      <c r="C33" s="3">
        <v>54</v>
      </c>
      <c r="D33" s="188">
        <v>9635.4</v>
      </c>
      <c r="E33" s="188">
        <f t="shared" si="0"/>
        <v>9635.4</v>
      </c>
    </row>
    <row r="34" spans="1:5">
      <c r="A34" s="43" t="s">
        <v>1461</v>
      </c>
      <c r="B34" s="4" t="s">
        <v>1464</v>
      </c>
      <c r="C34" s="3">
        <v>33</v>
      </c>
      <c r="D34" s="188">
        <v>8583.3000000000011</v>
      </c>
      <c r="E34" s="188">
        <f t="shared" si="0"/>
        <v>8583.3000000000011</v>
      </c>
    </row>
    <row r="35" spans="1:5">
      <c r="A35" s="43" t="s">
        <v>1461</v>
      </c>
      <c r="B35" s="4" t="s">
        <v>1465</v>
      </c>
      <c r="C35" s="3">
        <v>36</v>
      </c>
      <c r="D35" s="188">
        <v>7489.5</v>
      </c>
      <c r="E35" s="188">
        <f t="shared" si="0"/>
        <v>7489.5</v>
      </c>
    </row>
    <row r="36" spans="1:5">
      <c r="A36" s="43" t="s">
        <v>1461</v>
      </c>
      <c r="B36" s="4" t="s">
        <v>1466</v>
      </c>
      <c r="C36" s="3">
        <v>12</v>
      </c>
      <c r="D36" s="188">
        <v>6778.5</v>
      </c>
      <c r="E36" s="188">
        <f t="shared" si="0"/>
        <v>6778.5</v>
      </c>
    </row>
    <row r="37" spans="1:5">
      <c r="A37" s="43" t="s">
        <v>1467</v>
      </c>
      <c r="B37" s="4" t="s">
        <v>1468</v>
      </c>
      <c r="C37" s="3">
        <v>15</v>
      </c>
      <c r="D37" s="188">
        <v>8106.9000000000005</v>
      </c>
      <c r="E37" s="188">
        <f t="shared" si="0"/>
        <v>8106.9000000000005</v>
      </c>
    </row>
    <row r="38" spans="1:5">
      <c r="A38" s="43" t="s">
        <v>1467</v>
      </c>
      <c r="B38" s="4" t="s">
        <v>1469</v>
      </c>
      <c r="C38" s="3">
        <v>17</v>
      </c>
      <c r="D38" s="188">
        <v>7656.6</v>
      </c>
      <c r="E38" s="188">
        <f t="shared" si="0"/>
        <v>7656.6</v>
      </c>
    </row>
    <row r="39" spans="1:5">
      <c r="A39" s="43" t="s">
        <v>1467</v>
      </c>
      <c r="B39" s="4" t="s">
        <v>1470</v>
      </c>
      <c r="C39" s="3">
        <v>17</v>
      </c>
      <c r="D39" s="188">
        <v>7070.0999999999995</v>
      </c>
      <c r="E39" s="188">
        <f t="shared" si="0"/>
        <v>7070.0999999999995</v>
      </c>
    </row>
    <row r="40" spans="1:5">
      <c r="A40" s="43" t="s">
        <v>1467</v>
      </c>
      <c r="B40" s="4" t="s">
        <v>1471</v>
      </c>
      <c r="C40" s="3">
        <v>78</v>
      </c>
      <c r="D40" s="188">
        <v>6778.5</v>
      </c>
      <c r="E40" s="188">
        <f t="shared" si="0"/>
        <v>6778.5</v>
      </c>
    </row>
    <row r="41" spans="1:5">
      <c r="A41" s="43" t="s">
        <v>1472</v>
      </c>
      <c r="B41" s="4" t="s">
        <v>1473</v>
      </c>
      <c r="C41" s="3">
        <v>1</v>
      </c>
      <c r="D41" s="188">
        <v>14286.571739999999</v>
      </c>
      <c r="E41" s="188">
        <f t="shared" si="0"/>
        <v>14286.571739999999</v>
      </c>
    </row>
    <row r="42" spans="1:5">
      <c r="A42" s="43" t="s">
        <v>1474</v>
      </c>
      <c r="B42" s="4" t="s">
        <v>1475</v>
      </c>
      <c r="C42" s="3">
        <v>2</v>
      </c>
      <c r="D42" s="188">
        <v>13580.1</v>
      </c>
      <c r="E42" s="188">
        <f t="shared" si="0"/>
        <v>13580.1</v>
      </c>
    </row>
    <row r="43" spans="1:5">
      <c r="A43" s="43" t="s">
        <v>1476</v>
      </c>
      <c r="B43" s="4" t="s">
        <v>1477</v>
      </c>
      <c r="C43" s="3">
        <v>2</v>
      </c>
      <c r="D43" s="188">
        <v>10388.700000000001</v>
      </c>
      <c r="E43" s="188">
        <f t="shared" si="0"/>
        <v>10388.700000000001</v>
      </c>
    </row>
    <row r="44" spans="1:5">
      <c r="A44" s="43" t="s">
        <v>1478</v>
      </c>
      <c r="B44" s="4" t="s">
        <v>1479</v>
      </c>
      <c r="C44" s="3">
        <v>19</v>
      </c>
      <c r="D44" s="188">
        <v>20957.02</v>
      </c>
      <c r="E44" s="188">
        <f t="shared" si="0"/>
        <v>20957.02</v>
      </c>
    </row>
    <row r="45" spans="1:5">
      <c r="A45" s="43" t="s">
        <v>1478</v>
      </c>
      <c r="B45" s="4" t="s">
        <v>1480</v>
      </c>
      <c r="C45" s="3">
        <v>14</v>
      </c>
      <c r="D45" s="188">
        <v>18493.11</v>
      </c>
      <c r="E45" s="188">
        <f t="shared" si="0"/>
        <v>18493.11</v>
      </c>
    </row>
    <row r="46" spans="1:5">
      <c r="A46" s="43" t="s">
        <v>1478</v>
      </c>
      <c r="B46" s="4" t="s">
        <v>1481</v>
      </c>
      <c r="C46" s="3">
        <v>24</v>
      </c>
      <c r="D46" s="188">
        <v>17287.8</v>
      </c>
      <c r="E46" s="188">
        <f t="shared" si="0"/>
        <v>17287.8</v>
      </c>
    </row>
    <row r="47" spans="1:5">
      <c r="A47" s="43" t="s">
        <v>1478</v>
      </c>
      <c r="B47" s="4" t="s">
        <v>1482</v>
      </c>
      <c r="C47" s="3">
        <v>24</v>
      </c>
      <c r="D47" s="188">
        <v>14889.6</v>
      </c>
      <c r="E47" s="188">
        <f t="shared" si="0"/>
        <v>14889.6</v>
      </c>
    </row>
    <row r="48" spans="1:5">
      <c r="A48" s="43" t="s">
        <v>1478</v>
      </c>
      <c r="B48" s="4" t="s">
        <v>1483</v>
      </c>
      <c r="C48" s="3">
        <v>12</v>
      </c>
      <c r="D48" s="188">
        <v>13107</v>
      </c>
      <c r="E48" s="188">
        <f t="shared" si="0"/>
        <v>13107</v>
      </c>
    </row>
    <row r="49" spans="1:5">
      <c r="A49" s="43" t="s">
        <v>1484</v>
      </c>
      <c r="B49" s="4" t="s">
        <v>1485</v>
      </c>
      <c r="C49" s="3">
        <v>1</v>
      </c>
      <c r="D49" s="188">
        <v>12240</v>
      </c>
      <c r="E49" s="188">
        <f t="shared" si="0"/>
        <v>12240</v>
      </c>
    </row>
    <row r="50" spans="1:5">
      <c r="A50" s="43" t="s">
        <v>1486</v>
      </c>
      <c r="B50" s="4" t="s">
        <v>1487</v>
      </c>
      <c r="C50" s="3">
        <v>3</v>
      </c>
      <c r="D50" s="188">
        <v>14370.9</v>
      </c>
      <c r="E50" s="188">
        <f t="shared" si="0"/>
        <v>14370.9</v>
      </c>
    </row>
    <row r="51" spans="1:5">
      <c r="A51" s="43" t="s">
        <v>1488</v>
      </c>
      <c r="B51" s="4" t="s">
        <v>1489</v>
      </c>
      <c r="C51" s="3">
        <v>3</v>
      </c>
      <c r="D51" s="188">
        <v>7798.5</v>
      </c>
      <c r="E51" s="188">
        <f t="shared" si="0"/>
        <v>7798.5</v>
      </c>
    </row>
    <row r="52" spans="1:5">
      <c r="A52" s="43" t="s">
        <v>1490</v>
      </c>
      <c r="B52" s="4" t="s">
        <v>1491</v>
      </c>
      <c r="C52" s="3">
        <v>31</v>
      </c>
      <c r="D52" s="188">
        <v>8564.1</v>
      </c>
      <c r="E52" s="188">
        <f t="shared" si="0"/>
        <v>8564.1</v>
      </c>
    </row>
    <row r="53" spans="1:5">
      <c r="A53" s="43" t="s">
        <v>1492</v>
      </c>
      <c r="B53" s="4" t="s">
        <v>1493</v>
      </c>
      <c r="C53" s="3">
        <v>2</v>
      </c>
      <c r="D53" s="188">
        <v>7798.5</v>
      </c>
      <c r="E53" s="188">
        <f t="shared" si="0"/>
        <v>7798.5</v>
      </c>
    </row>
    <row r="54" spans="1:5">
      <c r="A54" s="43" t="s">
        <v>1494</v>
      </c>
      <c r="B54" s="4" t="s">
        <v>1495</v>
      </c>
      <c r="C54" s="3">
        <v>5</v>
      </c>
      <c r="D54" s="188">
        <v>7798.5</v>
      </c>
      <c r="E54" s="188">
        <f t="shared" si="0"/>
        <v>7798.5</v>
      </c>
    </row>
    <row r="55" spans="1:5">
      <c r="A55" s="43" t="s">
        <v>1496</v>
      </c>
      <c r="B55" s="4" t="s">
        <v>1497</v>
      </c>
      <c r="C55" s="3">
        <v>1</v>
      </c>
      <c r="D55" s="188">
        <v>10481.1</v>
      </c>
      <c r="E55" s="188">
        <f t="shared" si="0"/>
        <v>10481.1</v>
      </c>
    </row>
    <row r="56" spans="1:5">
      <c r="A56" s="43" t="s">
        <v>1498</v>
      </c>
      <c r="B56" s="4" t="s">
        <v>1499</v>
      </c>
      <c r="C56" s="3">
        <v>5</v>
      </c>
      <c r="D56" s="188">
        <v>70.349999999999994</v>
      </c>
      <c r="E56" s="188">
        <f t="shared" si="0"/>
        <v>70.349999999999994</v>
      </c>
    </row>
    <row r="57" spans="1:5">
      <c r="A57" s="43" t="s">
        <v>1500</v>
      </c>
      <c r="B57" s="4" t="s">
        <v>1501</v>
      </c>
      <c r="C57" s="3">
        <v>1</v>
      </c>
      <c r="D57" s="188">
        <v>11529.3</v>
      </c>
      <c r="E57" s="188">
        <f t="shared" si="0"/>
        <v>11529.3</v>
      </c>
    </row>
    <row r="58" spans="1:5">
      <c r="A58" s="43" t="s">
        <v>1500</v>
      </c>
      <c r="B58" s="4" t="s">
        <v>1502</v>
      </c>
      <c r="C58" s="3">
        <v>8</v>
      </c>
      <c r="D58" s="188">
        <v>82.55</v>
      </c>
      <c r="E58" s="188">
        <f t="shared" si="0"/>
        <v>82.55</v>
      </c>
    </row>
    <row r="59" spans="1:5">
      <c r="A59" s="43" t="s">
        <v>1503</v>
      </c>
      <c r="B59" s="4" t="s">
        <v>1504</v>
      </c>
      <c r="C59" s="3">
        <v>3</v>
      </c>
      <c r="D59" s="188">
        <v>15691.199999999999</v>
      </c>
      <c r="E59" s="188">
        <f t="shared" si="0"/>
        <v>15691.199999999999</v>
      </c>
    </row>
    <row r="60" spans="1:5">
      <c r="A60" s="43" t="s">
        <v>1503</v>
      </c>
      <c r="B60" s="4" t="s">
        <v>1505</v>
      </c>
      <c r="C60" s="3">
        <v>1</v>
      </c>
      <c r="D60" s="188">
        <v>11993.834999999999</v>
      </c>
      <c r="E60" s="188">
        <f t="shared" si="0"/>
        <v>11993.834999999999</v>
      </c>
    </row>
    <row r="61" spans="1:5">
      <c r="A61" s="43" t="s">
        <v>1503</v>
      </c>
      <c r="B61" s="4" t="s">
        <v>1506</v>
      </c>
      <c r="C61" s="3">
        <v>2</v>
      </c>
      <c r="D61" s="188">
        <v>10224.299999999999</v>
      </c>
      <c r="E61" s="188">
        <f t="shared" si="0"/>
        <v>10224.299999999999</v>
      </c>
    </row>
    <row r="62" spans="1:5">
      <c r="A62" s="43" t="s">
        <v>1503</v>
      </c>
      <c r="B62" s="4" t="s">
        <v>1507</v>
      </c>
      <c r="C62" s="3">
        <v>1</v>
      </c>
      <c r="D62" s="188">
        <v>8215.8000000000011</v>
      </c>
      <c r="E62" s="188">
        <f t="shared" si="0"/>
        <v>8215.8000000000011</v>
      </c>
    </row>
    <row r="63" spans="1:5">
      <c r="A63" s="43" t="s">
        <v>1508</v>
      </c>
      <c r="B63" s="4" t="s">
        <v>1509</v>
      </c>
      <c r="C63" s="3">
        <v>1</v>
      </c>
      <c r="D63" s="188">
        <v>8355.2999999999993</v>
      </c>
      <c r="E63" s="188">
        <f t="shared" si="0"/>
        <v>8355.2999999999993</v>
      </c>
    </row>
    <row r="64" spans="1:5">
      <c r="A64" s="43" t="s">
        <v>1510</v>
      </c>
      <c r="B64" s="4" t="s">
        <v>1511</v>
      </c>
      <c r="C64" s="3">
        <v>9</v>
      </c>
      <c r="D64" s="188">
        <v>12877.5</v>
      </c>
      <c r="E64" s="188">
        <f t="shared" si="0"/>
        <v>12877.5</v>
      </c>
    </row>
    <row r="65" spans="1:5">
      <c r="A65" s="43" t="s">
        <v>1510</v>
      </c>
      <c r="B65" s="4" t="s">
        <v>1512</v>
      </c>
      <c r="C65" s="3">
        <v>13</v>
      </c>
      <c r="D65" s="188">
        <v>11633.4</v>
      </c>
      <c r="E65" s="188">
        <f t="shared" si="0"/>
        <v>11633.4</v>
      </c>
    </row>
    <row r="66" spans="1:5">
      <c r="A66" s="43" t="s">
        <v>1510</v>
      </c>
      <c r="B66" s="4" t="s">
        <v>1513</v>
      </c>
      <c r="C66" s="3">
        <v>2</v>
      </c>
      <c r="D66" s="188">
        <v>10280.4</v>
      </c>
      <c r="E66" s="188">
        <f t="shared" si="0"/>
        <v>10280.4</v>
      </c>
    </row>
    <row r="67" spans="1:5">
      <c r="A67" s="43" t="s">
        <v>1510</v>
      </c>
      <c r="B67" s="4" t="s">
        <v>1514</v>
      </c>
      <c r="C67" s="3">
        <v>5</v>
      </c>
      <c r="D67" s="188">
        <v>9198.3000000000011</v>
      </c>
      <c r="E67" s="188">
        <f t="shared" si="0"/>
        <v>9198.3000000000011</v>
      </c>
    </row>
    <row r="68" spans="1:5">
      <c r="A68" s="43" t="s">
        <v>1515</v>
      </c>
      <c r="B68" s="4" t="s">
        <v>1516</v>
      </c>
      <c r="C68" s="3">
        <v>8</v>
      </c>
      <c r="D68" s="188">
        <v>10481.1</v>
      </c>
      <c r="E68" s="188">
        <f t="shared" si="0"/>
        <v>10481.1</v>
      </c>
    </row>
    <row r="69" spans="1:5">
      <c r="A69" s="43" t="s">
        <v>1515</v>
      </c>
      <c r="B69" s="4" t="s">
        <v>1517</v>
      </c>
      <c r="C69" s="3">
        <v>5</v>
      </c>
      <c r="D69" s="188">
        <v>7825.8</v>
      </c>
      <c r="E69" s="188">
        <f t="shared" si="0"/>
        <v>7825.8</v>
      </c>
    </row>
    <row r="70" spans="1:5">
      <c r="A70" s="43" t="s">
        <v>1518</v>
      </c>
      <c r="B70" s="4" t="s">
        <v>1519</v>
      </c>
      <c r="C70" s="3">
        <v>12</v>
      </c>
      <c r="D70" s="188">
        <v>7074.3</v>
      </c>
      <c r="E70" s="188">
        <f t="shared" si="0"/>
        <v>7074.3</v>
      </c>
    </row>
    <row r="71" spans="1:5">
      <c r="A71" s="26"/>
      <c r="B71" s="25" t="s">
        <v>102</v>
      </c>
      <c r="C71" s="26">
        <f>SUM(C26:C70)</f>
        <v>567</v>
      </c>
      <c r="D71" s="26"/>
      <c r="E71" s="26"/>
    </row>
    <row r="72" spans="1:5">
      <c r="A72" s="189"/>
      <c r="B72" s="190"/>
      <c r="C72" s="189"/>
      <c r="D72" s="189"/>
      <c r="E72" s="189"/>
    </row>
    <row r="73" spans="1:5">
      <c r="A73" s="25" t="s">
        <v>103</v>
      </c>
      <c r="B73" s="26"/>
      <c r="C73" s="189"/>
      <c r="D73" s="189"/>
      <c r="E73" s="189"/>
    </row>
    <row r="74" spans="1:5">
      <c r="A74" s="43" t="s">
        <v>1453</v>
      </c>
      <c r="B74" s="4" t="s">
        <v>1455</v>
      </c>
      <c r="C74" s="3">
        <v>2</v>
      </c>
      <c r="D74" s="188">
        <v>13580.1</v>
      </c>
      <c r="E74" s="188">
        <f>D74</f>
        <v>13580.1</v>
      </c>
    </row>
    <row r="75" spans="1:5">
      <c r="A75" s="43" t="s">
        <v>1458</v>
      </c>
      <c r="B75" s="4" t="s">
        <v>1459</v>
      </c>
      <c r="C75" s="3">
        <v>2</v>
      </c>
      <c r="D75" s="188">
        <v>7575.9</v>
      </c>
      <c r="E75" s="188">
        <f t="shared" ref="E75:E91" si="1">D75</f>
        <v>7575.9</v>
      </c>
    </row>
    <row r="76" spans="1:5">
      <c r="A76" s="43" t="s">
        <v>1461</v>
      </c>
      <c r="B76" s="4" t="s">
        <v>1462</v>
      </c>
      <c r="C76" s="3">
        <v>1</v>
      </c>
      <c r="D76" s="188">
        <v>10782.6</v>
      </c>
      <c r="E76" s="188">
        <f t="shared" si="1"/>
        <v>10782.6</v>
      </c>
    </row>
    <row r="77" spans="1:5">
      <c r="A77" s="43" t="s">
        <v>1461</v>
      </c>
      <c r="B77" s="4" t="s">
        <v>1463</v>
      </c>
      <c r="C77" s="3">
        <v>3</v>
      </c>
      <c r="D77" s="188">
        <v>9635.4</v>
      </c>
      <c r="E77" s="188">
        <f t="shared" si="1"/>
        <v>9635.4</v>
      </c>
    </row>
    <row r="78" spans="1:5">
      <c r="A78" s="43" t="s">
        <v>1461</v>
      </c>
      <c r="B78" s="4" t="s">
        <v>1464</v>
      </c>
      <c r="C78" s="3">
        <v>6</v>
      </c>
      <c r="D78" s="188">
        <v>8583.3000000000011</v>
      </c>
      <c r="E78" s="188">
        <f t="shared" si="1"/>
        <v>8583.3000000000011</v>
      </c>
    </row>
    <row r="79" spans="1:5">
      <c r="A79" s="43" t="s">
        <v>1461</v>
      </c>
      <c r="B79" s="4" t="s">
        <v>1465</v>
      </c>
      <c r="C79" s="3">
        <v>2</v>
      </c>
      <c r="D79" s="188">
        <v>7489.5</v>
      </c>
      <c r="E79" s="188">
        <f t="shared" si="1"/>
        <v>7489.5</v>
      </c>
    </row>
    <row r="80" spans="1:5">
      <c r="A80" s="43" t="s">
        <v>1461</v>
      </c>
      <c r="B80" s="4" t="s">
        <v>1466</v>
      </c>
      <c r="C80" s="3">
        <v>5</v>
      </c>
      <c r="D80" s="188">
        <v>6778.5</v>
      </c>
      <c r="E80" s="188">
        <f t="shared" si="1"/>
        <v>6778.5</v>
      </c>
    </row>
    <row r="81" spans="1:5">
      <c r="A81" s="43" t="s">
        <v>1467</v>
      </c>
      <c r="B81" s="4" t="s">
        <v>1468</v>
      </c>
      <c r="C81" s="3">
        <v>1</v>
      </c>
      <c r="D81" s="188">
        <v>8106.9000000000005</v>
      </c>
      <c r="E81" s="188">
        <f t="shared" si="1"/>
        <v>8106.9000000000005</v>
      </c>
    </row>
    <row r="82" spans="1:5">
      <c r="A82" s="43" t="s">
        <v>1467</v>
      </c>
      <c r="B82" s="4" t="s">
        <v>1470</v>
      </c>
      <c r="C82" s="3">
        <v>1</v>
      </c>
      <c r="D82" s="188">
        <v>7070.0999999999995</v>
      </c>
      <c r="E82" s="188">
        <f t="shared" si="1"/>
        <v>7070.0999999999995</v>
      </c>
    </row>
    <row r="83" spans="1:5">
      <c r="A83" s="43" t="s">
        <v>1467</v>
      </c>
      <c r="B83" s="4" t="s">
        <v>1471</v>
      </c>
      <c r="C83" s="3">
        <v>34</v>
      </c>
      <c r="D83" s="188">
        <v>6778.5</v>
      </c>
      <c r="E83" s="188">
        <f t="shared" si="1"/>
        <v>6778.5</v>
      </c>
    </row>
    <row r="84" spans="1:5">
      <c r="A84" s="43" t="s">
        <v>1478</v>
      </c>
      <c r="B84" s="4" t="s">
        <v>1481</v>
      </c>
      <c r="C84" s="3">
        <v>1</v>
      </c>
      <c r="D84" s="188">
        <v>17287.8</v>
      </c>
      <c r="E84" s="188">
        <f t="shared" si="1"/>
        <v>17287.8</v>
      </c>
    </row>
    <row r="85" spans="1:5">
      <c r="A85" s="43" t="s">
        <v>1478</v>
      </c>
      <c r="B85" s="4" t="s">
        <v>1483</v>
      </c>
      <c r="C85" s="3">
        <v>1</v>
      </c>
      <c r="D85" s="188">
        <v>13107</v>
      </c>
      <c r="E85" s="188">
        <f t="shared" si="1"/>
        <v>13107</v>
      </c>
    </row>
    <row r="86" spans="1:5">
      <c r="A86" s="43" t="s">
        <v>1486</v>
      </c>
      <c r="B86" s="4" t="s">
        <v>1487</v>
      </c>
      <c r="C86" s="3">
        <v>1</v>
      </c>
      <c r="D86" s="188">
        <v>14370.9</v>
      </c>
      <c r="E86" s="188">
        <f t="shared" si="1"/>
        <v>14370.9</v>
      </c>
    </row>
    <row r="87" spans="1:5">
      <c r="A87" s="43" t="s">
        <v>1488</v>
      </c>
      <c r="B87" s="4" t="s">
        <v>1489</v>
      </c>
      <c r="C87" s="3">
        <v>1</v>
      </c>
      <c r="D87" s="188">
        <v>7798.5</v>
      </c>
      <c r="E87" s="188">
        <f t="shared" si="1"/>
        <v>7798.5</v>
      </c>
    </row>
    <row r="88" spans="1:5">
      <c r="A88" s="43" t="s">
        <v>1492</v>
      </c>
      <c r="B88" s="4" t="s">
        <v>1493</v>
      </c>
      <c r="C88" s="3">
        <v>1</v>
      </c>
      <c r="D88" s="188">
        <v>7798.5</v>
      </c>
      <c r="E88" s="188">
        <f t="shared" si="1"/>
        <v>7798.5</v>
      </c>
    </row>
    <row r="89" spans="1:5">
      <c r="A89" s="43" t="s">
        <v>1496</v>
      </c>
      <c r="B89" s="4" t="s">
        <v>1520</v>
      </c>
      <c r="C89" s="3">
        <v>1</v>
      </c>
      <c r="D89" s="188">
        <v>8763.3000000000011</v>
      </c>
      <c r="E89" s="188">
        <f t="shared" si="1"/>
        <v>8763.3000000000011</v>
      </c>
    </row>
    <row r="90" spans="1:5">
      <c r="A90" s="43" t="s">
        <v>1500</v>
      </c>
      <c r="B90" s="4" t="s">
        <v>1502</v>
      </c>
      <c r="C90" s="3">
        <v>2</v>
      </c>
      <c r="D90" s="188">
        <v>82.55</v>
      </c>
      <c r="E90" s="188">
        <f t="shared" si="1"/>
        <v>82.55</v>
      </c>
    </row>
    <row r="91" spans="1:5">
      <c r="A91" s="43" t="s">
        <v>1510</v>
      </c>
      <c r="B91" s="4" t="s">
        <v>1514</v>
      </c>
      <c r="C91" s="3">
        <v>1</v>
      </c>
      <c r="D91" s="188">
        <v>9198.3000000000011</v>
      </c>
      <c r="E91" s="188">
        <f t="shared" si="1"/>
        <v>9198.3000000000011</v>
      </c>
    </row>
    <row r="92" spans="1:5">
      <c r="A92" s="17"/>
      <c r="B92" s="25" t="s">
        <v>106</v>
      </c>
      <c r="C92" s="26">
        <f>SUM(C74:C91)</f>
        <v>66</v>
      </c>
      <c r="D92" s="20"/>
      <c r="E92" s="20"/>
    </row>
    <row r="93" spans="1:5">
      <c r="A93" s="17"/>
      <c r="B93" s="20"/>
      <c r="C93" s="20"/>
      <c r="D93" s="20"/>
      <c r="E93" s="20"/>
    </row>
    <row r="94" spans="1:5">
      <c r="A94" s="20"/>
      <c r="B94" s="25" t="s">
        <v>32</v>
      </c>
      <c r="C94" s="26">
        <f>C23+C71+C92</f>
        <v>678</v>
      </c>
      <c r="D94" s="20"/>
      <c r="E94" s="20"/>
    </row>
  </sheetData>
  <mergeCells count="12">
    <mergeCell ref="A10:B10"/>
    <mergeCell ref="A25:B25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DD7C-E209-4956-841C-DE15CE8C4CD9}">
  <dimension ref="A1:E21"/>
  <sheetViews>
    <sheetView showGridLines="0" workbookViewId="0">
      <selection activeCell="G10" sqref="G10"/>
    </sheetView>
  </sheetViews>
  <sheetFormatPr baseColWidth="10" defaultRowHeight="15"/>
  <cols>
    <col min="1" max="1" width="9.5703125" customWidth="1"/>
    <col min="2" max="2" width="32.7109375" bestFit="1" customWidth="1"/>
    <col min="3" max="3" width="20.85546875" bestFit="1" customWidth="1"/>
    <col min="4" max="4" width="8.7109375" bestFit="1" customWidth="1"/>
    <col min="5" max="5" width="9.140625" customWidth="1"/>
  </cols>
  <sheetData>
    <row r="1" spans="1:5" ht="15.75">
      <c r="A1" s="205" t="str">
        <f>+'[1]Resumen de Plazas'!A1:I1</f>
        <v>ADMINISTRACIÓN DEL PATRIMONIO DE LA BENEFICENCIA PÚBLICA DE YUCATÁN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6.5" thickBot="1">
      <c r="A5" s="1"/>
    </row>
    <row r="6" spans="1:5" ht="15.75" thickBot="1">
      <c r="A6" s="206" t="s">
        <v>0</v>
      </c>
      <c r="B6" s="206" t="s">
        <v>1</v>
      </c>
      <c r="C6" s="208" t="s">
        <v>8</v>
      </c>
      <c r="D6" s="211" t="s">
        <v>2</v>
      </c>
      <c r="E6" s="212"/>
    </row>
    <row r="7" spans="1:5">
      <c r="A7" s="207"/>
      <c r="B7" s="207"/>
      <c r="C7" s="209"/>
      <c r="D7" s="206" t="s">
        <v>3</v>
      </c>
      <c r="E7" s="206" t="s">
        <v>4</v>
      </c>
    </row>
    <row r="8" spans="1:5" ht="15.75" thickBot="1">
      <c r="A8" s="213"/>
      <c r="B8" s="213"/>
      <c r="C8" s="210"/>
      <c r="D8" s="213"/>
      <c r="E8" s="213"/>
    </row>
    <row r="9" spans="1:5">
      <c r="A9" s="222" t="s">
        <v>5</v>
      </c>
      <c r="B9" s="223"/>
    </row>
    <row r="10" spans="1:5">
      <c r="A10" s="23" t="s">
        <v>33</v>
      </c>
      <c r="B10" s="23" t="s">
        <v>34</v>
      </c>
      <c r="C10" s="15">
        <v>1</v>
      </c>
      <c r="D10" s="24">
        <v>41710</v>
      </c>
      <c r="E10" s="24">
        <v>41710</v>
      </c>
    </row>
    <row r="11" spans="1:5">
      <c r="A11" s="23" t="s">
        <v>35</v>
      </c>
      <c r="B11" s="23" t="s">
        <v>36</v>
      </c>
      <c r="C11" s="15">
        <v>2</v>
      </c>
      <c r="D11" s="24">
        <v>28253.98</v>
      </c>
      <c r="E11" s="24">
        <v>28254</v>
      </c>
    </row>
    <row r="12" spans="1:5">
      <c r="A12" s="23" t="s">
        <v>37</v>
      </c>
      <c r="B12" s="23" t="s">
        <v>36</v>
      </c>
      <c r="C12" s="15">
        <v>1</v>
      </c>
      <c r="D12" s="24">
        <v>20450</v>
      </c>
      <c r="E12" s="24">
        <v>20450</v>
      </c>
    </row>
    <row r="13" spans="1:5">
      <c r="A13" s="23" t="s">
        <v>38</v>
      </c>
      <c r="B13" s="23" t="s">
        <v>29</v>
      </c>
      <c r="C13" s="15">
        <v>1</v>
      </c>
      <c r="D13" s="24">
        <v>16706</v>
      </c>
      <c r="E13" s="24">
        <v>16706</v>
      </c>
    </row>
    <row r="14" spans="1:5">
      <c r="A14" s="23" t="s">
        <v>39</v>
      </c>
      <c r="B14" s="23" t="s">
        <v>29</v>
      </c>
      <c r="C14" s="15">
        <v>1</v>
      </c>
      <c r="D14" s="24">
        <v>15131</v>
      </c>
      <c r="E14" s="24">
        <v>15131</v>
      </c>
    </row>
    <row r="15" spans="1:5">
      <c r="A15" s="23" t="s">
        <v>40</v>
      </c>
      <c r="B15" s="23" t="s">
        <v>29</v>
      </c>
      <c r="C15" s="15">
        <v>1</v>
      </c>
      <c r="D15" s="24">
        <v>13290</v>
      </c>
      <c r="E15" s="24">
        <v>13290</v>
      </c>
    </row>
    <row r="16" spans="1:5">
      <c r="A16" s="23" t="s">
        <v>41</v>
      </c>
      <c r="B16" s="23" t="s">
        <v>29</v>
      </c>
      <c r="C16" s="15">
        <v>5</v>
      </c>
      <c r="D16" s="24">
        <v>10574</v>
      </c>
      <c r="E16" s="24">
        <v>10574</v>
      </c>
    </row>
    <row r="17" spans="1:5">
      <c r="A17" s="23" t="s">
        <v>42</v>
      </c>
      <c r="B17" s="23" t="s">
        <v>43</v>
      </c>
      <c r="C17" s="15">
        <v>1</v>
      </c>
      <c r="D17" s="24">
        <v>8714</v>
      </c>
      <c r="E17" s="24">
        <v>8714</v>
      </c>
    </row>
    <row r="18" spans="1:5">
      <c r="A18" s="23" t="s">
        <v>44</v>
      </c>
      <c r="B18" s="13" t="s">
        <v>45</v>
      </c>
      <c r="C18" s="15">
        <v>1</v>
      </c>
      <c r="D18" s="24">
        <v>9107</v>
      </c>
      <c r="E18" s="24">
        <v>9107</v>
      </c>
    </row>
    <row r="19" spans="1:5">
      <c r="A19" s="23" t="s">
        <v>46</v>
      </c>
      <c r="B19" s="23" t="s">
        <v>47</v>
      </c>
      <c r="C19" s="15">
        <v>1</v>
      </c>
      <c r="D19" s="24">
        <v>5230</v>
      </c>
      <c r="E19" s="24">
        <v>5230</v>
      </c>
    </row>
    <row r="20" spans="1:5">
      <c r="A20" s="23" t="s">
        <v>48</v>
      </c>
      <c r="B20" s="23" t="s">
        <v>49</v>
      </c>
      <c r="C20" s="15">
        <v>1</v>
      </c>
      <c r="D20" s="24">
        <v>14236</v>
      </c>
      <c r="E20" s="24">
        <v>14236</v>
      </c>
    </row>
    <row r="21" spans="1:5">
      <c r="B21" s="25" t="s">
        <v>14</v>
      </c>
      <c r="C21" s="26">
        <f>SUM(C10:C20)</f>
        <v>16</v>
      </c>
    </row>
  </sheetData>
  <mergeCells count="11">
    <mergeCell ref="A9:B9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A5594-E9CD-4C38-AA7D-D5A683C2D518}">
  <sheetPr>
    <pageSetUpPr fitToPage="1"/>
  </sheetPr>
  <dimension ref="A1:F48"/>
  <sheetViews>
    <sheetView showGridLines="0" topLeftCell="A27" workbookViewId="0">
      <selection activeCell="H35" sqref="H35"/>
    </sheetView>
  </sheetViews>
  <sheetFormatPr baseColWidth="10" defaultRowHeight="15"/>
  <cols>
    <col min="1" max="1" width="7.85546875" customWidth="1"/>
    <col min="2" max="2" width="26.140625" customWidth="1"/>
    <col min="3" max="3" width="12.5703125" customWidth="1"/>
    <col min="4" max="4" width="11" customWidth="1"/>
    <col min="5" max="6" width="11.42578125" style="77" customWidth="1"/>
  </cols>
  <sheetData>
    <row r="1" spans="1:6" ht="15.75">
      <c r="A1" s="205" t="s">
        <v>1521</v>
      </c>
      <c r="B1" s="205"/>
      <c r="C1" s="205"/>
      <c r="D1" s="205"/>
      <c r="E1" s="205"/>
      <c r="F1" s="205"/>
    </row>
    <row r="2" spans="1:6" ht="15.75">
      <c r="A2" s="205" t="s">
        <v>6</v>
      </c>
      <c r="B2" s="205"/>
      <c r="C2" s="205"/>
      <c r="D2" s="205"/>
      <c r="E2" s="205"/>
      <c r="F2" s="205"/>
    </row>
    <row r="3" spans="1:6" ht="15.75">
      <c r="A3" s="205" t="s">
        <v>7</v>
      </c>
      <c r="B3" s="205"/>
      <c r="C3" s="205"/>
      <c r="D3" s="205"/>
      <c r="E3" s="205"/>
      <c r="F3" s="205"/>
    </row>
    <row r="4" spans="1:6" ht="15.75">
      <c r="A4" s="205" t="s">
        <v>12</v>
      </c>
      <c r="B4" s="205"/>
      <c r="C4" s="205"/>
      <c r="D4" s="205"/>
      <c r="E4" s="205"/>
      <c r="F4" s="205"/>
    </row>
    <row r="5" spans="1:6" ht="15.75">
      <c r="A5" s="1"/>
    </row>
    <row r="6" spans="1:6" ht="15.75">
      <c r="A6" s="1"/>
    </row>
    <row r="7" spans="1:6" ht="11.25" customHeight="1">
      <c r="A7" s="237" t="s">
        <v>0</v>
      </c>
      <c r="B7" s="237" t="s">
        <v>1</v>
      </c>
      <c r="C7" s="238" t="s">
        <v>108</v>
      </c>
      <c r="D7" s="238" t="s">
        <v>271</v>
      </c>
      <c r="E7" s="239" t="s">
        <v>2</v>
      </c>
      <c r="F7" s="239"/>
    </row>
    <row r="8" spans="1:6" ht="11.25" customHeight="1">
      <c r="A8" s="237"/>
      <c r="B8" s="237"/>
      <c r="C8" s="238"/>
      <c r="D8" s="238"/>
      <c r="E8" s="239" t="s">
        <v>3</v>
      </c>
      <c r="F8" s="239" t="s">
        <v>4</v>
      </c>
    </row>
    <row r="9" spans="1:6" ht="9" customHeight="1">
      <c r="A9" s="237"/>
      <c r="B9" s="237"/>
      <c r="C9" s="238"/>
      <c r="D9" s="238"/>
      <c r="E9" s="239"/>
      <c r="F9" s="239"/>
    </row>
    <row r="10" spans="1:6">
      <c r="A10" s="203" t="s">
        <v>5</v>
      </c>
      <c r="B10" s="204"/>
      <c r="E10"/>
      <c r="F10"/>
    </row>
    <row r="11" spans="1:6" ht="20.25" customHeight="1">
      <c r="A11" s="96" t="s">
        <v>1522</v>
      </c>
      <c r="B11" s="96" t="s">
        <v>34</v>
      </c>
      <c r="C11" s="3">
        <v>1</v>
      </c>
      <c r="D11" s="3"/>
      <c r="E11" s="98">
        <v>40182.449999999997</v>
      </c>
      <c r="F11" s="98">
        <v>40182.449999999997</v>
      </c>
    </row>
    <row r="12" spans="1:6">
      <c r="A12" s="96" t="s">
        <v>1523</v>
      </c>
      <c r="B12" s="96" t="s">
        <v>1524</v>
      </c>
      <c r="C12" s="3">
        <v>3</v>
      </c>
      <c r="D12" s="3"/>
      <c r="E12" s="98">
        <v>31068.65</v>
      </c>
      <c r="F12" s="98">
        <v>31068.65</v>
      </c>
    </row>
    <row r="13" spans="1:6">
      <c r="A13" s="96" t="s">
        <v>1525</v>
      </c>
      <c r="B13" s="96" t="s">
        <v>1526</v>
      </c>
      <c r="C13" s="3">
        <v>2</v>
      </c>
      <c r="D13" s="3"/>
      <c r="E13" s="98">
        <v>26852.45</v>
      </c>
      <c r="F13" s="98">
        <v>26852.45</v>
      </c>
    </row>
    <row r="14" spans="1:6">
      <c r="A14" s="96" t="s">
        <v>1527</v>
      </c>
      <c r="B14" s="96" t="s">
        <v>36</v>
      </c>
      <c r="C14" s="3">
        <v>15</v>
      </c>
      <c r="D14" s="3"/>
      <c r="E14" s="98">
        <v>19037.349999999999</v>
      </c>
      <c r="F14" s="98">
        <v>19037.349999999999</v>
      </c>
    </row>
    <row r="15" spans="1:6">
      <c r="A15" s="228" t="s">
        <v>99</v>
      </c>
      <c r="B15" s="228"/>
      <c r="C15" s="46">
        <f>SUM(C11:C14)</f>
        <v>21</v>
      </c>
      <c r="D15" s="42"/>
      <c r="E15" s="82"/>
      <c r="F15" s="82"/>
    </row>
    <row r="16" spans="1:6">
      <c r="A16" s="31"/>
      <c r="C16" s="42"/>
      <c r="D16" s="42"/>
      <c r="E16" s="82"/>
      <c r="F16" s="82"/>
    </row>
    <row r="17" spans="1:6">
      <c r="A17" s="229" t="s">
        <v>100</v>
      </c>
      <c r="B17" s="229"/>
      <c r="E17"/>
      <c r="F17"/>
    </row>
    <row r="18" spans="1:6">
      <c r="A18" s="96" t="s">
        <v>1528</v>
      </c>
      <c r="B18" s="96" t="s">
        <v>1529</v>
      </c>
      <c r="C18" s="3">
        <v>3</v>
      </c>
      <c r="D18" s="3"/>
      <c r="E18" s="98">
        <v>9514.75</v>
      </c>
      <c r="F18" s="98">
        <v>9514.75</v>
      </c>
    </row>
    <row r="19" spans="1:6">
      <c r="A19" s="96" t="s">
        <v>1530</v>
      </c>
      <c r="B19" s="96" t="s">
        <v>1531</v>
      </c>
      <c r="C19" s="3">
        <v>3</v>
      </c>
      <c r="D19" s="3"/>
      <c r="E19" s="98">
        <v>8615.6</v>
      </c>
      <c r="F19" s="98">
        <v>8615.6</v>
      </c>
    </row>
    <row r="20" spans="1:6">
      <c r="A20" s="96" t="s">
        <v>1532</v>
      </c>
      <c r="B20" s="96" t="s">
        <v>1533</v>
      </c>
      <c r="C20" s="3">
        <v>2</v>
      </c>
      <c r="D20" s="3"/>
      <c r="E20" s="98">
        <v>8197.6</v>
      </c>
      <c r="F20" s="98">
        <v>8197.6</v>
      </c>
    </row>
    <row r="21" spans="1:6">
      <c r="A21" s="96" t="s">
        <v>1534</v>
      </c>
      <c r="B21" s="96" t="s">
        <v>1535</v>
      </c>
      <c r="C21" s="3">
        <v>1</v>
      </c>
      <c r="D21" s="3"/>
      <c r="E21" s="98">
        <v>8197.6</v>
      </c>
      <c r="F21" s="98">
        <v>8197.6</v>
      </c>
    </row>
    <row r="22" spans="1:6">
      <c r="A22" s="96" t="s">
        <v>1536</v>
      </c>
      <c r="B22" s="96" t="s">
        <v>1537</v>
      </c>
      <c r="C22" s="3">
        <v>1</v>
      </c>
      <c r="D22" s="3"/>
      <c r="E22" s="98">
        <v>8197.6</v>
      </c>
      <c r="F22" s="98">
        <v>8197.6</v>
      </c>
    </row>
    <row r="23" spans="1:6">
      <c r="A23" s="96" t="s">
        <v>1538</v>
      </c>
      <c r="B23" s="96" t="s">
        <v>1539</v>
      </c>
      <c r="C23" s="3">
        <v>1</v>
      </c>
      <c r="D23" s="3"/>
      <c r="E23" s="98">
        <v>8197.6</v>
      </c>
      <c r="F23" s="98">
        <v>8197.6</v>
      </c>
    </row>
    <row r="24" spans="1:6">
      <c r="A24" s="96" t="s">
        <v>1540</v>
      </c>
      <c r="B24" s="96" t="s">
        <v>1541</v>
      </c>
      <c r="C24" s="3">
        <v>1</v>
      </c>
      <c r="D24" s="3"/>
      <c r="E24" s="98">
        <v>7801.85</v>
      </c>
      <c r="F24" s="98">
        <v>7801.85</v>
      </c>
    </row>
    <row r="25" spans="1:6">
      <c r="A25" s="96" t="s">
        <v>1542</v>
      </c>
      <c r="B25" s="96" t="s">
        <v>1543</v>
      </c>
      <c r="C25" s="3">
        <v>1</v>
      </c>
      <c r="D25" s="3"/>
      <c r="E25" s="98">
        <v>7801.85</v>
      </c>
      <c r="F25" s="98">
        <v>7801.85</v>
      </c>
    </row>
    <row r="26" spans="1:6">
      <c r="A26" s="96" t="s">
        <v>1544</v>
      </c>
      <c r="B26" s="96" t="s">
        <v>1545</v>
      </c>
      <c r="C26" s="3">
        <v>1</v>
      </c>
      <c r="D26" s="3"/>
      <c r="E26" s="98">
        <v>7076.55</v>
      </c>
      <c r="F26" s="98">
        <v>7076.55</v>
      </c>
    </row>
    <row r="27" spans="1:6">
      <c r="A27" s="96" t="s">
        <v>1546</v>
      </c>
      <c r="B27" s="96" t="s">
        <v>1114</v>
      </c>
      <c r="C27" s="3">
        <v>4</v>
      </c>
      <c r="D27" s="3"/>
      <c r="E27" s="98">
        <v>6097.55</v>
      </c>
      <c r="F27" s="98">
        <v>6097.55</v>
      </c>
    </row>
    <row r="28" spans="1:6">
      <c r="A28" s="96" t="s">
        <v>1547</v>
      </c>
      <c r="B28" s="96" t="s">
        <v>1548</v>
      </c>
      <c r="C28" s="3">
        <v>1</v>
      </c>
      <c r="D28" s="3"/>
      <c r="E28" s="98">
        <v>6097.55</v>
      </c>
      <c r="F28" s="98">
        <v>6097.55</v>
      </c>
    </row>
    <row r="29" spans="1:6">
      <c r="A29" s="96" t="s">
        <v>1549</v>
      </c>
      <c r="B29" s="96" t="s">
        <v>1550</v>
      </c>
      <c r="C29" s="3">
        <v>1</v>
      </c>
      <c r="D29" s="3"/>
      <c r="E29" s="98">
        <v>5804.65</v>
      </c>
      <c r="F29" s="98">
        <v>5804.65</v>
      </c>
    </row>
    <row r="30" spans="1:6">
      <c r="A30" s="96" t="s">
        <v>1551</v>
      </c>
      <c r="B30" s="96" t="s">
        <v>1552</v>
      </c>
      <c r="C30" s="3">
        <v>3</v>
      </c>
      <c r="D30" s="3"/>
      <c r="E30" s="98">
        <v>5530.95</v>
      </c>
      <c r="F30" s="98">
        <v>5530.95</v>
      </c>
    </row>
    <row r="31" spans="1:6">
      <c r="A31" s="96" t="s">
        <v>1553</v>
      </c>
      <c r="B31" s="96" t="s">
        <v>907</v>
      </c>
      <c r="C31" s="3">
        <v>2</v>
      </c>
      <c r="D31" s="3"/>
      <c r="E31" s="98">
        <v>5271.45</v>
      </c>
      <c r="F31" s="98">
        <v>5271.45</v>
      </c>
    </row>
    <row r="32" spans="1:6">
      <c r="A32" s="96" t="s">
        <v>1554</v>
      </c>
      <c r="B32" s="96" t="s">
        <v>1555</v>
      </c>
      <c r="C32" s="3">
        <v>9</v>
      </c>
      <c r="D32" s="3"/>
      <c r="E32" s="98">
        <v>5038.55</v>
      </c>
      <c r="F32" s="98">
        <v>5038.55</v>
      </c>
    </row>
    <row r="33" spans="1:6">
      <c r="A33" s="96" t="s">
        <v>1556</v>
      </c>
      <c r="B33" s="96" t="s">
        <v>913</v>
      </c>
      <c r="C33" s="3">
        <v>3</v>
      </c>
      <c r="D33" s="3"/>
      <c r="E33" s="98">
        <v>4675.05</v>
      </c>
      <c r="F33" s="98">
        <v>4675.05</v>
      </c>
    </row>
    <row r="34" spans="1:6">
      <c r="A34" s="96" t="s">
        <v>1557</v>
      </c>
      <c r="B34" s="96" t="s">
        <v>1558</v>
      </c>
      <c r="C34" s="3">
        <v>5</v>
      </c>
      <c r="D34" s="3"/>
      <c r="E34" s="98">
        <v>20740.3</v>
      </c>
      <c r="F34" s="98">
        <v>20740.3</v>
      </c>
    </row>
    <row r="35" spans="1:6">
      <c r="A35" s="96" t="s">
        <v>1559</v>
      </c>
      <c r="B35" s="96" t="s">
        <v>1560</v>
      </c>
      <c r="C35" s="3">
        <v>7</v>
      </c>
      <c r="D35" s="3"/>
      <c r="E35" s="98">
        <v>14279.8</v>
      </c>
      <c r="F35" s="98">
        <v>14279.8</v>
      </c>
    </row>
    <row r="36" spans="1:6">
      <c r="A36" s="228" t="s">
        <v>102</v>
      </c>
      <c r="B36" s="228"/>
      <c r="C36" s="46">
        <f>SUM(C18:C35)</f>
        <v>49</v>
      </c>
      <c r="D36" s="49"/>
      <c r="E36" s="84"/>
      <c r="F36" s="84"/>
    </row>
    <row r="37" spans="1:6">
      <c r="A37" s="49"/>
      <c r="B37" s="50"/>
      <c r="C37" s="49"/>
      <c r="D37" s="49"/>
      <c r="E37" s="84"/>
      <c r="F37" s="84"/>
    </row>
    <row r="38" spans="1:6">
      <c r="A38" s="51" t="s">
        <v>415</v>
      </c>
      <c r="B38" s="47"/>
      <c r="C38" s="49"/>
      <c r="D38" s="49"/>
      <c r="E38" s="84"/>
      <c r="F38" s="84"/>
    </row>
    <row r="39" spans="1:6">
      <c r="A39" s="96" t="s">
        <v>1561</v>
      </c>
      <c r="B39" s="96" t="s">
        <v>1562</v>
      </c>
      <c r="C39" s="3">
        <v>30</v>
      </c>
      <c r="D39" s="195">
        <v>1290</v>
      </c>
      <c r="E39" s="98">
        <f>362.4*2</f>
        <v>724.8</v>
      </c>
      <c r="F39" s="98">
        <f>362.4*40</f>
        <v>14496</v>
      </c>
    </row>
    <row r="40" spans="1:6">
      <c r="A40" s="96" t="s">
        <v>1563</v>
      </c>
      <c r="B40" s="96" t="s">
        <v>1564</v>
      </c>
      <c r="C40" s="3">
        <v>5</v>
      </c>
      <c r="D40" s="195">
        <v>375</v>
      </c>
      <c r="E40" s="98">
        <f>413.15*2</f>
        <v>826.3</v>
      </c>
      <c r="F40" s="98">
        <f>413.15*40</f>
        <v>16526</v>
      </c>
    </row>
    <row r="41" spans="1:6">
      <c r="A41" s="233" t="s">
        <v>466</v>
      </c>
      <c r="B41" s="234"/>
      <c r="C41" s="46">
        <f>SUM(C39:C40)</f>
        <v>35</v>
      </c>
      <c r="D41" s="93">
        <f>SUM(D39:D40)</f>
        <v>1665</v>
      </c>
      <c r="E41" s="82"/>
      <c r="F41" s="82"/>
    </row>
    <row r="42" spans="1:6">
      <c r="A42" s="31"/>
      <c r="C42" s="42"/>
      <c r="D42" s="42"/>
      <c r="E42" s="82"/>
      <c r="F42" s="82"/>
    </row>
    <row r="43" spans="1:6">
      <c r="A43" s="203" t="s">
        <v>263</v>
      </c>
      <c r="B43" s="204"/>
      <c r="C43" s="42"/>
      <c r="D43" s="42"/>
      <c r="E43" s="82"/>
      <c r="F43" s="82"/>
    </row>
    <row r="44" spans="1:6">
      <c r="A44" s="96"/>
      <c r="B44" s="96" t="s">
        <v>1565</v>
      </c>
      <c r="C44" s="3">
        <v>35</v>
      </c>
      <c r="D44" s="3"/>
      <c r="E44" s="98">
        <v>4675.05</v>
      </c>
      <c r="F44" s="98">
        <v>7000</v>
      </c>
    </row>
    <row r="45" spans="1:6">
      <c r="A45" s="281" t="s">
        <v>264</v>
      </c>
      <c r="B45" s="281"/>
      <c r="C45" s="46">
        <f>SUM(C44:C44)</f>
        <v>35</v>
      </c>
      <c r="D45" s="42"/>
      <c r="E45" s="82"/>
      <c r="F45" s="82"/>
    </row>
    <row r="46" spans="1:6">
      <c r="A46" s="31"/>
      <c r="C46" s="42"/>
      <c r="D46" s="42"/>
      <c r="E46" s="82"/>
      <c r="F46" s="82"/>
    </row>
    <row r="47" spans="1:6">
      <c r="B47" s="7" t="s">
        <v>31</v>
      </c>
      <c r="C47" s="46">
        <f>C15+C36+C41+C45</f>
        <v>140</v>
      </c>
      <c r="D47" s="46"/>
    </row>
    <row r="48" spans="1:6">
      <c r="B48" s="7" t="s">
        <v>926</v>
      </c>
      <c r="C48" s="46"/>
      <c r="D48" s="93">
        <f>D41</f>
        <v>1665</v>
      </c>
    </row>
  </sheetData>
  <mergeCells count="18">
    <mergeCell ref="A1:F1"/>
    <mergeCell ref="A2:F2"/>
    <mergeCell ref="A3:F3"/>
    <mergeCell ref="A4:F4"/>
    <mergeCell ref="A7:A9"/>
    <mergeCell ref="B7:B9"/>
    <mergeCell ref="C7:C9"/>
    <mergeCell ref="D7:D9"/>
    <mergeCell ref="E7:F7"/>
    <mergeCell ref="E8:E9"/>
    <mergeCell ref="A43:B43"/>
    <mergeCell ref="A45:B45"/>
    <mergeCell ref="F8:F9"/>
    <mergeCell ref="A10:B10"/>
    <mergeCell ref="A15:B15"/>
    <mergeCell ref="A17:B17"/>
    <mergeCell ref="A36:B36"/>
    <mergeCell ref="A41:B41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294B3-9FC7-48E7-86CA-3D1306D25994}">
  <dimension ref="A1:F52"/>
  <sheetViews>
    <sheetView showGridLines="0" topLeftCell="A32" workbookViewId="0">
      <selection activeCell="K47" sqref="K47"/>
    </sheetView>
  </sheetViews>
  <sheetFormatPr baseColWidth="10" defaultRowHeight="15"/>
  <cols>
    <col min="1" max="1" width="6.7109375" customWidth="1"/>
    <col min="2" max="2" width="27.42578125" customWidth="1"/>
    <col min="3" max="3" width="12.5703125" customWidth="1"/>
    <col min="4" max="4" width="11" customWidth="1"/>
    <col min="5" max="6" width="14.140625" customWidth="1"/>
  </cols>
  <sheetData>
    <row r="1" spans="1:6" ht="15.75">
      <c r="A1" s="205" t="s">
        <v>1566</v>
      </c>
      <c r="B1" s="205"/>
      <c r="C1" s="205"/>
      <c r="D1" s="205"/>
      <c r="E1" s="205"/>
      <c r="F1" s="205"/>
    </row>
    <row r="2" spans="1:6" ht="15.75">
      <c r="A2" s="205" t="s">
        <v>6</v>
      </c>
      <c r="B2" s="205"/>
      <c r="C2" s="205"/>
      <c r="D2" s="205"/>
      <c r="E2" s="205"/>
      <c r="F2" s="205"/>
    </row>
    <row r="3" spans="1:6" ht="15.75">
      <c r="A3" s="205" t="s">
        <v>7</v>
      </c>
      <c r="B3" s="205"/>
      <c r="C3" s="205"/>
      <c r="D3" s="205"/>
      <c r="E3" s="205"/>
      <c r="F3" s="205"/>
    </row>
    <row r="4" spans="1:6" ht="15.75">
      <c r="A4" s="205" t="s">
        <v>12</v>
      </c>
      <c r="B4" s="205"/>
      <c r="C4" s="205"/>
      <c r="D4" s="205"/>
      <c r="E4" s="205"/>
      <c r="F4" s="205"/>
    </row>
    <row r="5" spans="1:6" ht="15.75">
      <c r="A5" s="1"/>
    </row>
    <row r="6" spans="1:6" ht="15.75">
      <c r="A6" s="1"/>
    </row>
    <row r="7" spans="1:6" ht="11.25" customHeight="1">
      <c r="A7" s="237" t="s">
        <v>0</v>
      </c>
      <c r="B7" s="237" t="s">
        <v>1</v>
      </c>
      <c r="C7" s="238" t="s">
        <v>108</v>
      </c>
      <c r="D7" s="238" t="s">
        <v>271</v>
      </c>
      <c r="E7" s="237" t="s">
        <v>2</v>
      </c>
      <c r="F7" s="237"/>
    </row>
    <row r="8" spans="1:6" ht="11.25" customHeight="1">
      <c r="A8" s="237"/>
      <c r="B8" s="237"/>
      <c r="C8" s="238"/>
      <c r="D8" s="238"/>
      <c r="E8" s="237" t="s">
        <v>3</v>
      </c>
      <c r="F8" s="237" t="s">
        <v>4</v>
      </c>
    </row>
    <row r="9" spans="1:6" ht="9" customHeight="1">
      <c r="A9" s="237"/>
      <c r="B9" s="237"/>
      <c r="C9" s="238"/>
      <c r="D9" s="238"/>
      <c r="E9" s="237"/>
      <c r="F9" s="237"/>
    </row>
    <row r="10" spans="1:6">
      <c r="A10" s="203" t="s">
        <v>5</v>
      </c>
      <c r="B10" s="204"/>
    </row>
    <row r="11" spans="1:6" ht="31.5" customHeight="1">
      <c r="A11" s="4" t="s">
        <v>1567</v>
      </c>
      <c r="B11" s="4" t="s">
        <v>52</v>
      </c>
      <c r="C11" s="44">
        <v>1</v>
      </c>
      <c r="D11" s="44"/>
      <c r="E11" s="80">
        <v>48793.85</v>
      </c>
      <c r="F11" s="80">
        <v>48793.85</v>
      </c>
    </row>
    <row r="12" spans="1:6">
      <c r="A12" s="4" t="s">
        <v>1568</v>
      </c>
      <c r="B12" s="4" t="s">
        <v>1569</v>
      </c>
      <c r="C12" s="44">
        <v>2</v>
      </c>
      <c r="D12" s="44"/>
      <c r="E12" s="80">
        <v>37722.949999999997</v>
      </c>
      <c r="F12" s="80">
        <v>37722.949999999997</v>
      </c>
    </row>
    <row r="13" spans="1:6">
      <c r="A13" s="4" t="s">
        <v>1570</v>
      </c>
      <c r="B13" s="4" t="s">
        <v>1571</v>
      </c>
      <c r="C13" s="44">
        <v>5</v>
      </c>
      <c r="D13" s="44"/>
      <c r="E13" s="80">
        <v>32606.5</v>
      </c>
      <c r="F13" s="80">
        <v>32606.5</v>
      </c>
    </row>
    <row r="14" spans="1:6">
      <c r="A14" s="4" t="s">
        <v>1572</v>
      </c>
      <c r="B14" s="4" t="s">
        <v>60</v>
      </c>
      <c r="C14" s="44">
        <v>8</v>
      </c>
      <c r="D14" s="44"/>
      <c r="E14" s="80">
        <v>23117.55</v>
      </c>
      <c r="F14" s="80">
        <v>23117.55</v>
      </c>
    </row>
    <row r="15" spans="1:6">
      <c r="A15" s="4" t="s">
        <v>1573</v>
      </c>
      <c r="B15" s="118" t="s">
        <v>1574</v>
      </c>
      <c r="C15" s="44">
        <v>7</v>
      </c>
      <c r="D15" s="44"/>
      <c r="E15" s="83">
        <v>16200</v>
      </c>
      <c r="F15" s="97">
        <v>17871.89</v>
      </c>
    </row>
    <row r="16" spans="1:6">
      <c r="A16" s="4" t="s">
        <v>1528</v>
      </c>
      <c r="B16" s="4" t="s">
        <v>129</v>
      </c>
      <c r="C16" s="44">
        <v>7</v>
      </c>
      <c r="D16" s="44"/>
      <c r="E16" s="80">
        <v>11351.9</v>
      </c>
      <c r="F16" s="98">
        <v>11554.45</v>
      </c>
    </row>
    <row r="17" spans="1:6">
      <c r="A17" s="4" t="s">
        <v>1540</v>
      </c>
      <c r="B17" s="4" t="s">
        <v>131</v>
      </c>
      <c r="C17" s="44">
        <v>1</v>
      </c>
      <c r="D17" s="44"/>
      <c r="E17" s="80">
        <v>9284.35</v>
      </c>
      <c r="F17" s="98">
        <v>9473.1</v>
      </c>
    </row>
    <row r="18" spans="1:6">
      <c r="A18" s="4" t="s">
        <v>1575</v>
      </c>
      <c r="B18" s="4" t="s">
        <v>1576</v>
      </c>
      <c r="C18" s="44">
        <v>1</v>
      </c>
      <c r="D18" s="44"/>
      <c r="E18" s="80">
        <v>10266</v>
      </c>
      <c r="F18" s="98">
        <v>10461.6</v>
      </c>
    </row>
    <row r="19" spans="1:6">
      <c r="A19" s="4" t="s">
        <v>1534</v>
      </c>
      <c r="B19" s="118" t="s">
        <v>1577</v>
      </c>
      <c r="C19" s="44">
        <v>1</v>
      </c>
      <c r="D19" s="44"/>
      <c r="E19" s="80">
        <v>9762.25</v>
      </c>
      <c r="F19" s="98">
        <v>9954.7000000000007</v>
      </c>
    </row>
    <row r="20" spans="1:6">
      <c r="A20" s="4" t="s">
        <v>1532</v>
      </c>
      <c r="B20" s="4" t="s">
        <v>135</v>
      </c>
      <c r="C20" s="44">
        <v>1</v>
      </c>
      <c r="D20" s="44"/>
      <c r="E20" s="80">
        <v>9762.25</v>
      </c>
      <c r="F20" s="98">
        <v>9954.7000000000007</v>
      </c>
    </row>
    <row r="21" spans="1:6">
      <c r="A21" s="4" t="s">
        <v>1536</v>
      </c>
      <c r="B21" s="4" t="s">
        <v>797</v>
      </c>
      <c r="C21" s="44">
        <v>1</v>
      </c>
      <c r="D21" s="44"/>
      <c r="E21" s="80">
        <v>9762.25</v>
      </c>
      <c r="F21" s="98">
        <v>9954.74</v>
      </c>
    </row>
    <row r="22" spans="1:6">
      <c r="A22" s="4" t="s">
        <v>1538</v>
      </c>
      <c r="B22" s="4" t="s">
        <v>249</v>
      </c>
      <c r="C22" s="44">
        <v>2</v>
      </c>
      <c r="D22" s="44"/>
      <c r="E22" s="80">
        <v>9762.25</v>
      </c>
      <c r="F22" s="98">
        <v>9954.7000000000007</v>
      </c>
    </row>
    <row r="23" spans="1:6">
      <c r="A23" s="4" t="s">
        <v>1578</v>
      </c>
      <c r="B23" s="4" t="s">
        <v>137</v>
      </c>
      <c r="C23" s="44">
        <v>3</v>
      </c>
      <c r="D23" s="44"/>
      <c r="E23" s="80">
        <v>9284.35</v>
      </c>
      <c r="F23" s="98">
        <v>9473.1</v>
      </c>
    </row>
    <row r="24" spans="1:6" ht="22.5">
      <c r="A24" s="4" t="s">
        <v>1542</v>
      </c>
      <c r="B24" s="118" t="s">
        <v>145</v>
      </c>
      <c r="C24" s="44">
        <v>1</v>
      </c>
      <c r="D24" s="44"/>
      <c r="E24" s="83">
        <v>9284.35</v>
      </c>
      <c r="F24" s="97">
        <v>9473.1</v>
      </c>
    </row>
    <row r="25" spans="1:6">
      <c r="A25" s="4" t="s">
        <v>1544</v>
      </c>
      <c r="B25" s="4" t="s">
        <v>1579</v>
      </c>
      <c r="C25" s="44">
        <v>3</v>
      </c>
      <c r="D25" s="44"/>
      <c r="E25" s="80">
        <v>8348.7000000000007</v>
      </c>
      <c r="F25" s="98">
        <v>8592.6</v>
      </c>
    </row>
    <row r="26" spans="1:6">
      <c r="A26" s="4" t="s">
        <v>1580</v>
      </c>
      <c r="B26" s="118" t="s">
        <v>1581</v>
      </c>
      <c r="C26" s="44">
        <v>3</v>
      </c>
      <c r="D26" s="44"/>
      <c r="E26" s="80">
        <v>7540.35</v>
      </c>
      <c r="F26" s="98">
        <v>7784.15</v>
      </c>
    </row>
    <row r="27" spans="1:6">
      <c r="A27" s="4" t="s">
        <v>1546</v>
      </c>
      <c r="B27" s="4" t="s">
        <v>147</v>
      </c>
      <c r="C27" s="44">
        <v>5</v>
      </c>
      <c r="D27" s="44"/>
      <c r="E27" s="80">
        <v>7163.4</v>
      </c>
      <c r="F27" s="98">
        <v>7404.8</v>
      </c>
    </row>
    <row r="28" spans="1:6">
      <c r="A28" s="4" t="s">
        <v>1582</v>
      </c>
      <c r="B28" s="4" t="s">
        <v>1583</v>
      </c>
      <c r="C28" s="44">
        <v>1</v>
      </c>
      <c r="D28" s="44"/>
      <c r="E28" s="80">
        <v>6804.45</v>
      </c>
      <c r="F28" s="98">
        <v>7048.7</v>
      </c>
    </row>
    <row r="29" spans="1:6" ht="22.5">
      <c r="A29" s="4" t="s">
        <v>1551</v>
      </c>
      <c r="B29" s="118" t="s">
        <v>1584</v>
      </c>
      <c r="C29" s="44">
        <v>7</v>
      </c>
      <c r="D29" s="44"/>
      <c r="E29" s="80">
        <v>6473.2</v>
      </c>
      <c r="F29" s="98">
        <v>6716.15</v>
      </c>
    </row>
    <row r="30" spans="1:6">
      <c r="A30" s="4" t="s">
        <v>1585</v>
      </c>
      <c r="B30" s="118" t="s">
        <v>1586</v>
      </c>
      <c r="C30" s="44">
        <v>1</v>
      </c>
      <c r="D30" s="44"/>
      <c r="E30" s="80">
        <v>6153.55</v>
      </c>
      <c r="F30" s="98">
        <v>6401.1</v>
      </c>
    </row>
    <row r="31" spans="1:6">
      <c r="A31" s="4" t="s">
        <v>1587</v>
      </c>
      <c r="B31" s="4" t="s">
        <v>159</v>
      </c>
      <c r="C31" s="44">
        <v>1</v>
      </c>
      <c r="D31" s="44"/>
      <c r="E31" s="80">
        <v>6153.55</v>
      </c>
      <c r="F31" s="98">
        <v>6401.1</v>
      </c>
    </row>
    <row r="32" spans="1:6">
      <c r="A32" s="4" t="s">
        <v>1554</v>
      </c>
      <c r="B32" s="4" t="s">
        <v>534</v>
      </c>
      <c r="C32" s="44">
        <v>3</v>
      </c>
      <c r="D32" s="44"/>
      <c r="E32" s="80">
        <v>5867.15</v>
      </c>
      <c r="F32" s="98">
        <v>6118.35</v>
      </c>
    </row>
    <row r="33" spans="1:6">
      <c r="A33" s="4" t="s">
        <v>1559</v>
      </c>
      <c r="B33" s="4" t="s">
        <v>1588</v>
      </c>
      <c r="C33" s="44">
        <v>15</v>
      </c>
      <c r="D33" s="44"/>
      <c r="E33" s="80">
        <v>17170.45</v>
      </c>
      <c r="F33" s="98">
        <v>17140.45</v>
      </c>
    </row>
    <row r="34" spans="1:6">
      <c r="A34" s="4" t="s">
        <v>1589</v>
      </c>
      <c r="B34" s="4" t="s">
        <v>1590</v>
      </c>
      <c r="C34" s="44">
        <v>3</v>
      </c>
      <c r="D34" s="44"/>
      <c r="E34" s="80">
        <v>19256</v>
      </c>
      <c r="F34" s="80">
        <v>19256</v>
      </c>
    </row>
    <row r="35" spans="1:6">
      <c r="A35" s="4" t="s">
        <v>1557</v>
      </c>
      <c r="B35" s="4" t="s">
        <v>1591</v>
      </c>
      <c r="C35" s="44">
        <v>2</v>
      </c>
      <c r="D35" s="44"/>
      <c r="E35" s="80">
        <v>24939.45</v>
      </c>
      <c r="F35" s="80">
        <v>24939.45</v>
      </c>
    </row>
    <row r="36" spans="1:6">
      <c r="A36" s="4" t="s">
        <v>1561</v>
      </c>
      <c r="B36" s="4" t="s">
        <v>1592</v>
      </c>
      <c r="C36" s="44">
        <v>63</v>
      </c>
      <c r="D36" s="119">
        <v>56976</v>
      </c>
      <c r="E36" s="80">
        <f>438.9*10</f>
        <v>4389</v>
      </c>
      <c r="F36" s="98">
        <f>450.56*40</f>
        <v>18022.400000000001</v>
      </c>
    </row>
    <row r="37" spans="1:6">
      <c r="A37" s="4" t="s">
        <v>1563</v>
      </c>
      <c r="B37" s="4" t="s">
        <v>1593</v>
      </c>
      <c r="C37" s="44">
        <v>2</v>
      </c>
      <c r="D37" s="119">
        <v>1920</v>
      </c>
      <c r="E37" s="80">
        <f>499.2*10</f>
        <v>4992</v>
      </c>
      <c r="F37" s="80">
        <f>512.47*40</f>
        <v>20498.800000000003</v>
      </c>
    </row>
    <row r="38" spans="1:6">
      <c r="A38" s="228" t="s">
        <v>99</v>
      </c>
      <c r="B38" s="228"/>
      <c r="C38" s="46">
        <f>SUM(C11:C37)</f>
        <v>150</v>
      </c>
      <c r="D38" s="93">
        <f>SUM(D11:D37)</f>
        <v>58896</v>
      </c>
      <c r="E38" s="42"/>
      <c r="F38" s="42"/>
    </row>
    <row r="39" spans="1:6">
      <c r="A39" s="31"/>
      <c r="C39" s="42"/>
      <c r="D39" s="42"/>
      <c r="E39" s="42"/>
      <c r="F39" s="42"/>
    </row>
    <row r="40" spans="1:6">
      <c r="A40" s="228" t="s">
        <v>471</v>
      </c>
      <c r="B40" s="228"/>
      <c r="C40" s="228"/>
    </row>
    <row r="41" spans="1:6">
      <c r="A41" s="43"/>
      <c r="B41" s="43" t="s">
        <v>1594</v>
      </c>
      <c r="C41" s="44">
        <v>9</v>
      </c>
      <c r="D41" s="44"/>
      <c r="E41" s="86">
        <f>385.96*384/4/C41</f>
        <v>4116.9066666666658</v>
      </c>
      <c r="F41" s="86">
        <v>4116.91</v>
      </c>
    </row>
    <row r="42" spans="1:6">
      <c r="A42" s="43"/>
      <c r="B42" s="43" t="s">
        <v>1595</v>
      </c>
      <c r="C42" s="44">
        <v>4</v>
      </c>
      <c r="D42" s="44"/>
      <c r="E42" s="86">
        <f>385.96*224/4/C42</f>
        <v>5403.44</v>
      </c>
      <c r="F42" s="86">
        <v>5403.44</v>
      </c>
    </row>
    <row r="43" spans="1:6">
      <c r="A43" s="43"/>
      <c r="B43" s="43" t="s">
        <v>1596</v>
      </c>
      <c r="C43" s="44">
        <v>2</v>
      </c>
      <c r="D43" s="44"/>
      <c r="E43" s="86">
        <f>385.96*60/4/C43</f>
        <v>2894.7</v>
      </c>
      <c r="F43" s="86">
        <v>2894.7</v>
      </c>
    </row>
    <row r="44" spans="1:6">
      <c r="A44" s="43"/>
      <c r="B44" s="43" t="s">
        <v>1597</v>
      </c>
      <c r="C44" s="44">
        <v>9</v>
      </c>
      <c r="D44" s="44"/>
      <c r="E44" s="86">
        <f>385.96*360/4/C44</f>
        <v>3859.6000000000004</v>
      </c>
      <c r="F44" s="86">
        <v>3859.6</v>
      </c>
    </row>
    <row r="45" spans="1:6">
      <c r="A45" s="43"/>
      <c r="B45" s="43" t="s">
        <v>1598</v>
      </c>
      <c r="C45" s="44">
        <v>1</v>
      </c>
      <c r="D45" s="44"/>
      <c r="E45" s="86">
        <f>385.96*48/4/C45</f>
        <v>4631.5199999999995</v>
      </c>
      <c r="F45" s="86">
        <v>4631.5200000000004</v>
      </c>
    </row>
    <row r="46" spans="1:6">
      <c r="A46" s="43"/>
      <c r="B46" s="43" t="s">
        <v>1539</v>
      </c>
      <c r="C46" s="44">
        <v>1</v>
      </c>
      <c r="D46" s="44"/>
      <c r="E46" s="86">
        <f>385.96*40/4/C46</f>
        <v>3859.6</v>
      </c>
      <c r="F46" s="86">
        <v>3859.6</v>
      </c>
    </row>
    <row r="47" spans="1:6">
      <c r="A47" s="43"/>
      <c r="B47" s="43" t="s">
        <v>1599</v>
      </c>
      <c r="C47" s="44">
        <v>1</v>
      </c>
      <c r="D47" s="44"/>
      <c r="E47" s="86">
        <f>385.96*80/4/C47</f>
        <v>7719.2</v>
      </c>
      <c r="F47" s="86">
        <v>7719.2</v>
      </c>
    </row>
    <row r="48" spans="1:6">
      <c r="A48" s="43"/>
      <c r="B48" s="43" t="s">
        <v>1600</v>
      </c>
      <c r="C48" s="44">
        <v>1</v>
      </c>
      <c r="D48" s="44"/>
      <c r="E48" s="86">
        <f>385.96*40/4/C48</f>
        <v>3859.6</v>
      </c>
      <c r="F48" s="196">
        <v>3859.6</v>
      </c>
    </row>
    <row r="49" spans="1:4">
      <c r="A49" s="281" t="s">
        <v>472</v>
      </c>
      <c r="B49" s="281"/>
      <c r="C49" s="46">
        <f>SUM(C41:C48)</f>
        <v>28</v>
      </c>
    </row>
    <row r="51" spans="1:4">
      <c r="B51" s="7" t="s">
        <v>31</v>
      </c>
      <c r="C51" s="46">
        <f>C49+C38</f>
        <v>178</v>
      </c>
      <c r="D51" s="46"/>
    </row>
    <row r="52" spans="1:4">
      <c r="B52" s="7" t="s">
        <v>926</v>
      </c>
      <c r="C52" s="46"/>
      <c r="D52" s="93">
        <f>D38</f>
        <v>58896</v>
      </c>
    </row>
  </sheetData>
  <mergeCells count="15">
    <mergeCell ref="A1:F1"/>
    <mergeCell ref="A2:F2"/>
    <mergeCell ref="A3:F3"/>
    <mergeCell ref="A4:F4"/>
    <mergeCell ref="A7:A9"/>
    <mergeCell ref="B7:B9"/>
    <mergeCell ref="C7:C9"/>
    <mergeCell ref="D7:D9"/>
    <mergeCell ref="E7:F7"/>
    <mergeCell ref="E8:E9"/>
    <mergeCell ref="F8:F9"/>
    <mergeCell ref="A10:B10"/>
    <mergeCell ref="A38:B38"/>
    <mergeCell ref="A40:C40"/>
    <mergeCell ref="A49:B49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7F1A7-0E6D-46D7-9B89-521008A210EA}">
  <dimension ref="A1:H49"/>
  <sheetViews>
    <sheetView showGridLines="0" topLeftCell="A29" workbookViewId="0">
      <selection activeCell="I45" sqref="I45"/>
    </sheetView>
  </sheetViews>
  <sheetFormatPr baseColWidth="10" defaultRowHeight="15"/>
  <cols>
    <col min="1" max="1" width="8.5703125" customWidth="1"/>
    <col min="2" max="2" width="27.140625" customWidth="1"/>
    <col min="3" max="3" width="12.5703125" customWidth="1"/>
    <col min="4" max="4" width="11" customWidth="1"/>
    <col min="5" max="6" width="13.42578125" style="77" customWidth="1"/>
  </cols>
  <sheetData>
    <row r="1" spans="1:6" ht="15.75">
      <c r="A1" s="205" t="s">
        <v>1612</v>
      </c>
      <c r="B1" s="205"/>
      <c r="C1" s="205"/>
      <c r="D1" s="205"/>
      <c r="E1" s="205"/>
      <c r="F1" s="205"/>
    </row>
    <row r="2" spans="1:6" ht="15.75">
      <c r="A2" s="205" t="s">
        <v>6</v>
      </c>
      <c r="B2" s="205"/>
      <c r="C2" s="205"/>
      <c r="D2" s="205"/>
      <c r="E2" s="205"/>
      <c r="F2" s="205"/>
    </row>
    <row r="3" spans="1:6" ht="15.75">
      <c r="A3" s="205" t="s">
        <v>7</v>
      </c>
      <c r="B3" s="205"/>
      <c r="C3" s="205"/>
      <c r="D3" s="205"/>
      <c r="E3" s="205"/>
      <c r="F3" s="205"/>
    </row>
    <row r="4" spans="1:6" ht="15.75">
      <c r="A4" s="205" t="s">
        <v>12</v>
      </c>
      <c r="B4" s="205"/>
      <c r="C4" s="205"/>
      <c r="D4" s="205"/>
      <c r="E4" s="205"/>
      <c r="F4" s="205"/>
    </row>
    <row r="5" spans="1:6" ht="15.75">
      <c r="A5" s="1"/>
    </row>
    <row r="6" spans="1:6" ht="15.75">
      <c r="A6" s="1"/>
    </row>
    <row r="7" spans="1:6" ht="11.25" customHeight="1">
      <c r="A7" s="237" t="s">
        <v>0</v>
      </c>
      <c r="B7" s="237" t="s">
        <v>1</v>
      </c>
      <c r="C7" s="238" t="s">
        <v>108</v>
      </c>
      <c r="D7" s="238" t="s">
        <v>271</v>
      </c>
      <c r="E7" s="239" t="s">
        <v>2</v>
      </c>
      <c r="F7" s="239"/>
    </row>
    <row r="8" spans="1:6" ht="11.25" customHeight="1">
      <c r="A8" s="237"/>
      <c r="B8" s="237"/>
      <c r="C8" s="238"/>
      <c r="D8" s="238"/>
      <c r="E8" s="239" t="s">
        <v>3</v>
      </c>
      <c r="F8" s="239" t="s">
        <v>4</v>
      </c>
    </row>
    <row r="9" spans="1:6" ht="9" customHeight="1">
      <c r="A9" s="237"/>
      <c r="B9" s="237"/>
      <c r="C9" s="238"/>
      <c r="D9" s="238"/>
      <c r="E9" s="239"/>
      <c r="F9" s="239"/>
    </row>
    <row r="10" spans="1:6">
      <c r="A10" s="203" t="s">
        <v>5</v>
      </c>
      <c r="B10" s="204"/>
      <c r="E10"/>
      <c r="F10"/>
    </row>
    <row r="11" spans="1:6" ht="18" customHeight="1">
      <c r="A11" s="202" t="s">
        <v>1522</v>
      </c>
      <c r="B11" s="201" t="s">
        <v>52</v>
      </c>
      <c r="C11" s="200">
        <v>1</v>
      </c>
      <c r="D11" s="200"/>
      <c r="E11" s="199">
        <v>48793.95</v>
      </c>
      <c r="F11" s="199">
        <v>48793.95</v>
      </c>
    </row>
    <row r="12" spans="1:6">
      <c r="A12" s="43" t="s">
        <v>1523</v>
      </c>
      <c r="B12" s="43" t="s">
        <v>1569</v>
      </c>
      <c r="C12" s="44">
        <v>3</v>
      </c>
      <c r="D12" s="44"/>
      <c r="E12" s="80">
        <v>37722.949999999997</v>
      </c>
      <c r="F12" s="80">
        <v>37722.949999999997</v>
      </c>
    </row>
    <row r="13" spans="1:6">
      <c r="A13" s="43" t="s">
        <v>1525</v>
      </c>
      <c r="B13" s="43" t="s">
        <v>1611</v>
      </c>
      <c r="C13" s="44">
        <v>3</v>
      </c>
      <c r="D13" s="44"/>
      <c r="E13" s="80">
        <v>32606.5</v>
      </c>
      <c r="F13" s="80">
        <v>32606.5</v>
      </c>
    </row>
    <row r="14" spans="1:6">
      <c r="A14" s="43" t="s">
        <v>1527</v>
      </c>
      <c r="B14" s="43" t="s">
        <v>60</v>
      </c>
      <c r="C14" s="44">
        <v>12</v>
      </c>
      <c r="D14" s="44"/>
      <c r="E14" s="80">
        <v>23117.55</v>
      </c>
      <c r="F14" s="80">
        <v>23117.55</v>
      </c>
    </row>
    <row r="15" spans="1:6">
      <c r="A15" s="43" t="s">
        <v>1532</v>
      </c>
      <c r="B15" s="43" t="s">
        <v>129</v>
      </c>
      <c r="C15" s="44">
        <v>2</v>
      </c>
      <c r="D15" s="44"/>
      <c r="E15" s="80">
        <v>11554.45</v>
      </c>
      <c r="F15" s="80">
        <v>11554.45</v>
      </c>
    </row>
    <row r="16" spans="1:6">
      <c r="A16" s="43" t="s">
        <v>1530</v>
      </c>
      <c r="B16" s="43" t="s">
        <v>1576</v>
      </c>
      <c r="C16" s="44">
        <v>2</v>
      </c>
      <c r="D16" s="44"/>
      <c r="E16" s="80">
        <v>10461.6</v>
      </c>
      <c r="F16" s="80">
        <v>10461.6</v>
      </c>
    </row>
    <row r="17" spans="1:6">
      <c r="A17" s="43" t="s">
        <v>1534</v>
      </c>
      <c r="B17" s="43" t="s">
        <v>1577</v>
      </c>
      <c r="C17" s="44">
        <v>1</v>
      </c>
      <c r="D17" s="44"/>
      <c r="E17" s="80">
        <v>9954.7000000000007</v>
      </c>
      <c r="F17" s="80">
        <v>9954.7000000000007</v>
      </c>
    </row>
    <row r="18" spans="1:6">
      <c r="A18" s="43" t="s">
        <v>1532</v>
      </c>
      <c r="B18" s="43" t="s">
        <v>135</v>
      </c>
      <c r="C18" s="44">
        <v>1</v>
      </c>
      <c r="D18" s="44"/>
      <c r="E18" s="80">
        <v>9954.7000000000007</v>
      </c>
      <c r="F18" s="80">
        <v>9954.7000000000007</v>
      </c>
    </row>
    <row r="19" spans="1:6">
      <c r="A19" s="43" t="s">
        <v>1536</v>
      </c>
      <c r="B19" s="43" t="s">
        <v>797</v>
      </c>
      <c r="C19" s="44">
        <v>1</v>
      </c>
      <c r="D19" s="44"/>
      <c r="E19" s="80">
        <v>9954.7000000000007</v>
      </c>
      <c r="F19" s="80">
        <v>9954.7000000000007</v>
      </c>
    </row>
    <row r="20" spans="1:6">
      <c r="A20" s="43" t="s">
        <v>1538</v>
      </c>
      <c r="B20" s="43" t="s">
        <v>1610</v>
      </c>
      <c r="C20" s="44">
        <v>1</v>
      </c>
      <c r="D20" s="44"/>
      <c r="E20" s="80">
        <v>9954.7000000000007</v>
      </c>
      <c r="F20" s="80">
        <v>9954.7000000000007</v>
      </c>
    </row>
    <row r="21" spans="1:6">
      <c r="A21" s="43" t="s">
        <v>1540</v>
      </c>
      <c r="B21" s="43" t="s">
        <v>131</v>
      </c>
      <c r="C21" s="44">
        <v>2</v>
      </c>
      <c r="D21" s="44"/>
      <c r="E21" s="80">
        <v>9473.1</v>
      </c>
      <c r="F21" s="80">
        <v>9473.1</v>
      </c>
    </row>
    <row r="22" spans="1:6">
      <c r="A22" s="43" t="s">
        <v>1578</v>
      </c>
      <c r="B22" s="43" t="s">
        <v>137</v>
      </c>
      <c r="C22" s="44">
        <v>2</v>
      </c>
      <c r="D22" s="44"/>
      <c r="E22" s="80">
        <v>9473.1</v>
      </c>
      <c r="F22" s="80">
        <v>9473.1</v>
      </c>
    </row>
    <row r="23" spans="1:6">
      <c r="A23" s="43" t="s">
        <v>1542</v>
      </c>
      <c r="B23" s="43" t="s">
        <v>145</v>
      </c>
      <c r="C23" s="44">
        <v>1</v>
      </c>
      <c r="D23" s="44"/>
      <c r="E23" s="80">
        <v>9473.1</v>
      </c>
      <c r="F23" s="80">
        <v>9473.1</v>
      </c>
    </row>
    <row r="24" spans="1:6">
      <c r="A24" s="43" t="s">
        <v>1544</v>
      </c>
      <c r="B24" s="43" t="s">
        <v>1579</v>
      </c>
      <c r="C24" s="44">
        <v>4</v>
      </c>
      <c r="D24" s="44"/>
      <c r="E24" s="80">
        <v>8592.6</v>
      </c>
      <c r="F24" s="80">
        <v>8592.6</v>
      </c>
    </row>
    <row r="25" spans="1:6">
      <c r="A25" s="43" t="s">
        <v>1580</v>
      </c>
      <c r="B25" s="43" t="s">
        <v>1581</v>
      </c>
      <c r="C25" s="44">
        <v>2</v>
      </c>
      <c r="D25" s="44"/>
      <c r="E25" s="80">
        <v>7784.15</v>
      </c>
      <c r="F25" s="80">
        <v>7784.15</v>
      </c>
    </row>
    <row r="26" spans="1:6">
      <c r="A26" s="43" t="s">
        <v>1546</v>
      </c>
      <c r="B26" s="43" t="s">
        <v>1609</v>
      </c>
      <c r="C26" s="44">
        <v>5</v>
      </c>
      <c r="D26" s="44"/>
      <c r="E26" s="80">
        <v>7404.8</v>
      </c>
      <c r="F26" s="80">
        <v>7404.8</v>
      </c>
    </row>
    <row r="27" spans="1:6">
      <c r="A27" s="198">
        <v>513008</v>
      </c>
      <c r="B27" s="43" t="s">
        <v>1608</v>
      </c>
      <c r="C27" s="44">
        <v>1</v>
      </c>
      <c r="D27" s="44"/>
      <c r="E27" s="80">
        <v>7404.8</v>
      </c>
      <c r="F27" s="80">
        <v>7404.8</v>
      </c>
    </row>
    <row r="28" spans="1:6">
      <c r="A28" s="198">
        <v>505033</v>
      </c>
      <c r="B28" s="43" t="s">
        <v>1607</v>
      </c>
      <c r="C28" s="44">
        <v>1</v>
      </c>
      <c r="D28" s="44"/>
      <c r="E28" s="80">
        <v>7048.7</v>
      </c>
      <c r="F28" s="80">
        <v>7048.7</v>
      </c>
    </row>
    <row r="29" spans="1:6">
      <c r="A29" s="43" t="s">
        <v>1549</v>
      </c>
      <c r="B29" s="43" t="s">
        <v>143</v>
      </c>
      <c r="C29" s="44">
        <v>4</v>
      </c>
      <c r="D29" s="44"/>
      <c r="E29" s="80">
        <v>7048.7</v>
      </c>
      <c r="F29" s="80">
        <v>7048.7</v>
      </c>
    </row>
    <row r="30" spans="1:6">
      <c r="A30" s="43" t="s">
        <v>1551</v>
      </c>
      <c r="B30" s="43" t="s">
        <v>1584</v>
      </c>
      <c r="C30" s="44">
        <v>2</v>
      </c>
      <c r="D30" s="44"/>
      <c r="E30" s="80">
        <v>6716.15</v>
      </c>
      <c r="F30" s="80">
        <v>6716.15</v>
      </c>
    </row>
    <row r="31" spans="1:6">
      <c r="A31" s="43" t="s">
        <v>1553</v>
      </c>
      <c r="B31" s="43" t="s">
        <v>159</v>
      </c>
      <c r="C31" s="44">
        <v>4</v>
      </c>
      <c r="D31" s="44"/>
      <c r="E31" s="80">
        <v>6401.1</v>
      </c>
      <c r="F31" s="80">
        <v>6401.1</v>
      </c>
    </row>
    <row r="32" spans="1:6">
      <c r="A32" s="198">
        <v>507009</v>
      </c>
      <c r="B32" s="43" t="s">
        <v>1606</v>
      </c>
      <c r="C32" s="44">
        <v>1</v>
      </c>
      <c r="D32" s="44"/>
      <c r="E32" s="80">
        <v>6118.35</v>
      </c>
      <c r="F32" s="80">
        <v>6118.35</v>
      </c>
    </row>
    <row r="33" spans="1:8">
      <c r="A33" s="43" t="s">
        <v>1605</v>
      </c>
      <c r="B33" s="43" t="s">
        <v>163</v>
      </c>
      <c r="C33" s="44">
        <v>1</v>
      </c>
      <c r="D33" s="44"/>
      <c r="E33" s="80">
        <v>6118.35</v>
      </c>
      <c r="F33" s="80">
        <v>6118.35</v>
      </c>
    </row>
    <row r="34" spans="1:8">
      <c r="A34" s="43" t="s">
        <v>1554</v>
      </c>
      <c r="B34" s="43" t="s">
        <v>534</v>
      </c>
      <c r="C34" s="44">
        <v>6</v>
      </c>
      <c r="D34" s="44"/>
      <c r="E34" s="80">
        <v>6118.35</v>
      </c>
      <c r="F34" s="80">
        <v>6118.35</v>
      </c>
    </row>
    <row r="35" spans="1:8">
      <c r="A35" s="43" t="s">
        <v>1604</v>
      </c>
      <c r="B35" s="43" t="s">
        <v>166</v>
      </c>
      <c r="C35" s="44">
        <v>1</v>
      </c>
      <c r="D35" s="44"/>
      <c r="E35" s="80">
        <v>6118.35</v>
      </c>
      <c r="F35" s="80">
        <v>6118.35</v>
      </c>
    </row>
    <row r="36" spans="1:8">
      <c r="A36" s="43" t="s">
        <v>1556</v>
      </c>
      <c r="B36" s="43" t="s">
        <v>170</v>
      </c>
      <c r="C36" s="44">
        <v>1</v>
      </c>
      <c r="D36" s="44"/>
      <c r="E36" s="80">
        <v>5677.25</v>
      </c>
      <c r="F36" s="80">
        <v>5677.25</v>
      </c>
    </row>
    <row r="37" spans="1:8">
      <c r="A37" s="43" t="s">
        <v>1559</v>
      </c>
      <c r="B37" s="43" t="s">
        <v>1588</v>
      </c>
      <c r="C37" s="44">
        <v>10</v>
      </c>
      <c r="D37" s="44"/>
      <c r="E37" s="80">
        <v>17170.45</v>
      </c>
      <c r="F37" s="80">
        <v>17170.45</v>
      </c>
    </row>
    <row r="38" spans="1:8">
      <c r="A38" s="43" t="s">
        <v>1589</v>
      </c>
      <c r="B38" s="43" t="s">
        <v>1590</v>
      </c>
      <c r="C38" s="44">
        <v>4</v>
      </c>
      <c r="D38" s="44"/>
      <c r="E38" s="80">
        <v>19256</v>
      </c>
      <c r="F38" s="80">
        <v>19256</v>
      </c>
    </row>
    <row r="39" spans="1:8">
      <c r="A39" s="43" t="s">
        <v>1557</v>
      </c>
      <c r="B39" s="43" t="s">
        <v>1591</v>
      </c>
      <c r="C39" s="44">
        <v>5</v>
      </c>
      <c r="D39" s="44"/>
      <c r="E39" s="80">
        <v>24939.45</v>
      </c>
      <c r="F39" s="80">
        <v>24939.45</v>
      </c>
    </row>
    <row r="40" spans="1:8">
      <c r="A40" s="43" t="s">
        <v>1561</v>
      </c>
      <c r="B40" s="43" t="s">
        <v>1603</v>
      </c>
      <c r="C40" s="44">
        <v>27</v>
      </c>
      <c r="D40" s="44">
        <v>410</v>
      </c>
      <c r="E40" s="80">
        <f>438.9*10</f>
        <v>4389</v>
      </c>
      <c r="F40" s="80">
        <f>438.9*40</f>
        <v>17556</v>
      </c>
      <c r="H40" s="54"/>
    </row>
    <row r="41" spans="1:8">
      <c r="A41" s="43" t="s">
        <v>1563</v>
      </c>
      <c r="B41" s="43" t="s">
        <v>1602</v>
      </c>
      <c r="C41" s="44">
        <v>15</v>
      </c>
      <c r="D41" s="119">
        <v>1160</v>
      </c>
      <c r="E41" s="80">
        <f>499.1*10</f>
        <v>4991</v>
      </c>
      <c r="F41" s="80">
        <f>499.1*40</f>
        <v>19964</v>
      </c>
      <c r="H41" s="54"/>
    </row>
    <row r="42" spans="1:8">
      <c r="A42" s="282" t="s">
        <v>99</v>
      </c>
      <c r="B42" s="282"/>
      <c r="C42" s="47">
        <f>SUM(C11:C41)</f>
        <v>126</v>
      </c>
      <c r="D42" s="48">
        <v>1570</v>
      </c>
      <c r="E42" s="82"/>
      <c r="F42" s="82"/>
    </row>
    <row r="43" spans="1:8">
      <c r="A43" s="31"/>
      <c r="C43" s="42"/>
      <c r="D43" s="42"/>
      <c r="E43" s="82"/>
      <c r="F43" s="82"/>
    </row>
    <row r="44" spans="1:8">
      <c r="A44" s="240" t="s">
        <v>471</v>
      </c>
      <c r="B44" s="240"/>
      <c r="E44"/>
      <c r="F44"/>
    </row>
    <row r="45" spans="1:8">
      <c r="A45" s="43"/>
      <c r="B45" s="43" t="s">
        <v>1601</v>
      </c>
      <c r="C45" s="44">
        <v>25</v>
      </c>
      <c r="D45" s="44"/>
      <c r="E45" s="86">
        <v>2523.36</v>
      </c>
      <c r="F45" s="86">
        <v>15140.16</v>
      </c>
    </row>
    <row r="46" spans="1:8">
      <c r="A46" s="240" t="s">
        <v>472</v>
      </c>
      <c r="B46" s="240"/>
      <c r="C46" s="47">
        <f>SUM(C45:C45)</f>
        <v>25</v>
      </c>
      <c r="D46" s="47"/>
      <c r="E46" s="85"/>
      <c r="F46" s="85"/>
    </row>
    <row r="48" spans="1:8">
      <c r="B48" s="7" t="s">
        <v>31</v>
      </c>
      <c r="C48" s="46">
        <f>+C42+C46</f>
        <v>151</v>
      </c>
      <c r="D48" s="46"/>
    </row>
    <row r="49" spans="2:4">
      <c r="B49" s="7" t="s">
        <v>926</v>
      </c>
      <c r="C49" s="46"/>
      <c r="D49" s="93">
        <f>+D42</f>
        <v>1570</v>
      </c>
    </row>
  </sheetData>
  <mergeCells count="15">
    <mergeCell ref="A46:B46"/>
    <mergeCell ref="A10:B10"/>
    <mergeCell ref="A44:B44"/>
    <mergeCell ref="A1:F1"/>
    <mergeCell ref="A2:F2"/>
    <mergeCell ref="A3:F3"/>
    <mergeCell ref="A4:F4"/>
    <mergeCell ref="A7:A9"/>
    <mergeCell ref="B7:B9"/>
    <mergeCell ref="C7:C9"/>
    <mergeCell ref="D7:D9"/>
    <mergeCell ref="E7:F7"/>
    <mergeCell ref="E8:E9"/>
    <mergeCell ref="A42:B42"/>
    <mergeCell ref="F8:F9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417C-CC35-4BEB-8924-720202493137}">
  <dimension ref="A1:F54"/>
  <sheetViews>
    <sheetView showGridLines="0" topLeftCell="A9" zoomScaleNormal="100" workbookViewId="0">
      <selection activeCell="G15" sqref="G15"/>
    </sheetView>
  </sheetViews>
  <sheetFormatPr baseColWidth="10" defaultRowHeight="15"/>
  <cols>
    <col min="1" max="1" width="19.42578125" customWidth="1"/>
    <col min="2" max="2" width="29" bestFit="1" customWidth="1"/>
    <col min="3" max="3" width="12.5703125" customWidth="1"/>
    <col min="4" max="4" width="11" customWidth="1"/>
    <col min="5" max="5" width="18.7109375" style="77" customWidth="1"/>
    <col min="6" max="6" width="18.5703125" style="77" customWidth="1"/>
  </cols>
  <sheetData>
    <row r="1" spans="1:6" ht="15.75">
      <c r="A1" s="205" t="s">
        <v>1613</v>
      </c>
      <c r="B1" s="205"/>
      <c r="C1" s="205"/>
      <c r="D1" s="205"/>
      <c r="E1" s="205"/>
      <c r="F1" s="205"/>
    </row>
    <row r="2" spans="1:6" ht="15.75">
      <c r="A2" s="205" t="s">
        <v>6</v>
      </c>
      <c r="B2" s="205"/>
      <c r="C2" s="205"/>
      <c r="D2" s="205"/>
      <c r="E2" s="205"/>
      <c r="F2" s="205"/>
    </row>
    <row r="3" spans="1:6" ht="15.75">
      <c r="A3" s="205" t="s">
        <v>7</v>
      </c>
      <c r="B3" s="205"/>
      <c r="C3" s="205"/>
      <c r="D3" s="205"/>
      <c r="E3" s="205"/>
      <c r="F3" s="205"/>
    </row>
    <row r="4" spans="1:6" ht="15.75">
      <c r="A4" s="205" t="s">
        <v>12</v>
      </c>
      <c r="B4" s="205"/>
      <c r="C4" s="205"/>
      <c r="D4" s="205"/>
      <c r="E4" s="205"/>
      <c r="F4" s="205"/>
    </row>
    <row r="5" spans="1:6" ht="15.75">
      <c r="A5" s="1"/>
    </row>
    <row r="6" spans="1:6" ht="15.75">
      <c r="A6" s="1"/>
    </row>
    <row r="7" spans="1:6" ht="11.25" customHeight="1">
      <c r="A7" s="237" t="s">
        <v>0</v>
      </c>
      <c r="B7" s="237" t="s">
        <v>1</v>
      </c>
      <c r="C7" s="238" t="s">
        <v>108</v>
      </c>
      <c r="D7" s="238" t="s">
        <v>271</v>
      </c>
      <c r="E7" s="239" t="s">
        <v>2</v>
      </c>
      <c r="F7" s="239"/>
    </row>
    <row r="8" spans="1:6" ht="11.25" customHeight="1">
      <c r="A8" s="237"/>
      <c r="B8" s="237"/>
      <c r="C8" s="238"/>
      <c r="D8" s="238"/>
      <c r="E8" s="239" t="s">
        <v>3</v>
      </c>
      <c r="F8" s="239" t="s">
        <v>4</v>
      </c>
    </row>
    <row r="9" spans="1:6" ht="9" customHeight="1">
      <c r="A9" s="237"/>
      <c r="B9" s="237"/>
      <c r="C9" s="238"/>
      <c r="D9" s="238"/>
      <c r="E9" s="239"/>
      <c r="F9" s="239"/>
    </row>
    <row r="10" spans="1:6">
      <c r="A10" s="241" t="s">
        <v>5</v>
      </c>
      <c r="B10" s="242"/>
    </row>
    <row r="11" spans="1:6">
      <c r="A11" s="96" t="s">
        <v>1522</v>
      </c>
      <c r="B11" s="96" t="s">
        <v>52</v>
      </c>
      <c r="C11" s="175">
        <v>1</v>
      </c>
      <c r="D11" s="44"/>
      <c r="E11" s="98">
        <v>48793.95</v>
      </c>
      <c r="F11" s="98">
        <v>48793.95</v>
      </c>
    </row>
    <row r="12" spans="1:6">
      <c r="A12" s="96" t="s">
        <v>1523</v>
      </c>
      <c r="B12" s="96" t="s">
        <v>1569</v>
      </c>
      <c r="C12" s="175">
        <v>2</v>
      </c>
      <c r="D12" s="44"/>
      <c r="E12" s="98">
        <v>37722.949999999997</v>
      </c>
      <c r="F12" s="98">
        <v>37722.949999999997</v>
      </c>
    </row>
    <row r="13" spans="1:6">
      <c r="A13" s="96" t="s">
        <v>1525</v>
      </c>
      <c r="B13" s="96" t="s">
        <v>1614</v>
      </c>
      <c r="C13" s="175">
        <v>4</v>
      </c>
      <c r="D13" s="44"/>
      <c r="E13" s="98">
        <v>32606.5</v>
      </c>
      <c r="F13" s="98">
        <v>32606.5</v>
      </c>
    </row>
    <row r="14" spans="1:6">
      <c r="A14" s="96" t="s">
        <v>1527</v>
      </c>
      <c r="B14" s="96" t="s">
        <v>60</v>
      </c>
      <c r="C14" s="175">
        <v>12</v>
      </c>
      <c r="D14" s="44"/>
      <c r="E14" s="98">
        <v>23117.55</v>
      </c>
      <c r="F14" s="98">
        <v>23117.55</v>
      </c>
    </row>
    <row r="15" spans="1:6">
      <c r="A15" s="241" t="s">
        <v>99</v>
      </c>
      <c r="B15" s="242"/>
      <c r="C15" s="197">
        <f>SUM(C11:C14)</f>
        <v>19</v>
      </c>
      <c r="D15" s="42"/>
      <c r="E15" s="82"/>
      <c r="F15" s="82"/>
    </row>
    <row r="16" spans="1:6">
      <c r="A16" s="31"/>
      <c r="C16" s="42"/>
      <c r="D16" s="42"/>
      <c r="E16" s="82"/>
      <c r="F16" s="82"/>
    </row>
    <row r="17" spans="1:6">
      <c r="A17" s="241" t="s">
        <v>100</v>
      </c>
      <c r="B17" s="242"/>
      <c r="C17" s="42"/>
      <c r="D17" s="42"/>
      <c r="E17" s="82"/>
      <c r="F17" s="82"/>
    </row>
    <row r="18" spans="1:6">
      <c r="A18" s="96" t="s">
        <v>1528</v>
      </c>
      <c r="B18" s="96" t="s">
        <v>129</v>
      </c>
      <c r="C18" s="175">
        <v>2</v>
      </c>
      <c r="D18" s="44"/>
      <c r="E18" s="98">
        <v>11554.45</v>
      </c>
      <c r="F18" s="98">
        <v>11554.45</v>
      </c>
    </row>
    <row r="19" spans="1:6">
      <c r="A19" s="96" t="s">
        <v>1530</v>
      </c>
      <c r="B19" s="96" t="s">
        <v>1576</v>
      </c>
      <c r="C19" s="175">
        <v>2</v>
      </c>
      <c r="D19" s="44"/>
      <c r="E19" s="98">
        <v>10461.6</v>
      </c>
      <c r="F19" s="98">
        <v>10461.6</v>
      </c>
    </row>
    <row r="20" spans="1:6">
      <c r="A20" s="96" t="s">
        <v>1538</v>
      </c>
      <c r="B20" s="96" t="s">
        <v>249</v>
      </c>
      <c r="C20" s="175">
        <v>1</v>
      </c>
      <c r="D20" s="44"/>
      <c r="E20" s="98">
        <v>9954.7000000000007</v>
      </c>
      <c r="F20" s="98">
        <v>9954.7000000000007</v>
      </c>
    </row>
    <row r="21" spans="1:6">
      <c r="A21" s="96" t="s">
        <v>1532</v>
      </c>
      <c r="B21" s="96" t="s">
        <v>135</v>
      </c>
      <c r="C21" s="175">
        <v>2</v>
      </c>
      <c r="D21" s="44"/>
      <c r="E21" s="98">
        <v>9954.7000000000007</v>
      </c>
      <c r="F21" s="98">
        <v>9954.7000000000007</v>
      </c>
    </row>
    <row r="22" spans="1:6">
      <c r="A22" s="96" t="s">
        <v>1540</v>
      </c>
      <c r="B22" s="96" t="s">
        <v>131</v>
      </c>
      <c r="C22" s="175">
        <v>1</v>
      </c>
      <c r="D22" s="44"/>
      <c r="E22" s="98">
        <v>9473.1</v>
      </c>
      <c r="F22" s="98">
        <v>9473.1</v>
      </c>
    </row>
    <row r="23" spans="1:6">
      <c r="A23" s="96" t="s">
        <v>1542</v>
      </c>
      <c r="B23" s="96" t="s">
        <v>1615</v>
      </c>
      <c r="C23" s="175">
        <v>1</v>
      </c>
      <c r="D23" s="44"/>
      <c r="E23" s="98">
        <v>9473.1</v>
      </c>
      <c r="F23" s="98">
        <v>9473.1</v>
      </c>
    </row>
    <row r="24" spans="1:6">
      <c r="A24" s="96" t="s">
        <v>1616</v>
      </c>
      <c r="B24" s="96" t="s">
        <v>1617</v>
      </c>
      <c r="C24" s="175">
        <v>1</v>
      </c>
      <c r="D24" s="44"/>
      <c r="E24" s="98">
        <v>9021.0499999999993</v>
      </c>
      <c r="F24" s="98">
        <v>9021.0499999999993</v>
      </c>
    </row>
    <row r="25" spans="1:6">
      <c r="A25" s="96" t="s">
        <v>1544</v>
      </c>
      <c r="B25" s="96" t="s">
        <v>1579</v>
      </c>
      <c r="C25" s="175">
        <v>2</v>
      </c>
      <c r="D25" s="44"/>
      <c r="E25" s="98">
        <v>8592.6</v>
      </c>
      <c r="F25" s="98">
        <v>8592.6</v>
      </c>
    </row>
    <row r="26" spans="1:6">
      <c r="A26" s="96" t="s">
        <v>1580</v>
      </c>
      <c r="B26" s="96" t="s">
        <v>1581</v>
      </c>
      <c r="C26" s="175">
        <v>2</v>
      </c>
      <c r="D26" s="44"/>
      <c r="E26" s="98">
        <v>7784.15</v>
      </c>
      <c r="F26" s="98">
        <v>7784.15</v>
      </c>
    </row>
    <row r="27" spans="1:6">
      <c r="A27" s="96" t="s">
        <v>1546</v>
      </c>
      <c r="B27" s="96" t="s">
        <v>147</v>
      </c>
      <c r="C27" s="175">
        <v>1</v>
      </c>
      <c r="D27" s="44"/>
      <c r="E27" s="98">
        <v>7404.8</v>
      </c>
      <c r="F27" s="98">
        <v>7404.8</v>
      </c>
    </row>
    <row r="28" spans="1:6">
      <c r="A28" s="96" t="s">
        <v>1549</v>
      </c>
      <c r="B28" s="96" t="s">
        <v>143</v>
      </c>
      <c r="C28" s="175">
        <v>1</v>
      </c>
      <c r="D28" s="44"/>
      <c r="E28" s="98">
        <v>7048.7</v>
      </c>
      <c r="F28" s="98">
        <v>7048.7</v>
      </c>
    </row>
    <row r="29" spans="1:6">
      <c r="A29" s="96" t="s">
        <v>1551</v>
      </c>
      <c r="B29" s="96" t="s">
        <v>1618</v>
      </c>
      <c r="C29" s="175">
        <v>3</v>
      </c>
      <c r="D29" s="44"/>
      <c r="E29" s="98">
        <v>6716.15</v>
      </c>
      <c r="F29" s="98">
        <v>6716.15</v>
      </c>
    </row>
    <row r="30" spans="1:6">
      <c r="A30" s="96" t="s">
        <v>1553</v>
      </c>
      <c r="B30" s="96" t="s">
        <v>1619</v>
      </c>
      <c r="C30" s="175">
        <v>3</v>
      </c>
      <c r="D30" s="44"/>
      <c r="E30" s="98">
        <v>6401.1</v>
      </c>
      <c r="F30" s="98">
        <v>6401.1</v>
      </c>
    </row>
    <row r="31" spans="1:6">
      <c r="A31" s="96" t="s">
        <v>1585</v>
      </c>
      <c r="B31" s="96" t="s">
        <v>1586</v>
      </c>
      <c r="C31" s="175">
        <v>2</v>
      </c>
      <c r="D31" s="44"/>
      <c r="E31" s="98">
        <v>6401.1</v>
      </c>
      <c r="F31" s="98">
        <v>6401.1</v>
      </c>
    </row>
    <row r="32" spans="1:6">
      <c r="A32" s="96" t="s">
        <v>1605</v>
      </c>
      <c r="B32" s="96" t="s">
        <v>163</v>
      </c>
      <c r="C32" s="175">
        <v>1</v>
      </c>
      <c r="D32" s="44"/>
      <c r="E32" s="98">
        <v>6118.35</v>
      </c>
      <c r="F32" s="98">
        <v>6118.35</v>
      </c>
    </row>
    <row r="33" spans="1:6">
      <c r="A33" s="96" t="s">
        <v>1554</v>
      </c>
      <c r="B33" s="96" t="s">
        <v>534</v>
      </c>
      <c r="C33" s="175">
        <v>3</v>
      </c>
      <c r="D33" s="44"/>
      <c r="E33" s="98">
        <v>6118.35</v>
      </c>
      <c r="F33" s="98">
        <v>6118.35</v>
      </c>
    </row>
    <row r="34" spans="1:6">
      <c r="A34" s="96" t="s">
        <v>1556</v>
      </c>
      <c r="B34" s="96" t="s">
        <v>170</v>
      </c>
      <c r="C34" s="175">
        <v>3</v>
      </c>
      <c r="D34" s="44"/>
      <c r="E34" s="98">
        <v>5677.25</v>
      </c>
      <c r="F34" s="98">
        <v>5677.25</v>
      </c>
    </row>
    <row r="35" spans="1:6">
      <c r="A35" s="96" t="s">
        <v>1559</v>
      </c>
      <c r="B35" s="96" t="s">
        <v>1620</v>
      </c>
      <c r="C35" s="175">
        <v>10</v>
      </c>
      <c r="D35" s="119"/>
      <c r="E35" s="98">
        <v>16935.3</v>
      </c>
      <c r="F35" s="98">
        <v>16935.3</v>
      </c>
    </row>
    <row r="36" spans="1:6">
      <c r="A36" s="96" t="s">
        <v>1589</v>
      </c>
      <c r="B36" s="96" t="s">
        <v>1621</v>
      </c>
      <c r="C36" s="175">
        <v>5</v>
      </c>
      <c r="D36" s="119"/>
      <c r="E36" s="98">
        <v>14718.9</v>
      </c>
      <c r="F36" s="98">
        <v>18992.099999999999</v>
      </c>
    </row>
    <row r="37" spans="1:6">
      <c r="A37" s="96" t="s">
        <v>1622</v>
      </c>
      <c r="B37" s="96" t="s">
        <v>1623</v>
      </c>
      <c r="C37" s="175">
        <v>2</v>
      </c>
      <c r="D37" s="119"/>
      <c r="E37" s="98">
        <v>21283.8</v>
      </c>
      <c r="F37" s="98">
        <v>21283.8</v>
      </c>
    </row>
    <row r="38" spans="1:6">
      <c r="A38" s="96" t="s">
        <v>1557</v>
      </c>
      <c r="B38" s="96" t="s">
        <v>1624</v>
      </c>
      <c r="C38" s="175">
        <v>5</v>
      </c>
      <c r="D38" s="119"/>
      <c r="E38" s="98">
        <v>24597.9</v>
      </c>
      <c r="F38" s="98">
        <v>24597.9</v>
      </c>
    </row>
    <row r="39" spans="1:6">
      <c r="A39" s="96" t="s">
        <v>1561</v>
      </c>
      <c r="B39" s="96" t="s">
        <v>1625</v>
      </c>
      <c r="C39" s="175">
        <v>13</v>
      </c>
      <c r="D39" s="186"/>
      <c r="E39" s="98">
        <v>3950.28</v>
      </c>
      <c r="F39" s="98">
        <v>17556.8</v>
      </c>
    </row>
    <row r="40" spans="1:6">
      <c r="A40" s="96" t="s">
        <v>1563</v>
      </c>
      <c r="B40" s="96" t="s">
        <v>1626</v>
      </c>
      <c r="C40" s="3">
        <v>4</v>
      </c>
      <c r="D40" s="119"/>
      <c r="E40" s="98">
        <v>12480</v>
      </c>
      <c r="F40" s="98">
        <v>14976</v>
      </c>
    </row>
    <row r="41" spans="1:6">
      <c r="A41" s="49"/>
      <c r="B41" s="81" t="s">
        <v>102</v>
      </c>
      <c r="C41" s="197">
        <f>SUM(C18:C40)</f>
        <v>70</v>
      </c>
      <c r="D41" s="197"/>
      <c r="E41" s="84"/>
      <c r="F41" s="84"/>
    </row>
    <row r="42" spans="1:6">
      <c r="A42" s="49"/>
      <c r="B42" s="50"/>
      <c r="C42" s="49"/>
      <c r="D42" s="49"/>
      <c r="E42" s="84"/>
      <c r="F42" s="84"/>
    </row>
    <row r="43" spans="1:6">
      <c r="A43" s="241" t="s">
        <v>415</v>
      </c>
      <c r="B43" s="242"/>
      <c r="C43" s="78"/>
      <c r="D43" s="78"/>
      <c r="E43" s="79"/>
      <c r="F43" s="79"/>
    </row>
    <row r="44" spans="1:6">
      <c r="A44" s="96" t="s">
        <v>1540</v>
      </c>
      <c r="B44" s="96" t="s">
        <v>131</v>
      </c>
      <c r="C44" s="175">
        <v>1</v>
      </c>
      <c r="D44" s="3"/>
      <c r="E44" s="98">
        <v>9473.1</v>
      </c>
      <c r="F44" s="98">
        <v>9473.1</v>
      </c>
    </row>
    <row r="45" spans="1:6">
      <c r="A45" s="96" t="s">
        <v>1549</v>
      </c>
      <c r="B45" s="96" t="s">
        <v>143</v>
      </c>
      <c r="C45" s="175">
        <v>1</v>
      </c>
      <c r="D45" s="3"/>
      <c r="E45" s="98">
        <v>7048.7</v>
      </c>
      <c r="F45" s="98">
        <v>7048.7</v>
      </c>
    </row>
    <row r="46" spans="1:6">
      <c r="A46" s="96" t="s">
        <v>1551</v>
      </c>
      <c r="B46" s="96" t="s">
        <v>1618</v>
      </c>
      <c r="C46" s="175">
        <v>3</v>
      </c>
      <c r="D46" s="3"/>
      <c r="E46" s="98">
        <v>6716.15</v>
      </c>
      <c r="F46" s="98">
        <v>6716.15</v>
      </c>
    </row>
    <row r="47" spans="1:6">
      <c r="A47" s="96" t="s">
        <v>1554</v>
      </c>
      <c r="B47" s="96" t="s">
        <v>523</v>
      </c>
      <c r="C47" s="175">
        <v>1</v>
      </c>
      <c r="D47" s="3"/>
      <c r="E47" s="98">
        <v>6118.35</v>
      </c>
      <c r="F47" s="98">
        <v>6118.35</v>
      </c>
    </row>
    <row r="48" spans="1:6">
      <c r="A48" s="96" t="s">
        <v>1554</v>
      </c>
      <c r="B48" s="96" t="s">
        <v>534</v>
      </c>
      <c r="C48" s="175">
        <v>3</v>
      </c>
      <c r="D48" s="3"/>
      <c r="E48" s="98">
        <v>6118.35</v>
      </c>
      <c r="F48" s="98">
        <v>6118.35</v>
      </c>
    </row>
    <row r="49" spans="1:6">
      <c r="A49" s="96" t="s">
        <v>1556</v>
      </c>
      <c r="B49" s="96" t="s">
        <v>170</v>
      </c>
      <c r="C49" s="175">
        <v>2</v>
      </c>
      <c r="D49" s="3"/>
      <c r="E49" s="98">
        <v>5677.25</v>
      </c>
      <c r="F49" s="98">
        <v>5677.25</v>
      </c>
    </row>
    <row r="50" spans="1:6">
      <c r="A50" s="96" t="s">
        <v>1561</v>
      </c>
      <c r="B50" s="96" t="s">
        <v>1625</v>
      </c>
      <c r="C50" s="175">
        <v>12</v>
      </c>
      <c r="D50" s="3">
        <v>816</v>
      </c>
      <c r="E50" s="98">
        <v>3950.28</v>
      </c>
      <c r="F50" s="98">
        <v>17556.8</v>
      </c>
    </row>
    <row r="51" spans="1:6">
      <c r="A51" s="31"/>
      <c r="B51" s="81" t="s">
        <v>466</v>
      </c>
      <c r="C51" s="197">
        <f>SUM(C44:C50)</f>
        <v>23</v>
      </c>
      <c r="D51" s="197">
        <f>SUM(D44:D50)</f>
        <v>816</v>
      </c>
      <c r="E51" s="82"/>
      <c r="F51" s="82"/>
    </row>
    <row r="52" spans="1:6">
      <c r="A52" s="31"/>
      <c r="C52" s="42"/>
      <c r="D52" s="42"/>
      <c r="E52" s="82"/>
      <c r="F52" s="82"/>
    </row>
    <row r="53" spans="1:6">
      <c r="B53" s="51" t="s">
        <v>32</v>
      </c>
      <c r="C53" s="197">
        <f>+C51+C41+C15</f>
        <v>112</v>
      </c>
      <c r="D53" s="197"/>
    </row>
    <row r="54" spans="1:6">
      <c r="B54" s="51" t="s">
        <v>222</v>
      </c>
      <c r="C54" s="197"/>
      <c r="D54" s="197">
        <f>D51</f>
        <v>816</v>
      </c>
    </row>
  </sheetData>
  <mergeCells count="15">
    <mergeCell ref="F8:F9"/>
    <mergeCell ref="A10:B10"/>
    <mergeCell ref="A15:B15"/>
    <mergeCell ref="A17:B17"/>
    <mergeCell ref="A43:B43"/>
    <mergeCell ref="A1:F1"/>
    <mergeCell ref="A2:F2"/>
    <mergeCell ref="A3:F3"/>
    <mergeCell ref="A4:F4"/>
    <mergeCell ref="A7:A9"/>
    <mergeCell ref="B7:B9"/>
    <mergeCell ref="C7:C9"/>
    <mergeCell ref="D7:D9"/>
    <mergeCell ref="E7:F7"/>
    <mergeCell ref="E8:E9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13E4F-B4C9-4667-97CE-76FA2E956F79}">
  <dimension ref="A1:E40"/>
  <sheetViews>
    <sheetView showGridLines="0" workbookViewId="0">
      <selection activeCell="J7" sqref="J7"/>
    </sheetView>
  </sheetViews>
  <sheetFormatPr baseColWidth="10" defaultRowHeight="15"/>
  <cols>
    <col min="1" max="1" width="14.28515625" customWidth="1"/>
    <col min="2" max="2" width="32.7109375" bestFit="1" customWidth="1"/>
    <col min="3" max="3" width="20.85546875" bestFit="1" customWidth="1"/>
    <col min="4" max="4" width="9.85546875" style="77" bestFit="1" customWidth="1"/>
    <col min="5" max="5" width="9.140625" style="77" customWidth="1"/>
  </cols>
  <sheetData>
    <row r="1" spans="1:5" ht="15.75">
      <c r="A1" s="205" t="s">
        <v>1627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5.75">
      <c r="A6" s="1"/>
    </row>
    <row r="7" spans="1:5">
      <c r="A7" s="237" t="s">
        <v>0</v>
      </c>
      <c r="B7" s="237" t="s">
        <v>1</v>
      </c>
      <c r="C7" s="238" t="s">
        <v>8</v>
      </c>
      <c r="D7" s="239" t="s">
        <v>2</v>
      </c>
      <c r="E7" s="239"/>
    </row>
    <row r="8" spans="1:5">
      <c r="A8" s="237"/>
      <c r="B8" s="237"/>
      <c r="C8" s="238"/>
      <c r="D8" s="239" t="s">
        <v>3</v>
      </c>
      <c r="E8" s="239" t="s">
        <v>4</v>
      </c>
    </row>
    <row r="9" spans="1:5">
      <c r="A9" s="237"/>
      <c r="B9" s="237"/>
      <c r="C9" s="238"/>
      <c r="D9" s="239"/>
      <c r="E9" s="239"/>
    </row>
    <row r="10" spans="1:5">
      <c r="A10" s="241" t="s">
        <v>5</v>
      </c>
      <c r="B10" s="242"/>
      <c r="D10"/>
      <c r="E10"/>
    </row>
    <row r="11" spans="1:5">
      <c r="A11" s="96" t="s">
        <v>1134</v>
      </c>
      <c r="B11" s="96" t="s">
        <v>52</v>
      </c>
      <c r="C11" s="3">
        <v>1</v>
      </c>
      <c r="D11" s="98">
        <v>107411.1</v>
      </c>
      <c r="E11" s="98">
        <v>107411.1</v>
      </c>
    </row>
    <row r="12" spans="1:5">
      <c r="A12" s="96" t="s">
        <v>1628</v>
      </c>
      <c r="B12" s="96" t="s">
        <v>111</v>
      </c>
      <c r="C12" s="3">
        <v>5</v>
      </c>
      <c r="D12" s="98">
        <v>54591.3</v>
      </c>
      <c r="E12" s="98">
        <v>54591.3</v>
      </c>
    </row>
    <row r="13" spans="1:5">
      <c r="A13" s="96" t="s">
        <v>1629</v>
      </c>
      <c r="B13" s="96" t="s">
        <v>1630</v>
      </c>
      <c r="C13" s="3">
        <v>1</v>
      </c>
      <c r="D13" s="98">
        <v>41903.699999999997</v>
      </c>
      <c r="E13" s="98">
        <v>41903.699999999997</v>
      </c>
    </row>
    <row r="14" spans="1:5">
      <c r="A14" s="96" t="s">
        <v>1631</v>
      </c>
      <c r="B14" s="96" t="s">
        <v>1632</v>
      </c>
      <c r="C14" s="3">
        <v>0</v>
      </c>
      <c r="D14" s="98">
        <v>35155.199999999997</v>
      </c>
      <c r="E14" s="98">
        <v>35155.199999999997</v>
      </c>
    </row>
    <row r="15" spans="1:5">
      <c r="A15" s="96" t="s">
        <v>1633</v>
      </c>
      <c r="B15" s="96" t="s">
        <v>1634</v>
      </c>
      <c r="C15" s="3">
        <v>26</v>
      </c>
      <c r="D15" s="98">
        <v>27044.7</v>
      </c>
      <c r="E15" s="98">
        <v>27044.7</v>
      </c>
    </row>
    <row r="16" spans="1:5">
      <c r="A16" s="96" t="s">
        <v>1635</v>
      </c>
      <c r="B16" s="96" t="s">
        <v>1636</v>
      </c>
      <c r="C16" s="3">
        <v>1</v>
      </c>
      <c r="D16" s="98">
        <v>21634.5</v>
      </c>
      <c r="E16" s="98">
        <v>21634.5</v>
      </c>
    </row>
    <row r="17" spans="1:5">
      <c r="A17" s="96" t="s">
        <v>1135</v>
      </c>
      <c r="B17" s="96" t="s">
        <v>1637</v>
      </c>
      <c r="C17" s="3">
        <v>0</v>
      </c>
      <c r="D17" s="98">
        <v>17360.400000000001</v>
      </c>
      <c r="E17" s="98">
        <v>17360.400000000001</v>
      </c>
    </row>
    <row r="18" spans="1:5">
      <c r="A18" s="197"/>
      <c r="B18" s="51" t="s">
        <v>99</v>
      </c>
      <c r="C18" s="197">
        <f>SUM(C11:C17)</f>
        <v>34</v>
      </c>
    </row>
    <row r="19" spans="1:5">
      <c r="A19" s="31"/>
    </row>
    <row r="20" spans="1:5">
      <c r="A20" s="240" t="s">
        <v>100</v>
      </c>
      <c r="B20" s="240"/>
      <c r="D20"/>
      <c r="E20"/>
    </row>
    <row r="21" spans="1:5">
      <c r="A21" s="96" t="s">
        <v>1638</v>
      </c>
      <c r="B21" s="96" t="s">
        <v>1639</v>
      </c>
      <c r="C21" s="3">
        <v>59</v>
      </c>
      <c r="D21" s="98">
        <v>15746.33</v>
      </c>
      <c r="E21" s="98">
        <v>15746.33</v>
      </c>
    </row>
    <row r="22" spans="1:5">
      <c r="A22" s="96" t="s">
        <v>1640</v>
      </c>
      <c r="B22" s="96" t="s">
        <v>1641</v>
      </c>
      <c r="C22" s="3">
        <v>10</v>
      </c>
      <c r="D22" s="98">
        <v>13121.07</v>
      </c>
      <c r="E22" s="98">
        <v>13121.07</v>
      </c>
    </row>
    <row r="23" spans="1:5">
      <c r="A23" s="96" t="s">
        <v>1642</v>
      </c>
      <c r="B23" s="96" t="s">
        <v>1643</v>
      </c>
      <c r="C23" s="3">
        <v>9</v>
      </c>
      <c r="D23" s="98">
        <v>11983.64</v>
      </c>
      <c r="E23" s="98">
        <v>11983.64</v>
      </c>
    </row>
    <row r="24" spans="1:5">
      <c r="A24" s="96" t="s">
        <v>1644</v>
      </c>
      <c r="B24" s="96" t="s">
        <v>1645</v>
      </c>
      <c r="C24" s="3">
        <v>79</v>
      </c>
      <c r="D24" s="98">
        <v>9632.4599999999991</v>
      </c>
      <c r="E24" s="98">
        <v>9632.4599999999991</v>
      </c>
    </row>
    <row r="25" spans="1:5">
      <c r="A25" s="96" t="s">
        <v>1646</v>
      </c>
      <c r="B25" s="96" t="s">
        <v>1647</v>
      </c>
      <c r="C25" s="3">
        <v>18</v>
      </c>
      <c r="D25" s="98">
        <v>8799.7000000000007</v>
      </c>
      <c r="E25" s="98">
        <v>8799.7000000000007</v>
      </c>
    </row>
    <row r="26" spans="1:5">
      <c r="A26" s="96" t="s">
        <v>1648</v>
      </c>
      <c r="B26" s="96" t="s">
        <v>1649</v>
      </c>
      <c r="C26" s="3">
        <v>25</v>
      </c>
      <c r="D26" s="98">
        <v>8286.76</v>
      </c>
      <c r="E26" s="98">
        <v>8286.76</v>
      </c>
    </row>
    <row r="27" spans="1:5">
      <c r="A27" s="96" t="s">
        <v>1650</v>
      </c>
      <c r="B27" s="96" t="s">
        <v>1651</v>
      </c>
      <c r="C27" s="3">
        <v>13</v>
      </c>
      <c r="D27" s="98">
        <v>7850.15</v>
      </c>
      <c r="E27" s="98">
        <v>7850.15</v>
      </c>
    </row>
    <row r="28" spans="1:5">
      <c r="A28" s="96" t="s">
        <v>1652</v>
      </c>
      <c r="B28" s="96" t="s">
        <v>1653</v>
      </c>
      <c r="C28" s="3">
        <v>13</v>
      </c>
      <c r="D28" s="98">
        <v>7301.05</v>
      </c>
      <c r="E28" s="98">
        <v>7301.05</v>
      </c>
    </row>
    <row r="29" spans="1:5">
      <c r="A29" s="96" t="s">
        <v>1654</v>
      </c>
      <c r="B29" s="96" t="s">
        <v>1655</v>
      </c>
      <c r="C29" s="3">
        <v>18</v>
      </c>
      <c r="D29" s="98">
        <v>6992.05</v>
      </c>
      <c r="E29" s="98">
        <v>6992.05</v>
      </c>
    </row>
    <row r="30" spans="1:5">
      <c r="A30" s="40"/>
      <c r="B30" s="51" t="s">
        <v>102</v>
      </c>
      <c r="C30" s="197">
        <f>SUM(C21:C29)</f>
        <v>244</v>
      </c>
      <c r="D30" s="99"/>
      <c r="E30" s="99"/>
    </row>
    <row r="31" spans="1:5">
      <c r="A31" s="40"/>
      <c r="B31" s="41"/>
      <c r="C31" s="40"/>
      <c r="D31" s="99"/>
      <c r="E31" s="99"/>
    </row>
    <row r="32" spans="1:5">
      <c r="A32" s="240" t="s">
        <v>263</v>
      </c>
      <c r="B32" s="240"/>
      <c r="C32" s="40"/>
      <c r="D32" s="99"/>
      <c r="E32" s="99"/>
    </row>
    <row r="33" spans="1:5">
      <c r="A33" s="96" t="s">
        <v>1656</v>
      </c>
      <c r="B33" s="96" t="s">
        <v>1657</v>
      </c>
      <c r="C33" s="3">
        <v>50</v>
      </c>
      <c r="D33" s="154">
        <v>5000</v>
      </c>
      <c r="E33" s="154">
        <v>7500</v>
      </c>
    </row>
    <row r="34" spans="1:5">
      <c r="A34" s="240" t="s">
        <v>264</v>
      </c>
      <c r="B34" s="240"/>
      <c r="C34" s="197">
        <f>SUM(C33:C33)</f>
        <v>50</v>
      </c>
    </row>
    <row r="35" spans="1:5">
      <c r="A35" s="31"/>
    </row>
    <row r="36" spans="1:5">
      <c r="A36" s="51" t="s">
        <v>471</v>
      </c>
      <c r="B36" s="197"/>
    </row>
    <row r="37" spans="1:5">
      <c r="A37" s="43" t="s">
        <v>1658</v>
      </c>
      <c r="B37" s="43" t="s">
        <v>1659</v>
      </c>
      <c r="C37" s="44">
        <v>100</v>
      </c>
      <c r="D37" s="86">
        <v>4500</v>
      </c>
      <c r="E37" s="86">
        <v>10000</v>
      </c>
    </row>
    <row r="38" spans="1:5">
      <c r="A38" s="197"/>
      <c r="B38" s="51" t="s">
        <v>472</v>
      </c>
      <c r="C38" s="197">
        <f>SUM(C37:C37)</f>
        <v>100</v>
      </c>
    </row>
    <row r="40" spans="1:5">
      <c r="B40" s="25" t="s">
        <v>32</v>
      </c>
      <c r="C40" s="26">
        <f>+C18+C30+C34+C38</f>
        <v>428</v>
      </c>
    </row>
  </sheetData>
  <mergeCells count="14">
    <mergeCell ref="A10:B10"/>
    <mergeCell ref="A20:B20"/>
    <mergeCell ref="A32:B32"/>
    <mergeCell ref="A34:B34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EA054-2A39-4017-BD29-3C1BC371F688}">
  <sheetPr>
    <pageSetUpPr fitToPage="1"/>
  </sheetPr>
  <dimension ref="A1:E36"/>
  <sheetViews>
    <sheetView showGridLines="0" workbookViewId="0">
      <selection activeCell="H10" sqref="H10"/>
    </sheetView>
  </sheetViews>
  <sheetFormatPr baseColWidth="10" defaultRowHeight="15"/>
  <cols>
    <col min="1" max="1" width="22" customWidth="1"/>
    <col min="2" max="2" width="35.85546875" bestFit="1" customWidth="1"/>
    <col min="3" max="3" width="20.85546875" bestFit="1" customWidth="1"/>
    <col min="4" max="4" width="13" style="77" customWidth="1"/>
    <col min="5" max="5" width="12" style="77" customWidth="1"/>
  </cols>
  <sheetData>
    <row r="1" spans="1:5" ht="15.75">
      <c r="A1" s="205" t="s">
        <v>1660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5.75">
      <c r="A6" s="1"/>
    </row>
    <row r="7" spans="1:5">
      <c r="A7" s="237" t="s">
        <v>0</v>
      </c>
      <c r="B7" s="237" t="s">
        <v>1</v>
      </c>
      <c r="C7" s="238" t="s">
        <v>8</v>
      </c>
      <c r="D7" s="239" t="s">
        <v>2</v>
      </c>
      <c r="E7" s="239"/>
    </row>
    <row r="8" spans="1:5">
      <c r="A8" s="237"/>
      <c r="B8" s="237"/>
      <c r="C8" s="238"/>
      <c r="D8" s="239" t="s">
        <v>3</v>
      </c>
      <c r="E8" s="239" t="s">
        <v>4</v>
      </c>
    </row>
    <row r="9" spans="1:5">
      <c r="A9" s="237"/>
      <c r="B9" s="237"/>
      <c r="C9" s="238"/>
      <c r="D9" s="239"/>
      <c r="E9" s="239"/>
    </row>
    <row r="10" spans="1:5">
      <c r="A10" s="241" t="s">
        <v>5</v>
      </c>
      <c r="B10" s="242"/>
    </row>
    <row r="11" spans="1:5">
      <c r="A11" s="283" t="s">
        <v>937</v>
      </c>
      <c r="B11" s="96" t="s">
        <v>52</v>
      </c>
      <c r="C11" s="3">
        <v>1</v>
      </c>
      <c r="D11" s="98">
        <v>79464.89</v>
      </c>
      <c r="E11" s="98">
        <v>79464.899999999994</v>
      </c>
    </row>
    <row r="12" spans="1:5">
      <c r="A12" s="283" t="s">
        <v>1661</v>
      </c>
      <c r="B12" s="96" t="s">
        <v>1662</v>
      </c>
      <c r="C12" s="3">
        <v>2</v>
      </c>
      <c r="D12" s="98">
        <v>42609.89</v>
      </c>
      <c r="E12" s="98">
        <v>42609.9</v>
      </c>
    </row>
    <row r="13" spans="1:5">
      <c r="A13" s="284" t="s">
        <v>939</v>
      </c>
      <c r="B13" s="96" t="s">
        <v>1663</v>
      </c>
      <c r="C13" s="3">
        <v>3</v>
      </c>
      <c r="D13" s="98">
        <v>32867.089999999997</v>
      </c>
      <c r="E13" s="98">
        <v>32867.1</v>
      </c>
    </row>
    <row r="14" spans="1:5">
      <c r="A14" s="285"/>
      <c r="B14" s="142" t="s">
        <v>99</v>
      </c>
      <c r="C14" s="115">
        <f>SUM(C11:C13)</f>
        <v>6</v>
      </c>
      <c r="D14" s="286"/>
      <c r="E14" s="286"/>
    </row>
    <row r="15" spans="1:5">
      <c r="A15" s="285"/>
      <c r="B15" s="287"/>
      <c r="C15" s="287"/>
      <c r="D15" s="286"/>
      <c r="E15" s="286"/>
    </row>
    <row r="16" spans="1:5">
      <c r="A16" s="142" t="s">
        <v>100</v>
      </c>
      <c r="B16" s="115"/>
      <c r="C16" s="287"/>
      <c r="D16" s="286"/>
      <c r="E16" s="286"/>
    </row>
    <row r="17" spans="1:5">
      <c r="A17" s="283" t="s">
        <v>929</v>
      </c>
      <c r="B17" s="96" t="s">
        <v>1663</v>
      </c>
      <c r="C17" s="3">
        <v>1</v>
      </c>
      <c r="D17" s="98">
        <v>19369.189999999999</v>
      </c>
      <c r="E17" s="98">
        <v>19369.2</v>
      </c>
    </row>
    <row r="18" spans="1:5">
      <c r="A18" s="283" t="s">
        <v>1664</v>
      </c>
      <c r="B18" s="96" t="s">
        <v>216</v>
      </c>
      <c r="C18" s="3">
        <v>1</v>
      </c>
      <c r="D18" s="98">
        <v>17632.330000000002</v>
      </c>
      <c r="E18" s="98">
        <v>17632.34</v>
      </c>
    </row>
    <row r="19" spans="1:5">
      <c r="A19" s="283" t="s">
        <v>930</v>
      </c>
      <c r="B19" s="96" t="s">
        <v>1665</v>
      </c>
      <c r="C19" s="3">
        <v>4</v>
      </c>
      <c r="D19" s="98">
        <v>17224.61</v>
      </c>
      <c r="E19" s="98">
        <v>17224.61</v>
      </c>
    </row>
    <row r="20" spans="1:5">
      <c r="A20" s="283" t="s">
        <v>1666</v>
      </c>
      <c r="B20" s="96" t="s">
        <v>1665</v>
      </c>
      <c r="C20" s="3">
        <v>1</v>
      </c>
      <c r="D20" s="98">
        <v>16657.189999999999</v>
      </c>
      <c r="E20" s="98">
        <v>16657.2</v>
      </c>
    </row>
    <row r="21" spans="1:5">
      <c r="A21" s="283" t="s">
        <v>38</v>
      </c>
      <c r="B21" s="96" t="s">
        <v>1665</v>
      </c>
      <c r="C21" s="3">
        <v>1</v>
      </c>
      <c r="D21" s="98">
        <v>15978.13</v>
      </c>
      <c r="E21" s="98">
        <v>15978.14</v>
      </c>
    </row>
    <row r="22" spans="1:5">
      <c r="A22" s="283" t="s">
        <v>40</v>
      </c>
      <c r="B22" s="96" t="s">
        <v>1665</v>
      </c>
      <c r="C22" s="3">
        <v>1</v>
      </c>
      <c r="D22" s="98">
        <v>14659.29</v>
      </c>
      <c r="E22" s="98">
        <v>14659.3</v>
      </c>
    </row>
    <row r="23" spans="1:5">
      <c r="A23" s="283" t="s">
        <v>947</v>
      </c>
      <c r="B23" s="96" t="s">
        <v>1665</v>
      </c>
      <c r="C23" s="3">
        <v>1</v>
      </c>
      <c r="D23" s="98">
        <v>11149.67</v>
      </c>
      <c r="E23" s="98">
        <v>11149.68</v>
      </c>
    </row>
    <row r="24" spans="1:5">
      <c r="A24" s="283" t="s">
        <v>948</v>
      </c>
      <c r="B24" s="96" t="s">
        <v>90</v>
      </c>
      <c r="C24" s="3">
        <v>1</v>
      </c>
      <c r="D24" s="98">
        <v>9752.91</v>
      </c>
      <c r="E24" s="98">
        <v>9752.92</v>
      </c>
    </row>
    <row r="25" spans="1:5">
      <c r="A25" s="283" t="s">
        <v>1335</v>
      </c>
      <c r="B25" s="96" t="s">
        <v>1667</v>
      </c>
      <c r="C25" s="3">
        <v>1</v>
      </c>
      <c r="D25" s="98">
        <v>8887.93</v>
      </c>
      <c r="E25" s="98">
        <v>8887.94</v>
      </c>
    </row>
    <row r="26" spans="1:5">
      <c r="A26" s="143"/>
      <c r="B26" s="142" t="s">
        <v>102</v>
      </c>
      <c r="C26" s="115">
        <f>SUM(C17:C25)</f>
        <v>12</v>
      </c>
      <c r="D26" s="288"/>
      <c r="E26" s="288"/>
    </row>
    <row r="27" spans="1:5">
      <c r="A27" s="143"/>
      <c r="B27" s="144"/>
      <c r="C27" s="143"/>
      <c r="D27" s="288"/>
      <c r="E27" s="288"/>
    </row>
    <row r="28" spans="1:5">
      <c r="A28" s="142" t="s">
        <v>263</v>
      </c>
      <c r="B28" s="115"/>
      <c r="C28" s="143"/>
      <c r="D28" s="288"/>
      <c r="E28" s="288"/>
    </row>
    <row r="29" spans="1:5">
      <c r="A29" s="96" t="s">
        <v>1668</v>
      </c>
      <c r="B29" s="23" t="s">
        <v>523</v>
      </c>
      <c r="C29" s="3">
        <v>10</v>
      </c>
      <c r="D29" s="98">
        <v>8143.5</v>
      </c>
      <c r="E29" s="98">
        <v>16980.900000000001</v>
      </c>
    </row>
    <row r="30" spans="1:5">
      <c r="A30" s="96" t="s">
        <v>1668</v>
      </c>
      <c r="B30" s="23" t="s">
        <v>606</v>
      </c>
      <c r="C30" s="3">
        <v>4</v>
      </c>
      <c r="D30" s="98">
        <v>9823.2000000000007</v>
      </c>
      <c r="E30" s="98">
        <v>19994.400000000001</v>
      </c>
    </row>
    <row r="31" spans="1:5">
      <c r="A31" s="96" t="s">
        <v>1668</v>
      </c>
      <c r="B31" s="23" t="s">
        <v>170</v>
      </c>
      <c r="C31" s="3">
        <v>1</v>
      </c>
      <c r="D31" s="98">
        <v>10296</v>
      </c>
      <c r="E31" s="98">
        <v>10296</v>
      </c>
    </row>
    <row r="32" spans="1:5">
      <c r="A32" s="96" t="s">
        <v>1668</v>
      </c>
      <c r="B32" s="23" t="s">
        <v>1669</v>
      </c>
      <c r="C32" s="3">
        <v>1</v>
      </c>
      <c r="D32" s="98">
        <v>11124.9</v>
      </c>
      <c r="E32" s="98">
        <v>11124.9</v>
      </c>
    </row>
    <row r="33" spans="1:5">
      <c r="A33" s="96" t="s">
        <v>1668</v>
      </c>
      <c r="B33" s="23" t="s">
        <v>72</v>
      </c>
      <c r="C33" s="3">
        <v>14</v>
      </c>
      <c r="D33" s="98">
        <v>14930.1</v>
      </c>
      <c r="E33" s="98">
        <v>29036.7</v>
      </c>
    </row>
    <row r="34" spans="1:5">
      <c r="A34" s="115"/>
      <c r="B34" s="142" t="s">
        <v>264</v>
      </c>
      <c r="C34" s="115">
        <f>SUM(C29:C33)</f>
        <v>30</v>
      </c>
      <c r="D34" s="286"/>
      <c r="E34" s="286"/>
    </row>
    <row r="35" spans="1:5">
      <c r="A35" s="285"/>
      <c r="B35" s="287"/>
      <c r="C35" s="287"/>
      <c r="D35" s="286"/>
      <c r="E35" s="286"/>
    </row>
    <row r="36" spans="1:5">
      <c r="A36" s="287"/>
      <c r="B36" s="25" t="s">
        <v>32</v>
      </c>
      <c r="C36" s="26">
        <f>+C34+C26+C14</f>
        <v>48</v>
      </c>
      <c r="D36" s="286"/>
      <c r="E36" s="286"/>
    </row>
  </sheetData>
  <mergeCells count="11">
    <mergeCell ref="A10:B10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91" right="0.70866141732283472" top="0.74803149606299213" bottom="0.74803149606299213" header="0.31496062992125984" footer="0.31496062992125984"/>
  <pageSetup scale="7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096B0-2E99-4F13-B4C4-722C1515509E}">
  <dimension ref="A1:H103"/>
  <sheetViews>
    <sheetView showGridLines="0" topLeftCell="A83" workbookViewId="0">
      <selection activeCell="G94" sqref="G94"/>
    </sheetView>
  </sheetViews>
  <sheetFormatPr baseColWidth="10" defaultRowHeight="15"/>
  <cols>
    <col min="1" max="1" width="6.28515625" customWidth="1"/>
    <col min="2" max="2" width="32.7109375" bestFit="1" customWidth="1"/>
    <col min="3" max="3" width="15.140625" bestFit="1" customWidth="1"/>
    <col min="4" max="5" width="12.85546875" style="77" customWidth="1"/>
  </cols>
  <sheetData>
    <row r="1" spans="1:8" ht="15.75">
      <c r="A1" s="205" t="s">
        <v>1670</v>
      </c>
      <c r="B1" s="205"/>
      <c r="C1" s="205"/>
      <c r="D1" s="205"/>
      <c r="E1" s="205"/>
      <c r="F1" s="1"/>
      <c r="G1" s="1"/>
      <c r="H1" s="1"/>
    </row>
    <row r="2" spans="1:8" ht="15.75">
      <c r="A2" s="205" t="s">
        <v>6</v>
      </c>
      <c r="B2" s="205"/>
      <c r="C2" s="205"/>
      <c r="D2" s="205"/>
      <c r="E2" s="205"/>
    </row>
    <row r="3" spans="1:8" ht="15.75">
      <c r="A3" s="205" t="s">
        <v>7</v>
      </c>
      <c r="B3" s="205"/>
      <c r="C3" s="205"/>
      <c r="D3" s="205"/>
      <c r="E3" s="205"/>
    </row>
    <row r="4" spans="1:8" ht="15.75">
      <c r="A4" s="205" t="s">
        <v>12</v>
      </c>
      <c r="B4" s="205"/>
      <c r="C4" s="205"/>
      <c r="D4" s="205"/>
      <c r="E4" s="205"/>
    </row>
    <row r="5" spans="1:8" ht="15.75">
      <c r="A5" s="1"/>
    </row>
    <row r="6" spans="1:8">
      <c r="A6" s="237" t="s">
        <v>0</v>
      </c>
      <c r="B6" s="237" t="s">
        <v>1</v>
      </c>
      <c r="C6" s="238" t="s">
        <v>8</v>
      </c>
      <c r="D6" s="239" t="s">
        <v>2</v>
      </c>
      <c r="E6" s="239"/>
    </row>
    <row r="7" spans="1:8">
      <c r="A7" s="237"/>
      <c r="B7" s="237"/>
      <c r="C7" s="238"/>
      <c r="D7" s="239" t="s">
        <v>3</v>
      </c>
      <c r="E7" s="239" t="s">
        <v>4</v>
      </c>
    </row>
    <row r="8" spans="1:8">
      <c r="A8" s="237"/>
      <c r="B8" s="237"/>
      <c r="C8" s="238"/>
      <c r="D8" s="239"/>
      <c r="E8" s="239"/>
    </row>
    <row r="9" spans="1:8">
      <c r="A9" s="203" t="s">
        <v>5</v>
      </c>
      <c r="B9" s="204"/>
      <c r="D9"/>
      <c r="E9"/>
    </row>
    <row r="10" spans="1:8">
      <c r="A10" s="96" t="s">
        <v>1134</v>
      </c>
      <c r="B10" s="96" t="s">
        <v>1671</v>
      </c>
      <c r="C10" s="3">
        <v>1</v>
      </c>
      <c r="D10" s="98">
        <v>89760</v>
      </c>
      <c r="E10" s="98">
        <v>89760</v>
      </c>
    </row>
    <row r="11" spans="1:8">
      <c r="A11" s="96" t="s">
        <v>1672</v>
      </c>
      <c r="B11" s="96" t="s">
        <v>1673</v>
      </c>
      <c r="C11" s="3">
        <v>3</v>
      </c>
      <c r="D11" s="98">
        <v>60487.5</v>
      </c>
      <c r="E11" s="98">
        <v>60487.5</v>
      </c>
    </row>
    <row r="12" spans="1:8">
      <c r="A12" s="96" t="s">
        <v>1674</v>
      </c>
      <c r="B12" s="96" t="s">
        <v>1675</v>
      </c>
      <c r="C12" s="3">
        <v>8</v>
      </c>
      <c r="D12" s="98">
        <v>38203.5</v>
      </c>
      <c r="E12" s="98">
        <v>38203.5</v>
      </c>
    </row>
    <row r="13" spans="1:8">
      <c r="A13" s="96" t="s">
        <v>1135</v>
      </c>
      <c r="B13" s="96" t="s">
        <v>1676</v>
      </c>
      <c r="C13" s="3">
        <v>2</v>
      </c>
      <c r="D13" s="98">
        <v>33960</v>
      </c>
      <c r="E13" s="98">
        <v>33960</v>
      </c>
    </row>
    <row r="14" spans="1:8">
      <c r="A14" s="96" t="s">
        <v>1635</v>
      </c>
      <c r="B14" s="96" t="s">
        <v>1677</v>
      </c>
      <c r="C14" s="3">
        <v>1</v>
      </c>
      <c r="D14" s="98">
        <v>30348</v>
      </c>
      <c r="E14" s="98">
        <v>30348</v>
      </c>
    </row>
    <row r="15" spans="1:8">
      <c r="A15" s="96" t="s">
        <v>1633</v>
      </c>
      <c r="B15" s="96" t="s">
        <v>1678</v>
      </c>
      <c r="C15" s="3">
        <v>2</v>
      </c>
      <c r="D15" s="98">
        <v>25468.5</v>
      </c>
      <c r="E15" s="98">
        <v>25468.5</v>
      </c>
    </row>
    <row r="16" spans="1:8">
      <c r="A16" s="96" t="s">
        <v>1679</v>
      </c>
      <c r="B16" s="96" t="s">
        <v>1680</v>
      </c>
      <c r="C16" s="3">
        <v>7</v>
      </c>
      <c r="D16" s="98">
        <v>20166</v>
      </c>
      <c r="E16" s="98">
        <v>20166</v>
      </c>
    </row>
    <row r="17" spans="1:5">
      <c r="A17" s="96" t="s">
        <v>1681</v>
      </c>
      <c r="B17" s="96" t="s">
        <v>1682</v>
      </c>
      <c r="C17" s="3">
        <v>9</v>
      </c>
      <c r="D17" s="98">
        <v>17682</v>
      </c>
      <c r="E17" s="98">
        <v>17682</v>
      </c>
    </row>
    <row r="18" spans="1:5">
      <c r="A18" s="96" t="s">
        <v>1683</v>
      </c>
      <c r="B18" s="96" t="s">
        <v>1684</v>
      </c>
      <c r="C18" s="3">
        <v>2</v>
      </c>
      <c r="D18" s="98">
        <v>7933.5</v>
      </c>
      <c r="E18" s="98">
        <v>7933.5</v>
      </c>
    </row>
    <row r="19" spans="1:5">
      <c r="A19" s="96" t="s">
        <v>1685</v>
      </c>
      <c r="B19" s="96" t="s">
        <v>1686</v>
      </c>
      <c r="C19" s="3">
        <v>8</v>
      </c>
      <c r="D19" s="98">
        <v>7729.4999999999991</v>
      </c>
      <c r="E19" s="98">
        <v>7729.4999999999991</v>
      </c>
    </row>
    <row r="20" spans="1:5">
      <c r="A20" s="96" t="s">
        <v>1687</v>
      </c>
      <c r="B20" s="96" t="s">
        <v>1688</v>
      </c>
      <c r="C20" s="3">
        <v>4</v>
      </c>
      <c r="D20" s="98">
        <v>6951</v>
      </c>
      <c r="E20" s="98">
        <v>6951</v>
      </c>
    </row>
    <row r="21" spans="1:5">
      <c r="A21" s="96" t="s">
        <v>1689</v>
      </c>
      <c r="B21" s="96" t="s">
        <v>1690</v>
      </c>
      <c r="C21" s="3">
        <v>3</v>
      </c>
      <c r="D21" s="98">
        <v>6651</v>
      </c>
      <c r="E21" s="98">
        <v>6651</v>
      </c>
    </row>
    <row r="22" spans="1:5">
      <c r="A22" s="96" t="s">
        <v>1691</v>
      </c>
      <c r="B22" s="96" t="s">
        <v>1692</v>
      </c>
      <c r="C22" s="3">
        <v>3</v>
      </c>
      <c r="D22" s="98">
        <v>6540</v>
      </c>
      <c r="E22" s="98">
        <v>6540</v>
      </c>
    </row>
    <row r="23" spans="1:5">
      <c r="A23" s="96" t="s">
        <v>1693</v>
      </c>
      <c r="B23" s="96" t="s">
        <v>1694</v>
      </c>
      <c r="C23" s="3">
        <v>8</v>
      </c>
      <c r="D23" s="98">
        <v>7972.5</v>
      </c>
      <c r="E23" s="98">
        <v>7972.5</v>
      </c>
    </row>
    <row r="24" spans="1:5">
      <c r="A24" s="96" t="s">
        <v>1695</v>
      </c>
      <c r="B24" s="96" t="s">
        <v>1696</v>
      </c>
      <c r="C24" s="3">
        <v>4</v>
      </c>
      <c r="D24" s="98">
        <v>7933.5</v>
      </c>
      <c r="E24" s="98">
        <v>7933.5</v>
      </c>
    </row>
    <row r="25" spans="1:5">
      <c r="A25" s="96" t="s">
        <v>1697</v>
      </c>
      <c r="B25" s="96" t="s">
        <v>1698</v>
      </c>
      <c r="C25" s="3">
        <v>10</v>
      </c>
      <c r="D25" s="98">
        <v>7729.4999999999991</v>
      </c>
      <c r="E25" s="98">
        <v>7729.4999999999991</v>
      </c>
    </row>
    <row r="26" spans="1:5">
      <c r="A26" s="96" t="s">
        <v>1699</v>
      </c>
      <c r="B26" s="96" t="s">
        <v>1700</v>
      </c>
      <c r="C26" s="3">
        <v>1</v>
      </c>
      <c r="D26" s="98">
        <v>6951</v>
      </c>
      <c r="E26" s="98">
        <v>6951</v>
      </c>
    </row>
    <row r="27" spans="1:5">
      <c r="A27" s="96" t="s">
        <v>1701</v>
      </c>
      <c r="B27" s="96" t="s">
        <v>1702</v>
      </c>
      <c r="C27" s="3">
        <v>2</v>
      </c>
      <c r="D27" s="98">
        <v>6651</v>
      </c>
      <c r="E27" s="98">
        <v>6651</v>
      </c>
    </row>
    <row r="28" spans="1:5">
      <c r="A28" s="96" t="s">
        <v>1703</v>
      </c>
      <c r="B28" s="96" t="s">
        <v>1704</v>
      </c>
      <c r="C28" s="3">
        <v>5</v>
      </c>
      <c r="D28" s="98">
        <v>20166</v>
      </c>
      <c r="E28" s="98">
        <v>20166</v>
      </c>
    </row>
    <row r="29" spans="1:5">
      <c r="A29" s="96" t="s">
        <v>1705</v>
      </c>
      <c r="B29" s="96" t="s">
        <v>1706</v>
      </c>
      <c r="C29" s="3">
        <v>3</v>
      </c>
      <c r="D29" s="98">
        <v>17682</v>
      </c>
      <c r="E29" s="98">
        <v>17682</v>
      </c>
    </row>
    <row r="30" spans="1:5">
      <c r="A30" s="96" t="s">
        <v>1707</v>
      </c>
      <c r="B30" s="96" t="s">
        <v>1708</v>
      </c>
      <c r="C30" s="3">
        <v>5</v>
      </c>
      <c r="D30" s="98">
        <v>17361</v>
      </c>
      <c r="E30" s="98">
        <v>17361</v>
      </c>
    </row>
    <row r="31" spans="1:5">
      <c r="A31" s="96" t="s">
        <v>1709</v>
      </c>
      <c r="B31" s="96" t="s">
        <v>1710</v>
      </c>
      <c r="C31" s="3">
        <v>10</v>
      </c>
      <c r="D31" s="98">
        <v>17035.5</v>
      </c>
      <c r="E31" s="98">
        <v>17035.5</v>
      </c>
    </row>
    <row r="32" spans="1:5">
      <c r="A32" s="96" t="s">
        <v>1711</v>
      </c>
      <c r="B32" s="96" t="s">
        <v>1712</v>
      </c>
      <c r="C32" s="3">
        <v>3</v>
      </c>
      <c r="D32" s="98">
        <v>6651</v>
      </c>
      <c r="E32" s="98">
        <v>6651</v>
      </c>
    </row>
    <row r="33" spans="1:5">
      <c r="A33" s="96" t="s">
        <v>1713</v>
      </c>
      <c r="B33" s="96" t="s">
        <v>1714</v>
      </c>
      <c r="C33" s="3">
        <v>1</v>
      </c>
      <c r="D33" s="98">
        <v>6540</v>
      </c>
      <c r="E33" s="98">
        <v>6540</v>
      </c>
    </row>
    <row r="34" spans="1:5">
      <c r="A34" s="96" t="s">
        <v>1715</v>
      </c>
      <c r="B34" s="96" t="s">
        <v>1716</v>
      </c>
      <c r="C34" s="3">
        <v>10</v>
      </c>
      <c r="D34" s="98">
        <v>6450</v>
      </c>
      <c r="E34" s="98">
        <v>6450</v>
      </c>
    </row>
    <row r="35" spans="1:5">
      <c r="A35" s="96" t="s">
        <v>1717</v>
      </c>
      <c r="B35" s="96" t="s">
        <v>1718</v>
      </c>
      <c r="C35" s="3">
        <v>5</v>
      </c>
      <c r="D35" s="98">
        <v>5299.5</v>
      </c>
      <c r="E35" s="98">
        <v>5299.5</v>
      </c>
    </row>
    <row r="36" spans="1:5">
      <c r="A36" s="96" t="s">
        <v>1719</v>
      </c>
      <c r="B36" s="96" t="s">
        <v>1720</v>
      </c>
      <c r="C36" s="3">
        <v>1</v>
      </c>
      <c r="D36" s="98">
        <v>8784</v>
      </c>
      <c r="E36" s="98">
        <v>8784</v>
      </c>
    </row>
    <row r="37" spans="1:5">
      <c r="A37" s="96" t="s">
        <v>1721</v>
      </c>
      <c r="B37" s="96" t="s">
        <v>1722</v>
      </c>
      <c r="C37" s="3">
        <v>1</v>
      </c>
      <c r="D37" s="98">
        <v>7933.5</v>
      </c>
      <c r="E37" s="98">
        <v>7933.5</v>
      </c>
    </row>
    <row r="38" spans="1:5">
      <c r="A38" s="96" t="s">
        <v>1723</v>
      </c>
      <c r="B38" s="96" t="s">
        <v>1724</v>
      </c>
      <c r="C38" s="3">
        <v>1</v>
      </c>
      <c r="D38" s="98">
        <v>7729.4999999999991</v>
      </c>
      <c r="E38" s="98">
        <v>7729.4999999999991</v>
      </c>
    </row>
    <row r="39" spans="1:5">
      <c r="A39" s="96" t="s">
        <v>1725</v>
      </c>
      <c r="B39" s="96" t="s">
        <v>1726</v>
      </c>
      <c r="C39" s="3">
        <v>2</v>
      </c>
      <c r="D39" s="98">
        <v>16354.5</v>
      </c>
      <c r="E39" s="98">
        <v>16354.5</v>
      </c>
    </row>
    <row r="40" spans="1:5">
      <c r="A40" s="96" t="s">
        <v>1727</v>
      </c>
      <c r="B40" s="96" t="s">
        <v>1728</v>
      </c>
      <c r="C40" s="3">
        <v>8</v>
      </c>
      <c r="D40" s="98">
        <v>15397.5</v>
      </c>
      <c r="E40" s="98">
        <v>15397.5</v>
      </c>
    </row>
    <row r="41" spans="1:5">
      <c r="A41" s="96" t="s">
        <v>1729</v>
      </c>
      <c r="B41" s="96" t="s">
        <v>1730</v>
      </c>
      <c r="C41" s="3">
        <v>7</v>
      </c>
      <c r="D41" s="98">
        <v>12879</v>
      </c>
      <c r="E41" s="98">
        <v>12879</v>
      </c>
    </row>
    <row r="42" spans="1:5">
      <c r="A42" s="96" t="s">
        <v>1731</v>
      </c>
      <c r="B42" s="96" t="s">
        <v>1732</v>
      </c>
      <c r="C42" s="3">
        <v>12</v>
      </c>
      <c r="D42" s="98">
        <v>12051</v>
      </c>
      <c r="E42" s="98">
        <v>12051</v>
      </c>
    </row>
    <row r="43" spans="1:5">
      <c r="A43" s="96" t="s">
        <v>1733</v>
      </c>
      <c r="B43" s="96" t="s">
        <v>1734</v>
      </c>
      <c r="C43" s="3">
        <v>8</v>
      </c>
      <c r="D43" s="98">
        <v>10720.5</v>
      </c>
      <c r="E43" s="98">
        <v>10720.5</v>
      </c>
    </row>
    <row r="44" spans="1:5">
      <c r="A44" s="96" t="s">
        <v>1735</v>
      </c>
      <c r="B44" s="96" t="s">
        <v>1736</v>
      </c>
      <c r="C44" s="3">
        <v>5</v>
      </c>
      <c r="D44" s="98">
        <v>9892.5</v>
      </c>
      <c r="E44" s="98">
        <v>9892.5</v>
      </c>
    </row>
    <row r="45" spans="1:5">
      <c r="A45" s="96" t="s">
        <v>1737</v>
      </c>
      <c r="B45" s="96" t="s">
        <v>1738</v>
      </c>
      <c r="C45" s="3">
        <v>3</v>
      </c>
      <c r="D45" s="98">
        <v>9096</v>
      </c>
      <c r="E45" s="98">
        <v>9096</v>
      </c>
    </row>
    <row r="46" spans="1:5">
      <c r="A46" s="96" t="s">
        <v>1739</v>
      </c>
      <c r="B46" s="96" t="s">
        <v>1740</v>
      </c>
      <c r="C46" s="3">
        <v>8</v>
      </c>
      <c r="D46" s="98">
        <v>8784</v>
      </c>
      <c r="E46" s="98">
        <v>8784</v>
      </c>
    </row>
    <row r="47" spans="1:5">
      <c r="A47" s="96" t="s">
        <v>1741</v>
      </c>
      <c r="B47" s="96" t="s">
        <v>1742</v>
      </c>
      <c r="C47" s="3">
        <v>24</v>
      </c>
      <c r="D47" s="98">
        <v>8085</v>
      </c>
      <c r="E47" s="98">
        <v>8085</v>
      </c>
    </row>
    <row r="48" spans="1:5">
      <c r="A48" s="96" t="s">
        <v>1743</v>
      </c>
      <c r="B48" s="96" t="s">
        <v>1744</v>
      </c>
      <c r="C48" s="3">
        <v>12</v>
      </c>
      <c r="D48" s="98">
        <v>7933.5</v>
      </c>
      <c r="E48" s="98">
        <v>7933.5</v>
      </c>
    </row>
    <row r="49" spans="1:5">
      <c r="A49" s="228" t="s">
        <v>99</v>
      </c>
      <c r="B49" s="228"/>
      <c r="C49" s="192">
        <f>SUM(C10:C48)</f>
        <v>212</v>
      </c>
    </row>
    <row r="50" spans="1:5">
      <c r="A50" s="31"/>
    </row>
    <row r="51" spans="1:5">
      <c r="A51" s="203" t="s">
        <v>100</v>
      </c>
      <c r="B51" s="204"/>
    </row>
    <row r="52" spans="1:5">
      <c r="A52" s="96" t="s">
        <v>1683</v>
      </c>
      <c r="B52" s="96" t="s">
        <v>1684</v>
      </c>
      <c r="C52" s="3">
        <v>10</v>
      </c>
      <c r="D52" s="98">
        <v>7933.5</v>
      </c>
      <c r="E52" s="98">
        <v>7933.5</v>
      </c>
    </row>
    <row r="53" spans="1:5">
      <c r="A53" s="96" t="s">
        <v>1685</v>
      </c>
      <c r="B53" s="96" t="s">
        <v>1686</v>
      </c>
      <c r="C53" s="3">
        <v>109</v>
      </c>
      <c r="D53" s="98">
        <v>7729.4999999999991</v>
      </c>
      <c r="E53" s="98">
        <v>7729.4999999999991</v>
      </c>
    </row>
    <row r="54" spans="1:5">
      <c r="A54" s="96" t="s">
        <v>1687</v>
      </c>
      <c r="B54" s="96" t="s">
        <v>1688</v>
      </c>
      <c r="C54" s="3">
        <v>108</v>
      </c>
      <c r="D54" s="98">
        <v>6951</v>
      </c>
      <c r="E54" s="98">
        <v>6951</v>
      </c>
    </row>
    <row r="55" spans="1:5">
      <c r="A55" s="96" t="s">
        <v>1689</v>
      </c>
      <c r="B55" s="96" t="s">
        <v>1690</v>
      </c>
      <c r="C55" s="3">
        <v>14</v>
      </c>
      <c r="D55" s="98">
        <v>6651</v>
      </c>
      <c r="E55" s="98">
        <v>6651</v>
      </c>
    </row>
    <row r="56" spans="1:5">
      <c r="A56" s="96" t="s">
        <v>1691</v>
      </c>
      <c r="B56" s="96" t="s">
        <v>1692</v>
      </c>
      <c r="C56" s="3">
        <v>12</v>
      </c>
      <c r="D56" s="98">
        <v>6540</v>
      </c>
      <c r="E56" s="98">
        <v>6540</v>
      </c>
    </row>
    <row r="57" spans="1:5">
      <c r="A57" s="96" t="s">
        <v>1693</v>
      </c>
      <c r="B57" s="96" t="s">
        <v>1694</v>
      </c>
      <c r="C57" s="3">
        <v>18</v>
      </c>
      <c r="D57" s="98">
        <v>7972.5</v>
      </c>
      <c r="E57" s="98">
        <v>7972.5</v>
      </c>
    </row>
    <row r="58" spans="1:5">
      <c r="A58" s="96" t="s">
        <v>1695</v>
      </c>
      <c r="B58" s="96" t="s">
        <v>1696</v>
      </c>
      <c r="C58" s="3">
        <v>8</v>
      </c>
      <c r="D58" s="98">
        <v>7933.5</v>
      </c>
      <c r="E58" s="98">
        <v>7933.5</v>
      </c>
    </row>
    <row r="59" spans="1:5">
      <c r="A59" s="96" t="s">
        <v>1697</v>
      </c>
      <c r="B59" s="96" t="s">
        <v>1698</v>
      </c>
      <c r="C59" s="3">
        <v>24</v>
      </c>
      <c r="D59" s="98">
        <v>7729.4999999999991</v>
      </c>
      <c r="E59" s="98">
        <v>7729.4999999999991</v>
      </c>
    </row>
    <row r="60" spans="1:5">
      <c r="A60" s="96" t="s">
        <v>1699</v>
      </c>
      <c r="B60" s="96" t="s">
        <v>1700</v>
      </c>
      <c r="C60" s="3">
        <v>20</v>
      </c>
      <c r="D60" s="98">
        <v>6951</v>
      </c>
      <c r="E60" s="98">
        <v>6951</v>
      </c>
    </row>
    <row r="61" spans="1:5">
      <c r="A61" s="96" t="s">
        <v>1701</v>
      </c>
      <c r="B61" s="96" t="s">
        <v>1702</v>
      </c>
      <c r="C61" s="3">
        <v>2</v>
      </c>
      <c r="D61" s="98">
        <v>6651</v>
      </c>
      <c r="E61" s="98">
        <v>6651</v>
      </c>
    </row>
    <row r="62" spans="1:5">
      <c r="A62" s="96" t="s">
        <v>1703</v>
      </c>
      <c r="B62" s="96" t="s">
        <v>1704</v>
      </c>
      <c r="C62" s="3">
        <v>1</v>
      </c>
      <c r="D62" s="98">
        <v>20166</v>
      </c>
      <c r="E62" s="98">
        <v>20166</v>
      </c>
    </row>
    <row r="63" spans="1:5">
      <c r="A63" s="96" t="s">
        <v>1709</v>
      </c>
      <c r="B63" s="96" t="s">
        <v>1710</v>
      </c>
      <c r="C63" s="3">
        <v>4</v>
      </c>
      <c r="D63" s="98">
        <v>17035.5</v>
      </c>
      <c r="E63" s="98">
        <v>17035.5</v>
      </c>
    </row>
    <row r="64" spans="1:5">
      <c r="A64" s="96" t="s">
        <v>1745</v>
      </c>
      <c r="B64" s="96" t="s">
        <v>1746</v>
      </c>
      <c r="C64" s="3">
        <v>1</v>
      </c>
      <c r="D64" s="98">
        <v>16354.5</v>
      </c>
      <c r="E64" s="98">
        <v>16354.5</v>
      </c>
    </row>
    <row r="65" spans="1:5">
      <c r="A65" s="96" t="s">
        <v>1679</v>
      </c>
      <c r="B65" s="96" t="s">
        <v>1680</v>
      </c>
      <c r="C65" s="3">
        <v>2</v>
      </c>
      <c r="D65" s="98">
        <v>20166</v>
      </c>
      <c r="E65" s="98">
        <v>20166</v>
      </c>
    </row>
    <row r="66" spans="1:5">
      <c r="A66" s="96" t="s">
        <v>1681</v>
      </c>
      <c r="B66" s="96" t="s">
        <v>1682</v>
      </c>
      <c r="C66" s="3">
        <v>1</v>
      </c>
      <c r="D66" s="98">
        <v>17682</v>
      </c>
      <c r="E66" s="98">
        <v>17682</v>
      </c>
    </row>
    <row r="67" spans="1:5">
      <c r="A67" s="96" t="s">
        <v>1747</v>
      </c>
      <c r="B67" s="96" t="s">
        <v>1748</v>
      </c>
      <c r="C67" s="3">
        <v>7</v>
      </c>
      <c r="D67" s="98">
        <v>6951</v>
      </c>
      <c r="E67" s="98">
        <v>6951</v>
      </c>
    </row>
    <row r="68" spans="1:5">
      <c r="A68" s="96" t="s">
        <v>1711</v>
      </c>
      <c r="B68" s="96" t="s">
        <v>1712</v>
      </c>
      <c r="C68" s="3">
        <v>29</v>
      </c>
      <c r="D68" s="98">
        <v>6651</v>
      </c>
      <c r="E68" s="98">
        <v>6651</v>
      </c>
    </row>
    <row r="69" spans="1:5">
      <c r="A69" s="96" t="s">
        <v>1713</v>
      </c>
      <c r="B69" s="96" t="s">
        <v>1714</v>
      </c>
      <c r="C69" s="3">
        <v>23</v>
      </c>
      <c r="D69" s="98">
        <v>6540</v>
      </c>
      <c r="E69" s="98">
        <v>6540</v>
      </c>
    </row>
    <row r="70" spans="1:5">
      <c r="A70" s="96" t="s">
        <v>1715</v>
      </c>
      <c r="B70" s="96" t="s">
        <v>1716</v>
      </c>
      <c r="C70" s="3">
        <v>75</v>
      </c>
      <c r="D70" s="98">
        <v>6450</v>
      </c>
      <c r="E70" s="98">
        <v>6450</v>
      </c>
    </row>
    <row r="71" spans="1:5">
      <c r="A71" s="96" t="s">
        <v>1717</v>
      </c>
      <c r="B71" s="96" t="s">
        <v>1718</v>
      </c>
      <c r="C71" s="3">
        <v>39</v>
      </c>
      <c r="D71" s="98">
        <v>5299.5</v>
      </c>
      <c r="E71" s="98">
        <v>5299.5</v>
      </c>
    </row>
    <row r="72" spans="1:5">
      <c r="A72" s="96" t="s">
        <v>1749</v>
      </c>
      <c r="B72" s="96" t="s">
        <v>1750</v>
      </c>
      <c r="C72" s="3">
        <v>3</v>
      </c>
      <c r="D72" s="98">
        <v>9892.5</v>
      </c>
      <c r="E72" s="98">
        <v>9892.5</v>
      </c>
    </row>
    <row r="73" spans="1:5">
      <c r="A73" s="96" t="s">
        <v>1751</v>
      </c>
      <c r="B73" s="96" t="s">
        <v>1752</v>
      </c>
      <c r="C73" s="3">
        <v>1</v>
      </c>
      <c r="D73" s="98">
        <v>9096</v>
      </c>
      <c r="E73" s="98">
        <v>9096</v>
      </c>
    </row>
    <row r="74" spans="1:5">
      <c r="A74" s="96" t="s">
        <v>1719</v>
      </c>
      <c r="B74" s="96" t="s">
        <v>1720</v>
      </c>
      <c r="C74" s="3">
        <v>3</v>
      </c>
      <c r="D74" s="98">
        <v>8784</v>
      </c>
      <c r="E74" s="98">
        <v>8784</v>
      </c>
    </row>
    <row r="75" spans="1:5">
      <c r="A75" s="96" t="s">
        <v>1721</v>
      </c>
      <c r="B75" s="96" t="s">
        <v>1722</v>
      </c>
      <c r="C75" s="3">
        <v>3</v>
      </c>
      <c r="D75" s="98">
        <v>7933.5</v>
      </c>
      <c r="E75" s="98">
        <v>7933.5</v>
      </c>
    </row>
    <row r="76" spans="1:5">
      <c r="A76" s="96" t="s">
        <v>1723</v>
      </c>
      <c r="B76" s="96" t="s">
        <v>1724</v>
      </c>
      <c r="C76" s="3">
        <v>2</v>
      </c>
      <c r="D76" s="98">
        <v>7729.4999999999991</v>
      </c>
      <c r="E76" s="98">
        <v>7729.4999999999991</v>
      </c>
    </row>
    <row r="77" spans="1:5">
      <c r="A77" s="96" t="s">
        <v>1753</v>
      </c>
      <c r="B77" s="96" t="s">
        <v>1754</v>
      </c>
      <c r="C77" s="3">
        <v>4</v>
      </c>
      <c r="D77" s="98">
        <v>6951</v>
      </c>
      <c r="E77" s="98">
        <v>6951</v>
      </c>
    </row>
    <row r="78" spans="1:5">
      <c r="A78" s="96" t="s">
        <v>1755</v>
      </c>
      <c r="B78" s="96" t="s">
        <v>1756</v>
      </c>
      <c r="C78" s="3">
        <v>1</v>
      </c>
      <c r="D78" s="98">
        <v>6540</v>
      </c>
      <c r="E78" s="98">
        <v>6540</v>
      </c>
    </row>
    <row r="79" spans="1:5">
      <c r="A79" s="96" t="s">
        <v>1727</v>
      </c>
      <c r="B79" s="96" t="s">
        <v>1728</v>
      </c>
      <c r="C79" s="3">
        <v>1</v>
      </c>
      <c r="D79" s="98">
        <v>15397.5</v>
      </c>
      <c r="E79" s="98">
        <v>15397.5</v>
      </c>
    </row>
    <row r="80" spans="1:5">
      <c r="A80" s="96" t="s">
        <v>1729</v>
      </c>
      <c r="B80" s="96" t="s">
        <v>1730</v>
      </c>
      <c r="C80" s="3">
        <v>8</v>
      </c>
      <c r="D80" s="98">
        <v>12879</v>
      </c>
      <c r="E80" s="98">
        <v>12879</v>
      </c>
    </row>
    <row r="81" spans="1:5">
      <c r="A81" s="96" t="s">
        <v>1731</v>
      </c>
      <c r="B81" s="96" t="s">
        <v>1732</v>
      </c>
      <c r="C81" s="3">
        <v>11</v>
      </c>
      <c r="D81" s="98">
        <v>12051</v>
      </c>
      <c r="E81" s="98">
        <v>12051</v>
      </c>
    </row>
    <row r="82" spans="1:5">
      <c r="A82" s="96" t="s">
        <v>1733</v>
      </c>
      <c r="B82" s="96" t="s">
        <v>1734</v>
      </c>
      <c r="C82" s="3">
        <v>24</v>
      </c>
      <c r="D82" s="98">
        <v>10720.5</v>
      </c>
      <c r="E82" s="98">
        <v>10720.5</v>
      </c>
    </row>
    <row r="83" spans="1:5">
      <c r="A83" s="96" t="s">
        <v>1735</v>
      </c>
      <c r="B83" s="96" t="s">
        <v>1736</v>
      </c>
      <c r="C83" s="3">
        <v>30</v>
      </c>
      <c r="D83" s="98">
        <v>9892.5</v>
      </c>
      <c r="E83" s="98">
        <v>9892.5</v>
      </c>
    </row>
    <row r="84" spans="1:5">
      <c r="A84" s="96" t="s">
        <v>1737</v>
      </c>
      <c r="B84" s="96" t="s">
        <v>1738</v>
      </c>
      <c r="C84" s="3">
        <v>19</v>
      </c>
      <c r="D84" s="98">
        <v>9096</v>
      </c>
      <c r="E84" s="98">
        <v>9096</v>
      </c>
    </row>
    <row r="85" spans="1:5">
      <c r="A85" s="96" t="s">
        <v>1739</v>
      </c>
      <c r="B85" s="96" t="s">
        <v>1740</v>
      </c>
      <c r="C85" s="3">
        <v>28</v>
      </c>
      <c r="D85" s="98">
        <v>8784</v>
      </c>
      <c r="E85" s="98">
        <v>8784</v>
      </c>
    </row>
    <row r="86" spans="1:5">
      <c r="A86" s="96" t="s">
        <v>1757</v>
      </c>
      <c r="B86" s="96" t="s">
        <v>1742</v>
      </c>
      <c r="C86" s="3">
        <v>59</v>
      </c>
      <c r="D86" s="98">
        <v>8085</v>
      </c>
      <c r="E86" s="98">
        <v>8085</v>
      </c>
    </row>
    <row r="87" spans="1:5">
      <c r="A87" s="96" t="s">
        <v>1743</v>
      </c>
      <c r="B87" s="96" t="s">
        <v>1744</v>
      </c>
      <c r="C87" s="3">
        <v>17</v>
      </c>
      <c r="D87" s="98">
        <v>7933.5</v>
      </c>
      <c r="E87" s="98">
        <v>7933.5</v>
      </c>
    </row>
    <row r="88" spans="1:5">
      <c r="A88" s="228" t="s">
        <v>102</v>
      </c>
      <c r="B88" s="228"/>
      <c r="C88" s="192">
        <f>SUM(C52:C87)</f>
        <v>721</v>
      </c>
      <c r="D88" s="99"/>
    </row>
    <row r="89" spans="1:5">
      <c r="A89" s="40"/>
      <c r="B89" s="41"/>
      <c r="C89" s="40"/>
      <c r="D89" s="99"/>
    </row>
    <row r="90" spans="1:5">
      <c r="A90" s="229" t="s">
        <v>103</v>
      </c>
      <c r="B90" s="229"/>
      <c r="C90" s="40"/>
      <c r="D90" s="99"/>
    </row>
    <row r="91" spans="1:5">
      <c r="A91" s="96" t="s">
        <v>1683</v>
      </c>
      <c r="B91" s="96" t="s">
        <v>1684</v>
      </c>
      <c r="C91" s="3">
        <v>1</v>
      </c>
      <c r="D91" s="98">
        <v>7933.5</v>
      </c>
      <c r="E91" s="6">
        <v>7933.5</v>
      </c>
    </row>
    <row r="92" spans="1:5">
      <c r="A92" s="96" t="s">
        <v>1685</v>
      </c>
      <c r="B92" s="96" t="s">
        <v>1686</v>
      </c>
      <c r="C92" s="3">
        <v>9</v>
      </c>
      <c r="D92" s="98">
        <v>7729.4999999999991</v>
      </c>
      <c r="E92" s="6">
        <v>7729.4999999999991</v>
      </c>
    </row>
    <row r="93" spans="1:5">
      <c r="A93" s="96" t="s">
        <v>1689</v>
      </c>
      <c r="B93" s="96" t="s">
        <v>1690</v>
      </c>
      <c r="C93" s="3">
        <v>1</v>
      </c>
      <c r="D93" s="98">
        <v>6651</v>
      </c>
      <c r="E93" s="6">
        <v>6651</v>
      </c>
    </row>
    <row r="94" spans="1:5">
      <c r="A94" s="96" t="s">
        <v>1697</v>
      </c>
      <c r="B94" s="96" t="s">
        <v>1698</v>
      </c>
      <c r="C94" s="3">
        <v>1</v>
      </c>
      <c r="D94" s="98">
        <v>7729.5</v>
      </c>
      <c r="E94" s="6">
        <v>7729.5</v>
      </c>
    </row>
    <row r="95" spans="1:5">
      <c r="A95" s="96" t="s">
        <v>1703</v>
      </c>
      <c r="B95" s="96" t="s">
        <v>1704</v>
      </c>
      <c r="C95" s="3">
        <v>1</v>
      </c>
      <c r="D95" s="98">
        <v>20166</v>
      </c>
      <c r="E95" s="6">
        <v>20166</v>
      </c>
    </row>
    <row r="96" spans="1:5">
      <c r="A96" s="96" t="s">
        <v>1717</v>
      </c>
      <c r="B96" s="96" t="s">
        <v>1718</v>
      </c>
      <c r="C96" s="3">
        <v>2</v>
      </c>
      <c r="D96" s="98">
        <v>5299.5</v>
      </c>
      <c r="E96" s="6">
        <v>5299.5</v>
      </c>
    </row>
    <row r="97" spans="1:5">
      <c r="A97" s="96" t="s">
        <v>1758</v>
      </c>
      <c r="B97" s="96" t="s">
        <v>1759</v>
      </c>
      <c r="C97" s="3">
        <v>13</v>
      </c>
      <c r="D97" s="98">
        <v>4471.5</v>
      </c>
      <c r="E97" s="6">
        <v>4471.5</v>
      </c>
    </row>
    <row r="98" spans="1:5">
      <c r="A98" s="96" t="s">
        <v>1735</v>
      </c>
      <c r="B98" s="96" t="s">
        <v>1736</v>
      </c>
      <c r="C98" s="3">
        <v>1</v>
      </c>
      <c r="D98" s="98">
        <v>9892.5</v>
      </c>
      <c r="E98" s="6">
        <v>9892.5</v>
      </c>
    </row>
    <row r="99" spans="1:5">
      <c r="A99" s="96" t="s">
        <v>1737</v>
      </c>
      <c r="B99" s="96" t="s">
        <v>1738</v>
      </c>
      <c r="C99" s="3">
        <v>1</v>
      </c>
      <c r="D99" s="98">
        <v>9096</v>
      </c>
      <c r="E99" s="6">
        <v>9096</v>
      </c>
    </row>
    <row r="100" spans="1:5">
      <c r="A100" s="96" t="s">
        <v>1741</v>
      </c>
      <c r="B100" s="96" t="s">
        <v>1742</v>
      </c>
      <c r="C100" s="3">
        <v>4</v>
      </c>
      <c r="D100" s="98">
        <v>8085</v>
      </c>
      <c r="E100" s="6">
        <v>8085</v>
      </c>
    </row>
    <row r="101" spans="1:5">
      <c r="A101" s="228" t="s">
        <v>106</v>
      </c>
      <c r="B101" s="228"/>
      <c r="C101" s="192">
        <f>SUM(C91:C100)</f>
        <v>34</v>
      </c>
    </row>
    <row r="102" spans="1:5">
      <c r="A102" s="31"/>
    </row>
    <row r="103" spans="1:5">
      <c r="B103" s="7" t="s">
        <v>31</v>
      </c>
      <c r="C103" s="192">
        <f>C49+C88+C101</f>
        <v>967</v>
      </c>
    </row>
  </sheetData>
  <mergeCells count="16">
    <mergeCell ref="A9:B9"/>
    <mergeCell ref="A49:B49"/>
    <mergeCell ref="A51:B51"/>
    <mergeCell ref="A88:B88"/>
    <mergeCell ref="A90:B90"/>
    <mergeCell ref="A101:B101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39E3-CD28-4A38-A294-8BC0A79CC540}">
  <dimension ref="A1:E21"/>
  <sheetViews>
    <sheetView showGridLines="0" workbookViewId="0">
      <selection activeCell="G11" sqref="G11"/>
    </sheetView>
  </sheetViews>
  <sheetFormatPr baseColWidth="10" defaultRowHeight="15"/>
  <cols>
    <col min="1" max="1" width="8.7109375" customWidth="1"/>
    <col min="2" max="2" width="32.7109375" bestFit="1" customWidth="1"/>
    <col min="3" max="3" width="17.7109375" customWidth="1"/>
    <col min="4" max="4" width="14" style="77" customWidth="1"/>
    <col min="5" max="5" width="13.140625" style="77" customWidth="1"/>
  </cols>
  <sheetData>
    <row r="1" spans="1:5" ht="15.75">
      <c r="A1" s="205" t="s">
        <v>1760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6.5" thickBot="1">
      <c r="A6" s="1"/>
    </row>
    <row r="7" spans="1:5" ht="15.75" thickBot="1">
      <c r="A7" s="216" t="s">
        <v>0</v>
      </c>
      <c r="B7" s="216" t="s">
        <v>1</v>
      </c>
      <c r="C7" s="218" t="s">
        <v>8</v>
      </c>
      <c r="D7" s="289" t="s">
        <v>2</v>
      </c>
      <c r="E7" s="290"/>
    </row>
    <row r="8" spans="1:5">
      <c r="A8" s="217"/>
      <c r="B8" s="217"/>
      <c r="C8" s="219"/>
      <c r="D8" s="291" t="s">
        <v>3</v>
      </c>
      <c r="E8" s="291" t="s">
        <v>4</v>
      </c>
    </row>
    <row r="9" spans="1:5">
      <c r="A9" s="217"/>
      <c r="B9" s="217"/>
      <c r="C9" s="219"/>
      <c r="D9" s="292"/>
      <c r="E9" s="292"/>
    </row>
    <row r="10" spans="1:5">
      <c r="A10" s="241" t="s">
        <v>5</v>
      </c>
      <c r="B10" s="242"/>
      <c r="D10"/>
      <c r="E10"/>
    </row>
    <row r="11" spans="1:5">
      <c r="A11" s="96" t="s">
        <v>1761</v>
      </c>
      <c r="B11" s="96" t="s">
        <v>34</v>
      </c>
      <c r="C11" s="3">
        <v>1</v>
      </c>
      <c r="D11" s="98">
        <v>47474</v>
      </c>
      <c r="E11" s="98">
        <v>47474</v>
      </c>
    </row>
    <row r="12" spans="1:5">
      <c r="A12" s="96" t="s">
        <v>1762</v>
      </c>
      <c r="B12" s="96" t="s">
        <v>1763</v>
      </c>
      <c r="C12" s="3">
        <v>3</v>
      </c>
      <c r="D12" s="98">
        <v>23391</v>
      </c>
      <c r="E12" s="98">
        <v>23391</v>
      </c>
    </row>
    <row r="13" spans="1:5">
      <c r="A13" s="96" t="s">
        <v>1764</v>
      </c>
      <c r="B13" s="96" t="s">
        <v>945</v>
      </c>
      <c r="C13" s="3">
        <v>1</v>
      </c>
      <c r="D13" s="98">
        <v>17320</v>
      </c>
      <c r="E13" s="98">
        <v>17320</v>
      </c>
    </row>
    <row r="14" spans="1:5">
      <c r="A14" s="17"/>
      <c r="B14" s="25" t="s">
        <v>99</v>
      </c>
      <c r="C14" s="26">
        <f>SUM(C11:C13)</f>
        <v>5</v>
      </c>
      <c r="D14" s="293"/>
      <c r="E14" s="293"/>
    </row>
    <row r="15" spans="1:5">
      <c r="A15" s="17"/>
      <c r="B15" s="294"/>
      <c r="C15" s="294"/>
      <c r="D15" s="293"/>
      <c r="E15" s="293"/>
    </row>
    <row r="16" spans="1:5">
      <c r="A16" s="25" t="s">
        <v>100</v>
      </c>
      <c r="B16" s="26"/>
      <c r="C16" s="295"/>
      <c r="D16" s="296"/>
      <c r="E16" s="296"/>
    </row>
    <row r="17" spans="1:5">
      <c r="A17" s="96" t="s">
        <v>1765</v>
      </c>
      <c r="B17" s="96" t="s">
        <v>1122</v>
      </c>
      <c r="C17" s="3">
        <v>1</v>
      </c>
      <c r="D17" s="98">
        <v>10300</v>
      </c>
      <c r="E17" s="98">
        <v>10300</v>
      </c>
    </row>
    <row r="18" spans="1:5">
      <c r="A18" s="96" t="s">
        <v>1766</v>
      </c>
      <c r="B18" s="96" t="s">
        <v>1414</v>
      </c>
      <c r="C18" s="3">
        <v>1</v>
      </c>
      <c r="D18" s="98">
        <v>10300</v>
      </c>
      <c r="E18" s="98">
        <v>10300</v>
      </c>
    </row>
    <row r="19" spans="1:5">
      <c r="A19" s="189"/>
      <c r="B19" s="25" t="s">
        <v>102</v>
      </c>
      <c r="C19" s="26">
        <f>SUM(C17:C18)</f>
        <v>2</v>
      </c>
      <c r="D19" s="297"/>
      <c r="E19" s="297"/>
    </row>
    <row r="20" spans="1:5">
      <c r="A20" s="189"/>
      <c r="B20" s="190"/>
      <c r="C20" s="189"/>
      <c r="D20" s="297"/>
      <c r="E20" s="297"/>
    </row>
    <row r="21" spans="1:5">
      <c r="A21" s="294"/>
      <c r="B21" s="25" t="s">
        <v>1767</v>
      </c>
      <c r="C21" s="26">
        <f>+C19+C14</f>
        <v>7</v>
      </c>
      <c r="D21" s="293"/>
      <c r="E21" s="293"/>
    </row>
  </sheetData>
  <mergeCells count="11">
    <mergeCell ref="A10:B10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62C47-0A59-482E-A65D-CD235E905A7C}">
  <sheetPr>
    <pageSetUpPr fitToPage="1"/>
  </sheetPr>
  <dimension ref="A1:E41"/>
  <sheetViews>
    <sheetView showGridLines="0" topLeftCell="A22" zoomScale="110" zoomScaleNormal="110" workbookViewId="0">
      <selection activeCell="G33" sqref="G33"/>
    </sheetView>
  </sheetViews>
  <sheetFormatPr baseColWidth="10" defaultRowHeight="15"/>
  <cols>
    <col min="1" max="1" width="8.140625" customWidth="1"/>
    <col min="2" max="2" width="21.28515625" bestFit="1" customWidth="1"/>
    <col min="3" max="3" width="15.5703125" customWidth="1"/>
    <col min="4" max="5" width="14.28515625" style="77" customWidth="1"/>
  </cols>
  <sheetData>
    <row r="1" spans="1:5" ht="39" customHeight="1">
      <c r="A1" s="269" t="s">
        <v>1768</v>
      </c>
      <c r="B1" s="269"/>
      <c r="C1" s="269"/>
      <c r="D1" s="269"/>
      <c r="E1" s="269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5.75">
      <c r="A6" s="1"/>
    </row>
    <row r="7" spans="1:5">
      <c r="A7" s="237" t="s">
        <v>0</v>
      </c>
      <c r="B7" s="237" t="s">
        <v>1</v>
      </c>
      <c r="C7" s="238" t="s">
        <v>8</v>
      </c>
      <c r="D7" s="239" t="s">
        <v>2</v>
      </c>
      <c r="E7" s="239"/>
    </row>
    <row r="8" spans="1:5">
      <c r="A8" s="237"/>
      <c r="B8" s="237"/>
      <c r="C8" s="238"/>
      <c r="D8" s="239" t="s">
        <v>3</v>
      </c>
      <c r="E8" s="239" t="s">
        <v>4</v>
      </c>
    </row>
    <row r="9" spans="1:5">
      <c r="A9" s="237"/>
      <c r="B9" s="237"/>
      <c r="C9" s="238"/>
      <c r="D9" s="239"/>
      <c r="E9" s="239"/>
    </row>
    <row r="10" spans="1:5">
      <c r="A10" s="203" t="s">
        <v>5</v>
      </c>
      <c r="B10" s="204"/>
      <c r="D10"/>
      <c r="E10"/>
    </row>
    <row r="11" spans="1:5">
      <c r="A11" s="298" t="s">
        <v>1769</v>
      </c>
      <c r="B11" s="169" t="s">
        <v>1201</v>
      </c>
      <c r="C11" s="175">
        <v>1</v>
      </c>
      <c r="D11" s="176">
        <v>64844</v>
      </c>
      <c r="E11" s="176">
        <v>64844</v>
      </c>
    </row>
    <row r="12" spans="1:5">
      <c r="A12" s="298" t="s">
        <v>1770</v>
      </c>
      <c r="B12" s="169" t="s">
        <v>1771</v>
      </c>
      <c r="C12" s="175">
        <v>1</v>
      </c>
      <c r="D12" s="176">
        <v>32224</v>
      </c>
      <c r="E12" s="176">
        <v>32224</v>
      </c>
    </row>
    <row r="13" spans="1:5">
      <c r="A13" s="96" t="s">
        <v>1772</v>
      </c>
      <c r="B13" s="169" t="s">
        <v>1773</v>
      </c>
      <c r="C13" s="175">
        <v>1</v>
      </c>
      <c r="D13" s="176">
        <v>26762.76</v>
      </c>
      <c r="E13" s="176">
        <v>26762.76</v>
      </c>
    </row>
    <row r="14" spans="1:5">
      <c r="A14" s="96" t="s">
        <v>1774</v>
      </c>
      <c r="B14" s="169" t="s">
        <v>1773</v>
      </c>
      <c r="C14" s="175">
        <v>1</v>
      </c>
      <c r="D14" s="176">
        <v>26762.76</v>
      </c>
      <c r="E14" s="176">
        <v>26762.76</v>
      </c>
    </row>
    <row r="15" spans="1:5">
      <c r="A15" s="298" t="s">
        <v>1775</v>
      </c>
      <c r="B15" s="169" t="s">
        <v>1207</v>
      </c>
      <c r="C15" s="175">
        <v>1</v>
      </c>
      <c r="D15" s="176">
        <v>14676.12</v>
      </c>
      <c r="E15" s="176">
        <v>14676.12</v>
      </c>
    </row>
    <row r="16" spans="1:5">
      <c r="A16" s="298" t="s">
        <v>1775</v>
      </c>
      <c r="B16" s="169" t="s">
        <v>1207</v>
      </c>
      <c r="C16" s="175">
        <v>1</v>
      </c>
      <c r="D16" s="176">
        <v>14676.12</v>
      </c>
      <c r="E16" s="176">
        <v>14676.12</v>
      </c>
    </row>
    <row r="17" spans="1:5">
      <c r="A17" s="298" t="s">
        <v>1776</v>
      </c>
      <c r="B17" s="169" t="s">
        <v>1209</v>
      </c>
      <c r="C17" s="175">
        <v>1</v>
      </c>
      <c r="D17" s="176">
        <v>12303.02</v>
      </c>
      <c r="E17" s="176">
        <v>12303.02</v>
      </c>
    </row>
    <row r="18" spans="1:5">
      <c r="A18" s="298" t="s">
        <v>1777</v>
      </c>
      <c r="B18" s="169" t="s">
        <v>1213</v>
      </c>
      <c r="C18" s="175">
        <v>1</v>
      </c>
      <c r="D18" s="176">
        <v>11085.38</v>
      </c>
      <c r="E18" s="176">
        <v>11085.38</v>
      </c>
    </row>
    <row r="19" spans="1:5">
      <c r="A19" s="96" t="s">
        <v>1778</v>
      </c>
      <c r="B19" s="169" t="s">
        <v>1779</v>
      </c>
      <c r="C19" s="175">
        <v>1</v>
      </c>
      <c r="D19" s="176">
        <v>12303.02</v>
      </c>
      <c r="E19" s="176">
        <v>12303.02</v>
      </c>
    </row>
    <row r="20" spans="1:5">
      <c r="A20" s="96" t="s">
        <v>1780</v>
      </c>
      <c r="B20" s="169" t="s">
        <v>1781</v>
      </c>
      <c r="C20" s="175">
        <v>1</v>
      </c>
      <c r="D20" s="176">
        <v>11339.32</v>
      </c>
      <c r="E20" s="176">
        <v>11339.32</v>
      </c>
    </row>
    <row r="21" spans="1:5">
      <c r="A21" s="96" t="s">
        <v>1780</v>
      </c>
      <c r="B21" s="169" t="s">
        <v>1781</v>
      </c>
      <c r="C21" s="175">
        <v>1</v>
      </c>
      <c r="D21" s="176">
        <v>11339.32</v>
      </c>
      <c r="E21" s="176">
        <v>11339.32</v>
      </c>
    </row>
    <row r="22" spans="1:5">
      <c r="A22" s="96" t="s">
        <v>1780</v>
      </c>
      <c r="B22" s="169" t="s">
        <v>1781</v>
      </c>
      <c r="C22" s="175">
        <v>1</v>
      </c>
      <c r="D22" s="176">
        <v>11339.32</v>
      </c>
      <c r="E22" s="176">
        <v>11339.32</v>
      </c>
    </row>
    <row r="23" spans="1:5">
      <c r="A23" s="96" t="s">
        <v>1780</v>
      </c>
      <c r="B23" s="169" t="s">
        <v>1781</v>
      </c>
      <c r="C23" s="175">
        <v>1</v>
      </c>
      <c r="D23" s="176">
        <v>11339.32</v>
      </c>
      <c r="E23" s="176">
        <v>11339.32</v>
      </c>
    </row>
    <row r="24" spans="1:5">
      <c r="A24" s="96" t="s">
        <v>1782</v>
      </c>
      <c r="B24" s="169" t="s">
        <v>1783</v>
      </c>
      <c r="C24" s="175">
        <v>1</v>
      </c>
      <c r="D24" s="176">
        <v>8860.2999999999993</v>
      </c>
      <c r="E24" s="176">
        <v>8860.2999999999993</v>
      </c>
    </row>
    <row r="25" spans="1:5">
      <c r="A25" s="228" t="s">
        <v>99</v>
      </c>
      <c r="B25" s="228"/>
      <c r="C25" s="192">
        <f>SUM(C11:C24)</f>
        <v>14</v>
      </c>
    </row>
    <row r="26" spans="1:5">
      <c r="A26" s="31"/>
    </row>
    <row r="27" spans="1:5">
      <c r="A27" s="203" t="s">
        <v>100</v>
      </c>
      <c r="B27" s="204"/>
      <c r="D27"/>
      <c r="E27"/>
    </row>
    <row r="28" spans="1:5">
      <c r="A28" s="298" t="s">
        <v>1784</v>
      </c>
      <c r="B28" s="169" t="s">
        <v>1785</v>
      </c>
      <c r="C28" s="175">
        <v>1</v>
      </c>
      <c r="D28" s="176">
        <v>8315.83</v>
      </c>
      <c r="E28" s="176">
        <v>8315.83</v>
      </c>
    </row>
    <row r="29" spans="1:5">
      <c r="A29" s="298" t="s">
        <v>1786</v>
      </c>
      <c r="B29" s="169" t="s">
        <v>1787</v>
      </c>
      <c r="C29" s="175">
        <v>1</v>
      </c>
      <c r="D29" s="176">
        <v>7901.01</v>
      </c>
      <c r="E29" s="176">
        <v>7901.01</v>
      </c>
    </row>
    <row r="30" spans="1:5">
      <c r="A30" s="298" t="s">
        <v>1786</v>
      </c>
      <c r="B30" s="169" t="s">
        <v>1788</v>
      </c>
      <c r="C30" s="175">
        <v>1</v>
      </c>
      <c r="D30" s="176">
        <v>7362.34</v>
      </c>
      <c r="E30" s="176">
        <v>7362.34</v>
      </c>
    </row>
    <row r="31" spans="1:5">
      <c r="A31" s="298" t="s">
        <v>1789</v>
      </c>
      <c r="B31" s="169" t="s">
        <v>1790</v>
      </c>
      <c r="C31" s="175">
        <v>1</v>
      </c>
      <c r="D31" s="176">
        <v>8261.84</v>
      </c>
      <c r="E31" s="176">
        <v>8261.84</v>
      </c>
    </row>
    <row r="32" spans="1:5">
      <c r="A32" s="298" t="s">
        <v>1791</v>
      </c>
      <c r="B32" s="169" t="s">
        <v>1792</v>
      </c>
      <c r="C32" s="175">
        <v>1</v>
      </c>
      <c r="D32" s="176">
        <v>7944.06</v>
      </c>
      <c r="E32" s="176">
        <v>7944.06</v>
      </c>
    </row>
    <row r="33" spans="1:5">
      <c r="A33" s="298" t="s">
        <v>1793</v>
      </c>
      <c r="B33" s="169" t="s">
        <v>1794</v>
      </c>
      <c r="C33" s="175">
        <v>1</v>
      </c>
      <c r="D33" s="176">
        <v>8261.84</v>
      </c>
      <c r="E33" s="176">
        <v>8261.84</v>
      </c>
    </row>
    <row r="34" spans="1:5">
      <c r="A34" s="298" t="s">
        <v>1795</v>
      </c>
      <c r="B34" s="169" t="s">
        <v>1248</v>
      </c>
      <c r="C34" s="175">
        <v>1</v>
      </c>
      <c r="D34" s="176">
        <v>8122.94</v>
      </c>
      <c r="E34" s="176">
        <v>8122.94</v>
      </c>
    </row>
    <row r="35" spans="1:5">
      <c r="A35" s="298" t="s">
        <v>1796</v>
      </c>
      <c r="B35" s="169" t="s">
        <v>1797</v>
      </c>
      <c r="C35" s="175">
        <v>1</v>
      </c>
      <c r="D35" s="176">
        <v>8314.24</v>
      </c>
      <c r="E35" s="176">
        <v>8314.24</v>
      </c>
    </row>
    <row r="36" spans="1:5">
      <c r="A36" s="298" t="s">
        <v>1798</v>
      </c>
      <c r="B36" s="169" t="s">
        <v>1799</v>
      </c>
      <c r="C36" s="175">
        <v>1</v>
      </c>
      <c r="D36" s="176">
        <v>6945.3</v>
      </c>
      <c r="E36" s="176">
        <v>6945.3</v>
      </c>
    </row>
    <row r="37" spans="1:5">
      <c r="A37" s="298" t="s">
        <v>1800</v>
      </c>
      <c r="B37" s="169" t="s">
        <v>1801</v>
      </c>
      <c r="C37" s="175">
        <v>1</v>
      </c>
      <c r="D37" s="176">
        <v>4454.09</v>
      </c>
      <c r="E37" s="176">
        <v>4454.09</v>
      </c>
    </row>
    <row r="38" spans="1:5">
      <c r="A38" s="96" t="s">
        <v>1802</v>
      </c>
      <c r="B38" s="169" t="s">
        <v>1803</v>
      </c>
      <c r="C38" s="175">
        <v>1</v>
      </c>
      <c r="D38" s="176">
        <v>7000</v>
      </c>
      <c r="E38" s="176">
        <v>7000</v>
      </c>
    </row>
    <row r="39" spans="1:5">
      <c r="A39" s="230" t="s">
        <v>102</v>
      </c>
      <c r="B39" s="231"/>
      <c r="C39" s="192">
        <f>SUM(C28:C38)</f>
        <v>11</v>
      </c>
      <c r="D39" s="99"/>
      <c r="E39" s="99"/>
    </row>
    <row r="40" spans="1:5" ht="8.25" customHeight="1">
      <c r="A40" s="40"/>
      <c r="B40" s="41"/>
      <c r="C40" s="40"/>
      <c r="D40" s="99"/>
      <c r="E40" s="99"/>
    </row>
    <row r="41" spans="1:5">
      <c r="B41" s="7" t="s">
        <v>31</v>
      </c>
      <c r="C41" s="192">
        <f>+C39+C25</f>
        <v>25</v>
      </c>
    </row>
  </sheetData>
  <mergeCells count="14">
    <mergeCell ref="A10:B10"/>
    <mergeCell ref="A25:B25"/>
    <mergeCell ref="A27:B27"/>
    <mergeCell ref="A39:B39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" right="0" top="0" bottom="0" header="0.31496062992125984" footer="0.31496062992125984"/>
  <pageSetup scale="69" fitToHeight="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0945F-E7D6-4AEB-8146-58D0CA3FCFCE}">
  <dimension ref="A1:E27"/>
  <sheetViews>
    <sheetView showGridLines="0" workbookViewId="0">
      <selection activeCell="H11" sqref="H11"/>
    </sheetView>
  </sheetViews>
  <sheetFormatPr baseColWidth="10" defaultRowHeight="15"/>
  <cols>
    <col min="1" max="1" width="9.85546875" customWidth="1"/>
    <col min="2" max="2" width="32.7109375" bestFit="1" customWidth="1"/>
    <col min="3" max="3" width="14.85546875" customWidth="1"/>
    <col min="4" max="5" width="12.7109375" style="77" customWidth="1"/>
  </cols>
  <sheetData>
    <row r="1" spans="1:5" ht="15.75">
      <c r="A1" s="205" t="s">
        <v>1804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5.75">
      <c r="A6" s="1"/>
    </row>
    <row r="7" spans="1:5" ht="22.5">
      <c r="A7" s="299" t="s">
        <v>0</v>
      </c>
      <c r="B7" s="299" t="s">
        <v>1</v>
      </c>
      <c r="C7" s="300" t="s">
        <v>8</v>
      </c>
      <c r="D7" s="301" t="s">
        <v>2</v>
      </c>
      <c r="E7" s="302"/>
    </row>
    <row r="8" spans="1:5">
      <c r="A8" s="299"/>
      <c r="B8" s="299"/>
      <c r="C8" s="303"/>
      <c r="D8" s="304" t="s">
        <v>3</v>
      </c>
      <c r="E8" s="304" t="s">
        <v>4</v>
      </c>
    </row>
    <row r="9" spans="1:5">
      <c r="A9" s="305" t="s">
        <v>103</v>
      </c>
      <c r="B9" s="306"/>
    </row>
    <row r="10" spans="1:5">
      <c r="A10" s="307" t="s">
        <v>1805</v>
      </c>
      <c r="B10" s="307" t="s">
        <v>1806</v>
      </c>
      <c r="C10" s="3">
        <v>26</v>
      </c>
      <c r="D10" s="308">
        <v>11247</v>
      </c>
      <c r="E10" s="98">
        <v>11247</v>
      </c>
    </row>
    <row r="11" spans="1:5">
      <c r="A11" s="307" t="s">
        <v>1807</v>
      </c>
      <c r="B11" s="307" t="s">
        <v>1808</v>
      </c>
      <c r="C11" s="3">
        <v>3</v>
      </c>
      <c r="D11" s="308">
        <v>11347</v>
      </c>
      <c r="E11" s="98">
        <v>11347</v>
      </c>
    </row>
    <row r="12" spans="1:5">
      <c r="A12" s="307" t="s">
        <v>1809</v>
      </c>
      <c r="B12" s="307" t="s">
        <v>1810</v>
      </c>
      <c r="C12" s="3">
        <v>1</v>
      </c>
      <c r="D12" s="308">
        <v>11882</v>
      </c>
      <c r="E12" s="98">
        <v>11882</v>
      </c>
    </row>
    <row r="13" spans="1:5">
      <c r="A13" s="307" t="s">
        <v>1811</v>
      </c>
      <c r="B13" s="307" t="s">
        <v>1812</v>
      </c>
      <c r="C13" s="3">
        <v>9</v>
      </c>
      <c r="D13" s="308">
        <v>13138</v>
      </c>
      <c r="E13" s="98">
        <v>13138</v>
      </c>
    </row>
    <row r="14" spans="1:5">
      <c r="A14" s="307" t="s">
        <v>1813</v>
      </c>
      <c r="B14" s="307" t="s">
        <v>1814</v>
      </c>
      <c r="C14" s="3">
        <v>1</v>
      </c>
      <c r="D14" s="308">
        <v>14236</v>
      </c>
      <c r="E14" s="98">
        <v>14236</v>
      </c>
    </row>
    <row r="15" spans="1:5">
      <c r="A15" s="307" t="s">
        <v>1815</v>
      </c>
      <c r="B15" s="307" t="s">
        <v>1816</v>
      </c>
      <c r="C15" s="3">
        <v>1</v>
      </c>
      <c r="D15" s="308">
        <v>33351</v>
      </c>
      <c r="E15" s="98">
        <v>33351</v>
      </c>
    </row>
    <row r="16" spans="1:5">
      <c r="A16" s="307" t="s">
        <v>1817</v>
      </c>
      <c r="B16" s="307" t="s">
        <v>544</v>
      </c>
      <c r="C16" s="3">
        <v>5</v>
      </c>
      <c r="D16" s="308">
        <v>60030.879999999997</v>
      </c>
      <c r="E16" s="98">
        <v>60030.879999999997</v>
      </c>
    </row>
    <row r="17" spans="1:5">
      <c r="A17" s="307" t="s">
        <v>1818</v>
      </c>
      <c r="B17" s="307" t="s">
        <v>52</v>
      </c>
      <c r="C17" s="3">
        <v>1</v>
      </c>
      <c r="D17" s="308">
        <v>91884</v>
      </c>
      <c r="E17" s="98">
        <v>91884</v>
      </c>
    </row>
    <row r="18" spans="1:5">
      <c r="A18" s="307" t="s">
        <v>1819</v>
      </c>
      <c r="B18" s="307" t="s">
        <v>1820</v>
      </c>
      <c r="C18" s="3">
        <v>2</v>
      </c>
      <c r="D18" s="308">
        <v>19464.759999999998</v>
      </c>
      <c r="E18" s="98">
        <v>19464.759999999998</v>
      </c>
    </row>
    <row r="19" spans="1:5">
      <c r="A19" s="307" t="s">
        <v>1821</v>
      </c>
      <c r="B19" s="307" t="s">
        <v>1822</v>
      </c>
      <c r="C19" s="3">
        <v>4</v>
      </c>
      <c r="D19" s="308">
        <v>28767.82</v>
      </c>
      <c r="E19" s="98">
        <v>28767.82</v>
      </c>
    </row>
    <row r="20" spans="1:5">
      <c r="A20" s="307" t="s">
        <v>1823</v>
      </c>
      <c r="B20" s="307" t="s">
        <v>1824</v>
      </c>
      <c r="C20" s="3">
        <v>7</v>
      </c>
      <c r="D20" s="308">
        <v>35152</v>
      </c>
      <c r="E20" s="98">
        <v>35152</v>
      </c>
    </row>
    <row r="21" spans="1:5">
      <c r="A21" s="307" t="s">
        <v>1825</v>
      </c>
      <c r="B21" s="307" t="s">
        <v>1826</v>
      </c>
      <c r="C21" s="3">
        <v>10</v>
      </c>
      <c r="D21" s="308">
        <v>17860</v>
      </c>
      <c r="E21" s="98">
        <v>17860</v>
      </c>
    </row>
    <row r="22" spans="1:5">
      <c r="A22" s="307" t="s">
        <v>1827</v>
      </c>
      <c r="B22" s="307" t="s">
        <v>1828</v>
      </c>
      <c r="C22" s="3">
        <v>1</v>
      </c>
      <c r="D22" s="308">
        <v>20295</v>
      </c>
      <c r="E22" s="98">
        <v>20295</v>
      </c>
    </row>
    <row r="23" spans="1:5">
      <c r="A23" s="307" t="s">
        <v>1829</v>
      </c>
      <c r="B23" s="307" t="s">
        <v>1830</v>
      </c>
      <c r="C23" s="3">
        <v>2</v>
      </c>
      <c r="D23" s="308">
        <v>23563</v>
      </c>
      <c r="E23" s="98">
        <v>23563</v>
      </c>
    </row>
    <row r="24" spans="1:5">
      <c r="A24" s="307" t="s">
        <v>1831</v>
      </c>
      <c r="B24" s="307" t="s">
        <v>1273</v>
      </c>
      <c r="C24" s="3">
        <v>4</v>
      </c>
      <c r="D24" s="308">
        <v>47534.66</v>
      </c>
      <c r="E24" s="98">
        <v>47534.66</v>
      </c>
    </row>
    <row r="25" spans="1:5">
      <c r="A25" s="307" t="s">
        <v>1832</v>
      </c>
      <c r="B25" s="307" t="s">
        <v>1833</v>
      </c>
      <c r="C25" s="3">
        <v>1</v>
      </c>
      <c r="D25" s="308">
        <v>32833.22</v>
      </c>
      <c r="E25" s="98">
        <v>32833.22</v>
      </c>
    </row>
    <row r="26" spans="1:5">
      <c r="A26" s="31"/>
      <c r="B26" s="25" t="s">
        <v>31</v>
      </c>
      <c r="C26" s="26">
        <f>SUM(C10:C25)</f>
        <v>78</v>
      </c>
    </row>
    <row r="27" spans="1:5">
      <c r="A27" s="31"/>
    </row>
  </sheetData>
  <mergeCells count="6">
    <mergeCell ref="A1:E1"/>
    <mergeCell ref="A2:E2"/>
    <mergeCell ref="A3:E3"/>
    <mergeCell ref="A4:E4"/>
    <mergeCell ref="D7:E7"/>
    <mergeCell ref="A9:B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214BF-050F-4DEA-8F55-0F16FDA73F52}">
  <sheetPr>
    <pageSetUpPr fitToPage="1"/>
  </sheetPr>
  <dimension ref="A1:E65"/>
  <sheetViews>
    <sheetView showGridLines="0" zoomScaleNormal="100" workbookViewId="0">
      <pane ySplit="8" topLeftCell="A9" activePane="bottomLeft" state="frozen"/>
      <selection pane="bottomLeft" activeCell="A9" sqref="A9:XFD9"/>
    </sheetView>
  </sheetViews>
  <sheetFormatPr baseColWidth="10" defaultRowHeight="15"/>
  <cols>
    <col min="1" max="1" width="7.7109375" customWidth="1"/>
    <col min="2" max="2" width="36.7109375" bestFit="1" customWidth="1"/>
    <col min="3" max="3" width="12" customWidth="1"/>
    <col min="4" max="4" width="10.5703125" bestFit="1" customWidth="1"/>
    <col min="5" max="5" width="11.85546875" customWidth="1"/>
  </cols>
  <sheetData>
    <row r="1" spans="1:5" ht="15.75">
      <c r="A1" s="205" t="s">
        <v>50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6.5" thickBot="1">
      <c r="A5" s="1"/>
    </row>
    <row r="6" spans="1:5" ht="15.75" thickBot="1">
      <c r="A6" s="206" t="s">
        <v>0</v>
      </c>
      <c r="B6" s="206" t="s">
        <v>1</v>
      </c>
      <c r="C6" s="208" t="s">
        <v>8</v>
      </c>
      <c r="D6" s="211" t="s">
        <v>2</v>
      </c>
      <c r="E6" s="212"/>
    </row>
    <row r="7" spans="1:5">
      <c r="A7" s="207"/>
      <c r="B7" s="207"/>
      <c r="C7" s="209"/>
      <c r="D7" s="206" t="s">
        <v>3</v>
      </c>
      <c r="E7" s="206" t="s">
        <v>4</v>
      </c>
    </row>
    <row r="8" spans="1:5" ht="15.75" thickBot="1">
      <c r="A8" s="213"/>
      <c r="B8" s="213"/>
      <c r="C8" s="210"/>
      <c r="D8" s="213"/>
      <c r="E8" s="213"/>
    </row>
    <row r="9" spans="1:5">
      <c r="A9" s="222" t="s">
        <v>5</v>
      </c>
      <c r="B9" s="223"/>
    </row>
    <row r="10" spans="1:5">
      <c r="A10" s="27" t="s">
        <v>51</v>
      </c>
      <c r="B10" s="27" t="s">
        <v>52</v>
      </c>
      <c r="C10" s="28">
        <v>1</v>
      </c>
      <c r="D10" s="29">
        <v>80500</v>
      </c>
      <c r="E10" s="29">
        <v>80500</v>
      </c>
    </row>
    <row r="11" spans="1:5">
      <c r="A11" s="27" t="s">
        <v>53</v>
      </c>
      <c r="B11" s="27" t="s">
        <v>54</v>
      </c>
      <c r="C11" s="30">
        <v>1</v>
      </c>
      <c r="D11" s="29">
        <v>39508</v>
      </c>
      <c r="E11" s="29">
        <v>39508</v>
      </c>
    </row>
    <row r="12" spans="1:5">
      <c r="A12" s="27" t="s">
        <v>53</v>
      </c>
      <c r="B12" s="27" t="s">
        <v>55</v>
      </c>
      <c r="C12" s="30">
        <v>1</v>
      </c>
      <c r="D12" s="29">
        <v>39508</v>
      </c>
      <c r="E12" s="29">
        <v>39508</v>
      </c>
    </row>
    <row r="13" spans="1:5">
      <c r="A13" s="27" t="s">
        <v>56</v>
      </c>
      <c r="B13" s="27" t="s">
        <v>57</v>
      </c>
      <c r="C13" s="30">
        <v>1</v>
      </c>
      <c r="D13" s="29">
        <v>17684.169999999998</v>
      </c>
      <c r="E13" s="29">
        <v>17684.169999999998</v>
      </c>
    </row>
    <row r="14" spans="1:5">
      <c r="A14" s="27" t="s">
        <v>56</v>
      </c>
      <c r="B14" s="27" t="s">
        <v>58</v>
      </c>
      <c r="C14" s="30">
        <v>1</v>
      </c>
      <c r="D14" s="29">
        <v>17684.169999999998</v>
      </c>
      <c r="E14" s="29">
        <v>17684.169999999998</v>
      </c>
    </row>
    <row r="15" spans="1:5" hidden="1">
      <c r="A15" s="27" t="s">
        <v>59</v>
      </c>
      <c r="B15" s="27" t="s">
        <v>60</v>
      </c>
      <c r="C15" s="30">
        <v>0</v>
      </c>
      <c r="D15" s="29">
        <v>10617.12</v>
      </c>
      <c r="E15" s="29">
        <v>10617.12</v>
      </c>
    </row>
    <row r="16" spans="1:5">
      <c r="A16" s="27" t="s">
        <v>61</v>
      </c>
      <c r="B16" s="27" t="s">
        <v>62</v>
      </c>
      <c r="C16" s="30">
        <v>1</v>
      </c>
      <c r="D16" s="29">
        <v>15450</v>
      </c>
      <c r="E16" s="29">
        <v>15450</v>
      </c>
    </row>
    <row r="17" spans="1:5">
      <c r="A17" s="27" t="s">
        <v>63</v>
      </c>
      <c r="B17" s="27" t="s">
        <v>64</v>
      </c>
      <c r="C17" s="30">
        <v>1</v>
      </c>
      <c r="D17" s="29">
        <v>12669</v>
      </c>
      <c r="E17" s="29">
        <v>12669</v>
      </c>
    </row>
    <row r="18" spans="1:5">
      <c r="A18" s="27" t="s">
        <v>63</v>
      </c>
      <c r="B18" s="27" t="s">
        <v>65</v>
      </c>
      <c r="C18" s="30">
        <v>1</v>
      </c>
      <c r="D18" s="29">
        <v>12669</v>
      </c>
      <c r="E18" s="29">
        <v>12669</v>
      </c>
    </row>
    <row r="19" spans="1:5">
      <c r="A19" s="27" t="s">
        <v>66</v>
      </c>
      <c r="B19" s="27" t="s">
        <v>67</v>
      </c>
      <c r="C19" s="30">
        <v>1</v>
      </c>
      <c r="D19" s="29">
        <v>9544.9699999999993</v>
      </c>
      <c r="E19" s="29">
        <v>9544.9699999999993</v>
      </c>
    </row>
    <row r="20" spans="1:5">
      <c r="A20" s="27" t="s">
        <v>66</v>
      </c>
      <c r="B20" s="27" t="s">
        <v>68</v>
      </c>
      <c r="C20" s="30">
        <v>1</v>
      </c>
      <c r="D20" s="29">
        <v>9544.9699999999993</v>
      </c>
      <c r="E20" s="29">
        <v>9544.9699999999993</v>
      </c>
    </row>
    <row r="21" spans="1:5">
      <c r="A21" s="27" t="s">
        <v>69</v>
      </c>
      <c r="B21" s="27" t="s">
        <v>70</v>
      </c>
      <c r="C21" s="30">
        <v>1</v>
      </c>
      <c r="D21" s="29">
        <v>8981.7000000000007</v>
      </c>
      <c r="E21" s="29">
        <v>8981.7000000000007</v>
      </c>
    </row>
    <row r="22" spans="1:5" hidden="1">
      <c r="A22" s="27" t="s">
        <v>71</v>
      </c>
      <c r="B22" s="27" t="s">
        <v>72</v>
      </c>
      <c r="C22" s="30">
        <v>0</v>
      </c>
      <c r="D22" s="29">
        <v>8691.09</v>
      </c>
      <c r="E22" s="29">
        <v>8691.09</v>
      </c>
    </row>
    <row r="23" spans="1:5">
      <c r="A23" s="27" t="s">
        <v>73</v>
      </c>
      <c r="B23" s="27" t="s">
        <v>74</v>
      </c>
      <c r="C23" s="30">
        <v>1</v>
      </c>
      <c r="D23" s="29">
        <v>8381.93</v>
      </c>
      <c r="E23" s="29">
        <v>8381.93</v>
      </c>
    </row>
    <row r="24" spans="1:5">
      <c r="A24" s="27" t="s">
        <v>73</v>
      </c>
      <c r="B24" s="27" t="s">
        <v>75</v>
      </c>
      <c r="C24" s="30">
        <v>1</v>
      </c>
      <c r="D24" s="29">
        <v>8381.93</v>
      </c>
      <c r="E24" s="29">
        <v>8381.93</v>
      </c>
    </row>
    <row r="25" spans="1:5">
      <c r="A25" s="27" t="s">
        <v>73</v>
      </c>
      <c r="B25" s="27" t="s">
        <v>76</v>
      </c>
      <c r="C25" s="30">
        <v>1</v>
      </c>
      <c r="D25" s="29">
        <v>8381.93</v>
      </c>
      <c r="E25" s="29">
        <v>8381.93</v>
      </c>
    </row>
    <row r="26" spans="1:5">
      <c r="A26" s="27" t="s">
        <v>73</v>
      </c>
      <c r="B26" s="27" t="s">
        <v>77</v>
      </c>
      <c r="C26" s="30">
        <v>2</v>
      </c>
      <c r="D26" s="29">
        <v>8381.93</v>
      </c>
      <c r="E26" s="29">
        <v>8381.93</v>
      </c>
    </row>
    <row r="27" spans="1:5" hidden="1">
      <c r="A27" s="27" t="s">
        <v>78</v>
      </c>
      <c r="B27" s="27" t="s">
        <v>72</v>
      </c>
      <c r="C27" s="30">
        <v>0</v>
      </c>
      <c r="D27" s="29">
        <v>8260.6</v>
      </c>
      <c r="E27" s="29">
        <v>8260.6</v>
      </c>
    </row>
    <row r="28" spans="1:5" hidden="1">
      <c r="A28" s="27" t="s">
        <v>79</v>
      </c>
      <c r="B28" s="27" t="s">
        <v>80</v>
      </c>
      <c r="C28" s="30">
        <v>0</v>
      </c>
      <c r="D28" s="29">
        <v>10617.12</v>
      </c>
      <c r="E28" s="29">
        <v>10617.12</v>
      </c>
    </row>
    <row r="29" spans="1:5" hidden="1">
      <c r="A29" s="27" t="s">
        <v>81</v>
      </c>
      <c r="B29" s="27" t="s">
        <v>82</v>
      </c>
      <c r="C29" s="30">
        <v>0</v>
      </c>
      <c r="D29" s="29">
        <v>8260.6</v>
      </c>
      <c r="E29" s="29">
        <v>8260.6</v>
      </c>
    </row>
    <row r="30" spans="1:5">
      <c r="A30" s="27" t="s">
        <v>83</v>
      </c>
      <c r="B30" s="27" t="s">
        <v>84</v>
      </c>
      <c r="C30" s="30">
        <v>2</v>
      </c>
      <c r="D30" s="29">
        <v>6673.78</v>
      </c>
      <c r="E30" s="29">
        <v>6673.78</v>
      </c>
    </row>
    <row r="31" spans="1:5">
      <c r="A31" s="27" t="s">
        <v>85</v>
      </c>
      <c r="B31" s="27" t="s">
        <v>86</v>
      </c>
      <c r="C31" s="30">
        <v>1</v>
      </c>
      <c r="D31" s="29">
        <v>9299.0499999999993</v>
      </c>
      <c r="E31" s="29">
        <v>9299.0499999999993</v>
      </c>
    </row>
    <row r="32" spans="1:5">
      <c r="A32" s="27" t="s">
        <v>87</v>
      </c>
      <c r="B32" s="27" t="s">
        <v>88</v>
      </c>
      <c r="C32" s="30">
        <v>1</v>
      </c>
      <c r="D32" s="29">
        <v>7531.57</v>
      </c>
      <c r="E32" s="29">
        <v>7531.57</v>
      </c>
    </row>
    <row r="33" spans="1:5">
      <c r="A33" s="27" t="s">
        <v>89</v>
      </c>
      <c r="B33" s="27" t="s">
        <v>90</v>
      </c>
      <c r="C33" s="30">
        <v>1</v>
      </c>
      <c r="D33" s="29">
        <v>9299.0499999999993</v>
      </c>
      <c r="E33" s="29">
        <v>9299.0499999999993</v>
      </c>
    </row>
    <row r="34" spans="1:5">
      <c r="A34" s="27" t="s">
        <v>91</v>
      </c>
      <c r="B34" s="27" t="s">
        <v>92</v>
      </c>
      <c r="C34" s="30">
        <v>1</v>
      </c>
      <c r="D34" s="29">
        <v>8240.1</v>
      </c>
      <c r="E34" s="29">
        <v>8240.1</v>
      </c>
    </row>
    <row r="35" spans="1:5" hidden="1">
      <c r="A35" s="27" t="s">
        <v>93</v>
      </c>
      <c r="B35" s="27" t="s">
        <v>94</v>
      </c>
      <c r="C35" s="30">
        <v>0</v>
      </c>
      <c r="D35" s="29">
        <v>8232.6</v>
      </c>
      <c r="E35" s="29">
        <v>8232.6</v>
      </c>
    </row>
    <row r="36" spans="1:5">
      <c r="A36" s="27" t="s">
        <v>95</v>
      </c>
      <c r="B36" s="27" t="s">
        <v>96</v>
      </c>
      <c r="C36" s="30">
        <v>1</v>
      </c>
      <c r="D36" s="29">
        <v>7428.05</v>
      </c>
      <c r="E36" s="29">
        <v>7428.05</v>
      </c>
    </row>
    <row r="37" spans="1:5" hidden="1">
      <c r="A37" s="27" t="s">
        <v>97</v>
      </c>
      <c r="B37" s="27" t="s">
        <v>94</v>
      </c>
      <c r="C37" s="30">
        <v>0</v>
      </c>
      <c r="D37" s="29">
        <v>6982.91</v>
      </c>
      <c r="E37" s="29">
        <v>6982.91</v>
      </c>
    </row>
    <row r="38" spans="1:5">
      <c r="A38" s="27" t="s">
        <v>98</v>
      </c>
      <c r="B38" s="27" t="s">
        <v>94</v>
      </c>
      <c r="C38" s="30">
        <v>5</v>
      </c>
      <c r="D38" s="29">
        <v>6673.82</v>
      </c>
      <c r="E38" s="29">
        <v>6673.82</v>
      </c>
    </row>
    <row r="39" spans="1:5">
      <c r="A39" s="27" t="s">
        <v>98</v>
      </c>
      <c r="B39" s="27" t="s">
        <v>82</v>
      </c>
      <c r="C39" s="15">
        <v>1</v>
      </c>
      <c r="D39" s="29">
        <v>6673.82</v>
      </c>
      <c r="E39" s="29">
        <v>6673.82</v>
      </c>
    </row>
    <row r="40" spans="1:5" ht="15.75" thickBot="1">
      <c r="A40" s="31"/>
      <c r="B40" s="25" t="s">
        <v>99</v>
      </c>
      <c r="C40" s="19">
        <f>SUM(C10:C39)</f>
        <v>29</v>
      </c>
    </row>
    <row r="41" spans="1:5" ht="16.5" thickTop="1" thickBot="1">
      <c r="A41" s="31"/>
    </row>
    <row r="42" spans="1:5">
      <c r="A42" s="224" t="s">
        <v>100</v>
      </c>
      <c r="B42" s="225"/>
    </row>
    <row r="43" spans="1:5">
      <c r="A43" s="27" t="s">
        <v>66</v>
      </c>
      <c r="B43" s="27" t="s">
        <v>101</v>
      </c>
      <c r="C43" s="30">
        <v>1</v>
      </c>
      <c r="D43" s="29">
        <v>9544.9699999999993</v>
      </c>
      <c r="E43" s="29">
        <v>9544.9699999999993</v>
      </c>
    </row>
    <row r="44" spans="1:5">
      <c r="A44" s="27" t="s">
        <v>79</v>
      </c>
      <c r="B44" s="27" t="s">
        <v>80</v>
      </c>
      <c r="C44" s="30">
        <v>1</v>
      </c>
      <c r="D44" s="29">
        <v>10617.12</v>
      </c>
      <c r="E44" s="29">
        <v>10617.12</v>
      </c>
    </row>
    <row r="45" spans="1:5">
      <c r="A45" s="27" t="s">
        <v>93</v>
      </c>
      <c r="B45" s="27" t="s">
        <v>94</v>
      </c>
      <c r="C45" s="30">
        <v>1</v>
      </c>
      <c r="D45" s="29">
        <v>8232.6</v>
      </c>
      <c r="E45" s="29">
        <v>8232.6</v>
      </c>
    </row>
    <row r="46" spans="1:5">
      <c r="A46" s="27" t="s">
        <v>95</v>
      </c>
      <c r="B46" s="27" t="s">
        <v>96</v>
      </c>
      <c r="C46" s="30">
        <v>2</v>
      </c>
      <c r="D46" s="29">
        <v>7428.05</v>
      </c>
      <c r="E46" s="29">
        <v>7428.05</v>
      </c>
    </row>
    <row r="47" spans="1:5">
      <c r="A47" s="27" t="s">
        <v>97</v>
      </c>
      <c r="B47" s="27" t="s">
        <v>94</v>
      </c>
      <c r="C47" s="30">
        <v>2</v>
      </c>
      <c r="D47" s="29">
        <v>6982.91</v>
      </c>
      <c r="E47" s="29">
        <v>6982.91</v>
      </c>
    </row>
    <row r="48" spans="1:5">
      <c r="A48" s="27" t="s">
        <v>98</v>
      </c>
      <c r="B48" s="27" t="s">
        <v>94</v>
      </c>
      <c r="C48" s="30">
        <v>5</v>
      </c>
      <c r="D48" s="29">
        <v>6673.82</v>
      </c>
      <c r="E48" s="29">
        <v>6673.82</v>
      </c>
    </row>
    <row r="49" spans="1:5" ht="15.75" hidden="1" thickBot="1">
      <c r="A49" s="32"/>
      <c r="B49" s="33"/>
      <c r="C49" s="34"/>
      <c r="D49" s="35"/>
      <c r="E49" s="35"/>
    </row>
    <row r="50" spans="1:5" ht="15.75" hidden="1" thickBot="1">
      <c r="A50" s="32"/>
      <c r="B50" s="33"/>
      <c r="C50" s="34"/>
      <c r="D50" s="35"/>
      <c r="E50" s="35"/>
    </row>
    <row r="51" spans="1:5" ht="15.75" hidden="1" thickBot="1">
      <c r="A51" s="32"/>
      <c r="B51" s="33"/>
      <c r="C51" s="34"/>
      <c r="D51" s="35"/>
      <c r="E51" s="35"/>
    </row>
    <row r="52" spans="1:5" ht="15.75" hidden="1" thickBot="1">
      <c r="A52" s="32"/>
      <c r="B52" s="33"/>
      <c r="C52" s="34"/>
      <c r="D52" s="35"/>
      <c r="E52" s="35"/>
    </row>
    <row r="53" spans="1:5" ht="15.75" hidden="1" thickBot="1">
      <c r="A53" s="32"/>
      <c r="B53" s="33"/>
      <c r="C53" s="34"/>
      <c r="D53" s="35"/>
      <c r="E53" s="35"/>
    </row>
    <row r="54" spans="1:5" ht="15.75" hidden="1" thickBot="1">
      <c r="A54" s="32"/>
      <c r="B54" s="33"/>
      <c r="C54" s="34"/>
      <c r="D54" s="35"/>
      <c r="E54" s="35"/>
    </row>
    <row r="55" spans="1:5" ht="15.75" hidden="1" thickBot="1">
      <c r="A55" s="32"/>
      <c r="B55" s="33"/>
      <c r="C55" s="34"/>
      <c r="D55" s="35"/>
      <c r="E55" s="35"/>
    </row>
    <row r="56" spans="1:5" ht="15.75" hidden="1" thickBot="1">
      <c r="A56" s="32"/>
      <c r="B56" s="33"/>
      <c r="C56" s="34"/>
      <c r="D56" s="35"/>
      <c r="E56" s="35"/>
    </row>
    <row r="57" spans="1:5" ht="0.75" customHeight="1">
      <c r="A57" s="36"/>
      <c r="B57" s="37"/>
      <c r="C57" s="38"/>
      <c r="D57" s="39"/>
      <c r="E57" s="39"/>
    </row>
    <row r="58" spans="1:5" ht="15.75" thickBot="1">
      <c r="A58" s="40"/>
      <c r="B58" s="25" t="s">
        <v>102</v>
      </c>
      <c r="C58" s="19">
        <f>SUM(C43:C57)</f>
        <v>12</v>
      </c>
      <c r="D58" s="40"/>
      <c r="E58" s="40"/>
    </row>
    <row r="59" spans="1:5" ht="16.5" thickTop="1" thickBot="1">
      <c r="A59" s="40"/>
      <c r="B59" s="41"/>
      <c r="C59" s="40"/>
      <c r="D59" s="40"/>
      <c r="E59" s="40"/>
    </row>
    <row r="60" spans="1:5">
      <c r="A60" s="224" t="s">
        <v>103</v>
      </c>
      <c r="B60" s="225"/>
    </row>
    <row r="61" spans="1:5">
      <c r="A61" s="27" t="s">
        <v>104</v>
      </c>
      <c r="B61" s="27" t="s">
        <v>105</v>
      </c>
      <c r="C61" s="30">
        <v>1</v>
      </c>
      <c r="D61" s="29">
        <v>6365</v>
      </c>
      <c r="E61" s="29">
        <v>6365</v>
      </c>
    </row>
    <row r="62" spans="1:5" ht="15.75" thickBot="1">
      <c r="A62" s="31"/>
      <c r="B62" s="25" t="s">
        <v>106</v>
      </c>
      <c r="C62" s="19">
        <f>SUM(C61:C61)</f>
        <v>1</v>
      </c>
    </row>
    <row r="63" spans="1:5" ht="15.75" thickTop="1">
      <c r="A63" s="31"/>
    </row>
    <row r="64" spans="1:5" ht="15.75" thickBot="1">
      <c r="B64" s="25" t="s">
        <v>31</v>
      </c>
      <c r="C64" s="19">
        <f>+C62+C58+C40</f>
        <v>42</v>
      </c>
    </row>
    <row r="65" ht="15.75" thickTop="1"/>
  </sheetData>
  <mergeCells count="13">
    <mergeCell ref="A9:B9"/>
    <mergeCell ref="A42:B42"/>
    <mergeCell ref="A60:B60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25" right="0.25" top="0.75" bottom="0.75" header="0.3" footer="0.3"/>
  <pageSetup paperSize="9" scale="81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52C86-4ED3-4881-A37E-4AA11AA025CD}">
  <dimension ref="A1:E35"/>
  <sheetViews>
    <sheetView showGridLines="0" workbookViewId="0">
      <selection activeCell="G11" sqref="G11"/>
    </sheetView>
  </sheetViews>
  <sheetFormatPr baseColWidth="10" defaultRowHeight="15"/>
  <cols>
    <col min="1" max="1" width="36" bestFit="1" customWidth="1"/>
    <col min="2" max="2" width="32.7109375" bestFit="1" customWidth="1"/>
    <col min="3" max="3" width="20.85546875" bestFit="1" customWidth="1"/>
    <col min="4" max="4" width="14.7109375" style="77" customWidth="1"/>
    <col min="5" max="5" width="16.140625" style="77" customWidth="1"/>
  </cols>
  <sheetData>
    <row r="1" spans="1:5" ht="15.75">
      <c r="A1" s="205" t="s">
        <v>1834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5.75">
      <c r="A6" s="1"/>
    </row>
    <row r="7" spans="1:5">
      <c r="A7" s="267" t="s">
        <v>0</v>
      </c>
      <c r="B7" s="267" t="s">
        <v>1</v>
      </c>
      <c r="C7" s="268" t="s">
        <v>8</v>
      </c>
      <c r="D7" s="309" t="s">
        <v>2</v>
      </c>
      <c r="E7" s="309"/>
    </row>
    <row r="8" spans="1:5">
      <c r="A8" s="267"/>
      <c r="B8" s="267"/>
      <c r="C8" s="268"/>
      <c r="D8" s="309" t="s">
        <v>3</v>
      </c>
      <c r="E8" s="309" t="s">
        <v>4</v>
      </c>
    </row>
    <row r="9" spans="1:5">
      <c r="A9" s="267"/>
      <c r="B9" s="267"/>
      <c r="C9" s="268"/>
      <c r="D9" s="309"/>
      <c r="E9" s="309"/>
    </row>
    <row r="10" spans="1:5">
      <c r="A10" s="241" t="s">
        <v>5</v>
      </c>
      <c r="B10" s="242"/>
    </row>
    <row r="11" spans="1:5">
      <c r="A11" s="310" t="s">
        <v>1835</v>
      </c>
      <c r="B11" s="310" t="s">
        <v>1836</v>
      </c>
      <c r="C11" s="156">
        <v>1</v>
      </c>
      <c r="D11" s="178">
        <v>98998</v>
      </c>
      <c r="E11" s="178">
        <v>98998</v>
      </c>
    </row>
    <row r="12" spans="1:5">
      <c r="A12" s="310" t="s">
        <v>1837</v>
      </c>
      <c r="B12" s="310" t="s">
        <v>935</v>
      </c>
      <c r="C12" s="156">
        <v>1</v>
      </c>
      <c r="D12" s="178">
        <v>48417.38</v>
      </c>
      <c r="E12" s="178">
        <v>48417.38</v>
      </c>
    </row>
    <row r="13" spans="1:5">
      <c r="A13" s="310" t="s">
        <v>1838</v>
      </c>
      <c r="B13" s="310" t="s">
        <v>544</v>
      </c>
      <c r="C13" s="156">
        <v>3</v>
      </c>
      <c r="D13" s="178">
        <v>48417.38</v>
      </c>
      <c r="E13" s="178">
        <v>48417.38</v>
      </c>
    </row>
    <row r="14" spans="1:5">
      <c r="A14" s="310" t="s">
        <v>1839</v>
      </c>
      <c r="B14" s="310" t="s">
        <v>1273</v>
      </c>
      <c r="C14" s="156">
        <v>2</v>
      </c>
      <c r="D14" s="178">
        <v>32223.84</v>
      </c>
      <c r="E14" s="178">
        <v>32223.84</v>
      </c>
    </row>
    <row r="15" spans="1:5">
      <c r="A15" s="310" t="s">
        <v>1840</v>
      </c>
      <c r="B15" s="310" t="s">
        <v>60</v>
      </c>
      <c r="C15" s="156">
        <v>4</v>
      </c>
      <c r="D15" s="178">
        <v>32223.84</v>
      </c>
      <c r="E15" s="178">
        <v>32223.84</v>
      </c>
    </row>
    <row r="16" spans="1:5">
      <c r="A16" s="311" t="s">
        <v>1841</v>
      </c>
      <c r="B16" s="310" t="s">
        <v>60</v>
      </c>
      <c r="C16" s="156">
        <v>1</v>
      </c>
      <c r="D16" s="178">
        <v>26116</v>
      </c>
      <c r="E16" s="178">
        <v>26116</v>
      </c>
    </row>
    <row r="17" spans="1:5">
      <c r="A17" s="310" t="s">
        <v>1842</v>
      </c>
      <c r="B17" s="310" t="s">
        <v>60</v>
      </c>
      <c r="C17" s="156">
        <v>2</v>
      </c>
      <c r="D17" s="178">
        <v>23849.64</v>
      </c>
      <c r="E17" s="178">
        <v>23849.64</v>
      </c>
    </row>
    <row r="18" spans="1:5">
      <c r="A18" s="310" t="s">
        <v>1843</v>
      </c>
      <c r="B18" s="310" t="s">
        <v>1844</v>
      </c>
      <c r="C18" s="156">
        <v>3</v>
      </c>
      <c r="D18" s="178">
        <v>20636.64</v>
      </c>
      <c r="E18" s="178">
        <v>20636.64</v>
      </c>
    </row>
    <row r="19" spans="1:5">
      <c r="A19" s="310" t="s">
        <v>1845</v>
      </c>
      <c r="B19" s="310" t="s">
        <v>72</v>
      </c>
      <c r="C19" s="156">
        <v>14</v>
      </c>
      <c r="D19" s="178">
        <v>17176.2</v>
      </c>
      <c r="E19" s="178">
        <v>17176.2</v>
      </c>
    </row>
    <row r="20" spans="1:5">
      <c r="A20" s="310" t="s">
        <v>1846</v>
      </c>
      <c r="B20" s="310" t="s">
        <v>72</v>
      </c>
      <c r="C20" s="156">
        <v>1</v>
      </c>
      <c r="D20" s="312">
        <v>16219</v>
      </c>
      <c r="E20" s="312">
        <v>16219</v>
      </c>
    </row>
    <row r="21" spans="1:5">
      <c r="A21" s="310" t="s">
        <v>1847</v>
      </c>
      <c r="B21" s="310" t="s">
        <v>72</v>
      </c>
      <c r="C21" s="156">
        <v>5</v>
      </c>
      <c r="D21" s="6">
        <v>14882.8</v>
      </c>
      <c r="E21" s="6">
        <v>14882.8</v>
      </c>
    </row>
    <row r="22" spans="1:5">
      <c r="A22" s="310" t="s">
        <v>1848</v>
      </c>
      <c r="B22" s="310" t="s">
        <v>72</v>
      </c>
      <c r="C22" s="156">
        <v>1</v>
      </c>
      <c r="D22" s="6">
        <v>14689.19</v>
      </c>
      <c r="E22" s="6">
        <v>14689.19</v>
      </c>
    </row>
    <row r="23" spans="1:5">
      <c r="A23" s="310" t="s">
        <v>1849</v>
      </c>
      <c r="B23" s="310" t="s">
        <v>72</v>
      </c>
      <c r="C23" s="156">
        <v>1</v>
      </c>
      <c r="D23" s="312">
        <v>12525.3</v>
      </c>
      <c r="E23" s="312">
        <v>12525.3</v>
      </c>
    </row>
    <row r="24" spans="1:5">
      <c r="A24" s="310" t="s">
        <v>1850</v>
      </c>
      <c r="B24" s="310" t="s">
        <v>606</v>
      </c>
      <c r="C24" s="156">
        <v>1</v>
      </c>
      <c r="D24" s="6">
        <v>9121.2999999999993</v>
      </c>
      <c r="E24" s="6">
        <v>9121.2999999999993</v>
      </c>
    </row>
    <row r="25" spans="1:5">
      <c r="A25" s="240" t="s">
        <v>99</v>
      </c>
      <c r="B25" s="240"/>
      <c r="C25" s="115">
        <f>SUM(C11:C24)</f>
        <v>40</v>
      </c>
      <c r="D25" s="286"/>
      <c r="E25" s="286"/>
    </row>
    <row r="26" spans="1:5">
      <c r="A26" s="313"/>
      <c r="B26" s="313"/>
      <c r="C26" s="313"/>
      <c r="D26" s="286"/>
      <c r="E26" s="286"/>
    </row>
    <row r="27" spans="1:5">
      <c r="A27" s="142" t="s">
        <v>471</v>
      </c>
      <c r="B27" s="115"/>
      <c r="C27" s="314"/>
      <c r="D27" s="315"/>
      <c r="E27" s="315"/>
    </row>
    <row r="28" spans="1:5">
      <c r="A28" s="105" t="s">
        <v>1851</v>
      </c>
      <c r="B28" s="283" t="s">
        <v>72</v>
      </c>
      <c r="C28" s="316">
        <v>2</v>
      </c>
      <c r="D28" s="317">
        <v>29000</v>
      </c>
      <c r="E28" s="317">
        <v>29000</v>
      </c>
    </row>
    <row r="29" spans="1:5">
      <c r="A29" s="105" t="s">
        <v>1852</v>
      </c>
      <c r="B29" s="283" t="s">
        <v>72</v>
      </c>
      <c r="C29" s="318">
        <v>1</v>
      </c>
      <c r="D29" s="317">
        <v>20559.189999999999</v>
      </c>
      <c r="E29" s="317">
        <v>20559.189999999999</v>
      </c>
    </row>
    <row r="30" spans="1:5">
      <c r="A30" s="105" t="s">
        <v>1853</v>
      </c>
      <c r="B30" s="283" t="s">
        <v>72</v>
      </c>
      <c r="C30" s="318">
        <v>2</v>
      </c>
      <c r="D30" s="317">
        <v>13706.93</v>
      </c>
      <c r="E30" s="317">
        <v>13706.93</v>
      </c>
    </row>
    <row r="31" spans="1:5">
      <c r="A31" s="105" t="s">
        <v>1854</v>
      </c>
      <c r="B31" s="283" t="s">
        <v>72</v>
      </c>
      <c r="C31" s="318">
        <v>9</v>
      </c>
      <c r="D31" s="317">
        <v>13000</v>
      </c>
      <c r="E31" s="317">
        <v>13000</v>
      </c>
    </row>
    <row r="32" spans="1:5">
      <c r="A32" s="105" t="s">
        <v>1855</v>
      </c>
      <c r="B32" s="283" t="s">
        <v>72</v>
      </c>
      <c r="C32" s="318">
        <v>1</v>
      </c>
      <c r="D32" s="317">
        <v>8754.7199999999993</v>
      </c>
      <c r="E32" s="317">
        <v>8754.7199999999993</v>
      </c>
    </row>
    <row r="33" spans="1:5">
      <c r="A33" s="240" t="s">
        <v>472</v>
      </c>
      <c r="B33" s="240"/>
      <c r="C33" s="115">
        <f>SUM(C28:C32)</f>
        <v>15</v>
      </c>
      <c r="D33" s="286"/>
      <c r="E33" s="286"/>
    </row>
    <row r="34" spans="1:5">
      <c r="A34" s="287"/>
      <c r="B34" s="287"/>
      <c r="C34" s="287"/>
      <c r="D34" s="286"/>
      <c r="E34" s="286"/>
    </row>
    <row r="35" spans="1:5">
      <c r="A35" s="287"/>
      <c r="B35" s="142" t="s">
        <v>32</v>
      </c>
      <c r="C35" s="115">
        <f>C33+C25</f>
        <v>55</v>
      </c>
      <c r="D35" s="286"/>
      <c r="E35" s="286"/>
    </row>
  </sheetData>
  <mergeCells count="13">
    <mergeCell ref="A10:B10"/>
    <mergeCell ref="A25:B25"/>
    <mergeCell ref="A33:B33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4C9D4-3495-4CBC-A4FA-0E6B9418EDB1}">
  <dimension ref="A1:E29"/>
  <sheetViews>
    <sheetView showGridLines="0" workbookViewId="0">
      <selection activeCell="F5" sqref="F5"/>
    </sheetView>
  </sheetViews>
  <sheetFormatPr baseColWidth="10" defaultRowHeight="15"/>
  <cols>
    <col min="1" max="1" width="14" customWidth="1"/>
    <col min="2" max="2" width="32.7109375" bestFit="1" customWidth="1"/>
    <col min="3" max="3" width="16" customWidth="1"/>
    <col min="4" max="5" width="11.28515625" style="320" customWidth="1"/>
    <col min="257" max="257" width="14" customWidth="1"/>
    <col min="258" max="258" width="32.7109375" bestFit="1" customWidth="1"/>
    <col min="259" max="259" width="16" customWidth="1"/>
    <col min="260" max="261" width="11.28515625" customWidth="1"/>
    <col min="513" max="513" width="14" customWidth="1"/>
    <col min="514" max="514" width="32.7109375" bestFit="1" customWidth="1"/>
    <col min="515" max="515" width="16" customWidth="1"/>
    <col min="516" max="517" width="11.28515625" customWidth="1"/>
    <col min="769" max="769" width="14" customWidth="1"/>
    <col min="770" max="770" width="32.7109375" bestFit="1" customWidth="1"/>
    <col min="771" max="771" width="16" customWidth="1"/>
    <col min="772" max="773" width="11.28515625" customWidth="1"/>
    <col min="1025" max="1025" width="14" customWidth="1"/>
    <col min="1026" max="1026" width="32.7109375" bestFit="1" customWidth="1"/>
    <col min="1027" max="1027" width="16" customWidth="1"/>
    <col min="1028" max="1029" width="11.28515625" customWidth="1"/>
    <col min="1281" max="1281" width="14" customWidth="1"/>
    <col min="1282" max="1282" width="32.7109375" bestFit="1" customWidth="1"/>
    <col min="1283" max="1283" width="16" customWidth="1"/>
    <col min="1284" max="1285" width="11.28515625" customWidth="1"/>
    <col min="1537" max="1537" width="14" customWidth="1"/>
    <col min="1538" max="1538" width="32.7109375" bestFit="1" customWidth="1"/>
    <col min="1539" max="1539" width="16" customWidth="1"/>
    <col min="1540" max="1541" width="11.28515625" customWidth="1"/>
    <col min="1793" max="1793" width="14" customWidth="1"/>
    <col min="1794" max="1794" width="32.7109375" bestFit="1" customWidth="1"/>
    <col min="1795" max="1795" width="16" customWidth="1"/>
    <col min="1796" max="1797" width="11.28515625" customWidth="1"/>
    <col min="2049" max="2049" width="14" customWidth="1"/>
    <col min="2050" max="2050" width="32.7109375" bestFit="1" customWidth="1"/>
    <col min="2051" max="2051" width="16" customWidth="1"/>
    <col min="2052" max="2053" width="11.28515625" customWidth="1"/>
    <col min="2305" max="2305" width="14" customWidth="1"/>
    <col min="2306" max="2306" width="32.7109375" bestFit="1" customWidth="1"/>
    <col min="2307" max="2307" width="16" customWidth="1"/>
    <col min="2308" max="2309" width="11.28515625" customWidth="1"/>
    <col min="2561" max="2561" width="14" customWidth="1"/>
    <col min="2562" max="2562" width="32.7109375" bestFit="1" customWidth="1"/>
    <col min="2563" max="2563" width="16" customWidth="1"/>
    <col min="2564" max="2565" width="11.28515625" customWidth="1"/>
    <col min="2817" max="2817" width="14" customWidth="1"/>
    <col min="2818" max="2818" width="32.7109375" bestFit="1" customWidth="1"/>
    <col min="2819" max="2819" width="16" customWidth="1"/>
    <col min="2820" max="2821" width="11.28515625" customWidth="1"/>
    <col min="3073" max="3073" width="14" customWidth="1"/>
    <col min="3074" max="3074" width="32.7109375" bestFit="1" customWidth="1"/>
    <col min="3075" max="3075" width="16" customWidth="1"/>
    <col min="3076" max="3077" width="11.28515625" customWidth="1"/>
    <col min="3329" max="3329" width="14" customWidth="1"/>
    <col min="3330" max="3330" width="32.7109375" bestFit="1" customWidth="1"/>
    <col min="3331" max="3331" width="16" customWidth="1"/>
    <col min="3332" max="3333" width="11.28515625" customWidth="1"/>
    <col min="3585" max="3585" width="14" customWidth="1"/>
    <col min="3586" max="3586" width="32.7109375" bestFit="1" customWidth="1"/>
    <col min="3587" max="3587" width="16" customWidth="1"/>
    <col min="3588" max="3589" width="11.28515625" customWidth="1"/>
    <col min="3841" max="3841" width="14" customWidth="1"/>
    <col min="3842" max="3842" width="32.7109375" bestFit="1" customWidth="1"/>
    <col min="3843" max="3843" width="16" customWidth="1"/>
    <col min="3844" max="3845" width="11.28515625" customWidth="1"/>
    <col min="4097" max="4097" width="14" customWidth="1"/>
    <col min="4098" max="4098" width="32.7109375" bestFit="1" customWidth="1"/>
    <col min="4099" max="4099" width="16" customWidth="1"/>
    <col min="4100" max="4101" width="11.28515625" customWidth="1"/>
    <col min="4353" max="4353" width="14" customWidth="1"/>
    <col min="4354" max="4354" width="32.7109375" bestFit="1" customWidth="1"/>
    <col min="4355" max="4355" width="16" customWidth="1"/>
    <col min="4356" max="4357" width="11.28515625" customWidth="1"/>
    <col min="4609" max="4609" width="14" customWidth="1"/>
    <col min="4610" max="4610" width="32.7109375" bestFit="1" customWidth="1"/>
    <col min="4611" max="4611" width="16" customWidth="1"/>
    <col min="4612" max="4613" width="11.28515625" customWidth="1"/>
    <col min="4865" max="4865" width="14" customWidth="1"/>
    <col min="4866" max="4866" width="32.7109375" bestFit="1" customWidth="1"/>
    <col min="4867" max="4867" width="16" customWidth="1"/>
    <col min="4868" max="4869" width="11.28515625" customWidth="1"/>
    <col min="5121" max="5121" width="14" customWidth="1"/>
    <col min="5122" max="5122" width="32.7109375" bestFit="1" customWidth="1"/>
    <col min="5123" max="5123" width="16" customWidth="1"/>
    <col min="5124" max="5125" width="11.28515625" customWidth="1"/>
    <col min="5377" max="5377" width="14" customWidth="1"/>
    <col min="5378" max="5378" width="32.7109375" bestFit="1" customWidth="1"/>
    <col min="5379" max="5379" width="16" customWidth="1"/>
    <col min="5380" max="5381" width="11.28515625" customWidth="1"/>
    <col min="5633" max="5633" width="14" customWidth="1"/>
    <col min="5634" max="5634" width="32.7109375" bestFit="1" customWidth="1"/>
    <col min="5635" max="5635" width="16" customWidth="1"/>
    <col min="5636" max="5637" width="11.28515625" customWidth="1"/>
    <col min="5889" max="5889" width="14" customWidth="1"/>
    <col min="5890" max="5890" width="32.7109375" bestFit="1" customWidth="1"/>
    <col min="5891" max="5891" width="16" customWidth="1"/>
    <col min="5892" max="5893" width="11.28515625" customWidth="1"/>
    <col min="6145" max="6145" width="14" customWidth="1"/>
    <col min="6146" max="6146" width="32.7109375" bestFit="1" customWidth="1"/>
    <col min="6147" max="6147" width="16" customWidth="1"/>
    <col min="6148" max="6149" width="11.28515625" customWidth="1"/>
    <col min="6401" max="6401" width="14" customWidth="1"/>
    <col min="6402" max="6402" width="32.7109375" bestFit="1" customWidth="1"/>
    <col min="6403" max="6403" width="16" customWidth="1"/>
    <col min="6404" max="6405" width="11.28515625" customWidth="1"/>
    <col min="6657" max="6657" width="14" customWidth="1"/>
    <col min="6658" max="6658" width="32.7109375" bestFit="1" customWidth="1"/>
    <col min="6659" max="6659" width="16" customWidth="1"/>
    <col min="6660" max="6661" width="11.28515625" customWidth="1"/>
    <col min="6913" max="6913" width="14" customWidth="1"/>
    <col min="6914" max="6914" width="32.7109375" bestFit="1" customWidth="1"/>
    <col min="6915" max="6915" width="16" customWidth="1"/>
    <col min="6916" max="6917" width="11.28515625" customWidth="1"/>
    <col min="7169" max="7169" width="14" customWidth="1"/>
    <col min="7170" max="7170" width="32.7109375" bestFit="1" customWidth="1"/>
    <col min="7171" max="7171" width="16" customWidth="1"/>
    <col min="7172" max="7173" width="11.28515625" customWidth="1"/>
    <col min="7425" max="7425" width="14" customWidth="1"/>
    <col min="7426" max="7426" width="32.7109375" bestFit="1" customWidth="1"/>
    <col min="7427" max="7427" width="16" customWidth="1"/>
    <col min="7428" max="7429" width="11.28515625" customWidth="1"/>
    <col min="7681" max="7681" width="14" customWidth="1"/>
    <col min="7682" max="7682" width="32.7109375" bestFit="1" customWidth="1"/>
    <col min="7683" max="7683" width="16" customWidth="1"/>
    <col min="7684" max="7685" width="11.28515625" customWidth="1"/>
    <col min="7937" max="7937" width="14" customWidth="1"/>
    <col min="7938" max="7938" width="32.7109375" bestFit="1" customWidth="1"/>
    <col min="7939" max="7939" width="16" customWidth="1"/>
    <col min="7940" max="7941" width="11.28515625" customWidth="1"/>
    <col min="8193" max="8193" width="14" customWidth="1"/>
    <col min="8194" max="8194" width="32.7109375" bestFit="1" customWidth="1"/>
    <col min="8195" max="8195" width="16" customWidth="1"/>
    <col min="8196" max="8197" width="11.28515625" customWidth="1"/>
    <col min="8449" max="8449" width="14" customWidth="1"/>
    <col min="8450" max="8450" width="32.7109375" bestFit="1" customWidth="1"/>
    <col min="8451" max="8451" width="16" customWidth="1"/>
    <col min="8452" max="8453" width="11.28515625" customWidth="1"/>
    <col min="8705" max="8705" width="14" customWidth="1"/>
    <col min="8706" max="8706" width="32.7109375" bestFit="1" customWidth="1"/>
    <col min="8707" max="8707" width="16" customWidth="1"/>
    <col min="8708" max="8709" width="11.28515625" customWidth="1"/>
    <col min="8961" max="8961" width="14" customWidth="1"/>
    <col min="8962" max="8962" width="32.7109375" bestFit="1" customWidth="1"/>
    <col min="8963" max="8963" width="16" customWidth="1"/>
    <col min="8964" max="8965" width="11.28515625" customWidth="1"/>
    <col min="9217" max="9217" width="14" customWidth="1"/>
    <col min="9218" max="9218" width="32.7109375" bestFit="1" customWidth="1"/>
    <col min="9219" max="9219" width="16" customWidth="1"/>
    <col min="9220" max="9221" width="11.28515625" customWidth="1"/>
    <col min="9473" max="9473" width="14" customWidth="1"/>
    <col min="9474" max="9474" width="32.7109375" bestFit="1" customWidth="1"/>
    <col min="9475" max="9475" width="16" customWidth="1"/>
    <col min="9476" max="9477" width="11.28515625" customWidth="1"/>
    <col min="9729" max="9729" width="14" customWidth="1"/>
    <col min="9730" max="9730" width="32.7109375" bestFit="1" customWidth="1"/>
    <col min="9731" max="9731" width="16" customWidth="1"/>
    <col min="9732" max="9733" width="11.28515625" customWidth="1"/>
    <col min="9985" max="9985" width="14" customWidth="1"/>
    <col min="9986" max="9986" width="32.7109375" bestFit="1" customWidth="1"/>
    <col min="9987" max="9987" width="16" customWidth="1"/>
    <col min="9988" max="9989" width="11.28515625" customWidth="1"/>
    <col min="10241" max="10241" width="14" customWidth="1"/>
    <col min="10242" max="10242" width="32.7109375" bestFit="1" customWidth="1"/>
    <col min="10243" max="10243" width="16" customWidth="1"/>
    <col min="10244" max="10245" width="11.28515625" customWidth="1"/>
    <col min="10497" max="10497" width="14" customWidth="1"/>
    <col min="10498" max="10498" width="32.7109375" bestFit="1" customWidth="1"/>
    <col min="10499" max="10499" width="16" customWidth="1"/>
    <col min="10500" max="10501" width="11.28515625" customWidth="1"/>
    <col min="10753" max="10753" width="14" customWidth="1"/>
    <col min="10754" max="10754" width="32.7109375" bestFit="1" customWidth="1"/>
    <col min="10755" max="10755" width="16" customWidth="1"/>
    <col min="10756" max="10757" width="11.28515625" customWidth="1"/>
    <col min="11009" max="11009" width="14" customWidth="1"/>
    <col min="11010" max="11010" width="32.7109375" bestFit="1" customWidth="1"/>
    <col min="11011" max="11011" width="16" customWidth="1"/>
    <col min="11012" max="11013" width="11.28515625" customWidth="1"/>
    <col min="11265" max="11265" width="14" customWidth="1"/>
    <col min="11266" max="11266" width="32.7109375" bestFit="1" customWidth="1"/>
    <col min="11267" max="11267" width="16" customWidth="1"/>
    <col min="11268" max="11269" width="11.28515625" customWidth="1"/>
    <col min="11521" max="11521" width="14" customWidth="1"/>
    <col min="11522" max="11522" width="32.7109375" bestFit="1" customWidth="1"/>
    <col min="11523" max="11523" width="16" customWidth="1"/>
    <col min="11524" max="11525" width="11.28515625" customWidth="1"/>
    <col min="11777" max="11777" width="14" customWidth="1"/>
    <col min="11778" max="11778" width="32.7109375" bestFit="1" customWidth="1"/>
    <col min="11779" max="11779" width="16" customWidth="1"/>
    <col min="11780" max="11781" width="11.28515625" customWidth="1"/>
    <col min="12033" max="12033" width="14" customWidth="1"/>
    <col min="12034" max="12034" width="32.7109375" bestFit="1" customWidth="1"/>
    <col min="12035" max="12035" width="16" customWidth="1"/>
    <col min="12036" max="12037" width="11.28515625" customWidth="1"/>
    <col min="12289" max="12289" width="14" customWidth="1"/>
    <col min="12290" max="12290" width="32.7109375" bestFit="1" customWidth="1"/>
    <col min="12291" max="12291" width="16" customWidth="1"/>
    <col min="12292" max="12293" width="11.28515625" customWidth="1"/>
    <col min="12545" max="12545" width="14" customWidth="1"/>
    <col min="12546" max="12546" width="32.7109375" bestFit="1" customWidth="1"/>
    <col min="12547" max="12547" width="16" customWidth="1"/>
    <col min="12548" max="12549" width="11.28515625" customWidth="1"/>
    <col min="12801" max="12801" width="14" customWidth="1"/>
    <col min="12802" max="12802" width="32.7109375" bestFit="1" customWidth="1"/>
    <col min="12803" max="12803" width="16" customWidth="1"/>
    <col min="12804" max="12805" width="11.28515625" customWidth="1"/>
    <col min="13057" max="13057" width="14" customWidth="1"/>
    <col min="13058" max="13058" width="32.7109375" bestFit="1" customWidth="1"/>
    <col min="13059" max="13059" width="16" customWidth="1"/>
    <col min="13060" max="13061" width="11.28515625" customWidth="1"/>
    <col min="13313" max="13313" width="14" customWidth="1"/>
    <col min="13314" max="13314" width="32.7109375" bestFit="1" customWidth="1"/>
    <col min="13315" max="13315" width="16" customWidth="1"/>
    <col min="13316" max="13317" width="11.28515625" customWidth="1"/>
    <col min="13569" max="13569" width="14" customWidth="1"/>
    <col min="13570" max="13570" width="32.7109375" bestFit="1" customWidth="1"/>
    <col min="13571" max="13571" width="16" customWidth="1"/>
    <col min="13572" max="13573" width="11.28515625" customWidth="1"/>
    <col min="13825" max="13825" width="14" customWidth="1"/>
    <col min="13826" max="13826" width="32.7109375" bestFit="1" customWidth="1"/>
    <col min="13827" max="13827" width="16" customWidth="1"/>
    <col min="13828" max="13829" width="11.28515625" customWidth="1"/>
    <col min="14081" max="14081" width="14" customWidth="1"/>
    <col min="14082" max="14082" width="32.7109375" bestFit="1" customWidth="1"/>
    <col min="14083" max="14083" width="16" customWidth="1"/>
    <col min="14084" max="14085" width="11.28515625" customWidth="1"/>
    <col min="14337" max="14337" width="14" customWidth="1"/>
    <col min="14338" max="14338" width="32.7109375" bestFit="1" customWidth="1"/>
    <col min="14339" max="14339" width="16" customWidth="1"/>
    <col min="14340" max="14341" width="11.28515625" customWidth="1"/>
    <col min="14593" max="14593" width="14" customWidth="1"/>
    <col min="14594" max="14594" width="32.7109375" bestFit="1" customWidth="1"/>
    <col min="14595" max="14595" width="16" customWidth="1"/>
    <col min="14596" max="14597" width="11.28515625" customWidth="1"/>
    <col min="14849" max="14849" width="14" customWidth="1"/>
    <col min="14850" max="14850" width="32.7109375" bestFit="1" customWidth="1"/>
    <col min="14851" max="14851" width="16" customWidth="1"/>
    <col min="14852" max="14853" width="11.28515625" customWidth="1"/>
    <col min="15105" max="15105" width="14" customWidth="1"/>
    <col min="15106" max="15106" width="32.7109375" bestFit="1" customWidth="1"/>
    <col min="15107" max="15107" width="16" customWidth="1"/>
    <col min="15108" max="15109" width="11.28515625" customWidth="1"/>
    <col min="15361" max="15361" width="14" customWidth="1"/>
    <col min="15362" max="15362" width="32.7109375" bestFit="1" customWidth="1"/>
    <col min="15363" max="15363" width="16" customWidth="1"/>
    <col min="15364" max="15365" width="11.28515625" customWidth="1"/>
    <col min="15617" max="15617" width="14" customWidth="1"/>
    <col min="15618" max="15618" width="32.7109375" bestFit="1" customWidth="1"/>
    <col min="15619" max="15619" width="16" customWidth="1"/>
    <col min="15620" max="15621" width="11.28515625" customWidth="1"/>
    <col min="15873" max="15873" width="14" customWidth="1"/>
    <col min="15874" max="15874" width="32.7109375" bestFit="1" customWidth="1"/>
    <col min="15875" max="15875" width="16" customWidth="1"/>
    <col min="15876" max="15877" width="11.28515625" customWidth="1"/>
    <col min="16129" max="16129" width="14" customWidth="1"/>
    <col min="16130" max="16130" width="32.7109375" bestFit="1" customWidth="1"/>
    <col min="16131" max="16131" width="16" customWidth="1"/>
    <col min="16132" max="16133" width="11.28515625" customWidth="1"/>
  </cols>
  <sheetData>
    <row r="1" spans="1:5" ht="16.5">
      <c r="A1" s="319" t="s">
        <v>1856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5.75">
      <c r="A6" s="1"/>
    </row>
    <row r="7" spans="1:5">
      <c r="A7" s="237" t="s">
        <v>0</v>
      </c>
      <c r="B7" s="237" t="s">
        <v>1</v>
      </c>
      <c r="C7" s="238" t="s">
        <v>8</v>
      </c>
      <c r="D7" s="239" t="s">
        <v>2</v>
      </c>
      <c r="E7" s="239"/>
    </row>
    <row r="8" spans="1:5">
      <c r="A8" s="237"/>
      <c r="B8" s="237"/>
      <c r="C8" s="238"/>
      <c r="D8" s="239" t="s">
        <v>3</v>
      </c>
      <c r="E8" s="239" t="s">
        <v>4</v>
      </c>
    </row>
    <row r="9" spans="1:5">
      <c r="A9" s="237"/>
      <c r="B9" s="237"/>
      <c r="C9" s="238"/>
      <c r="D9" s="239"/>
      <c r="E9" s="239"/>
    </row>
    <row r="10" spans="1:5">
      <c r="A10" s="203" t="s">
        <v>5</v>
      </c>
      <c r="B10" s="204"/>
    </row>
    <row r="11" spans="1:5">
      <c r="A11" s="321" t="s">
        <v>934</v>
      </c>
      <c r="B11" s="90" t="s">
        <v>938</v>
      </c>
      <c r="C11" s="3">
        <v>2</v>
      </c>
      <c r="D11" s="322">
        <v>49386</v>
      </c>
      <c r="E11" s="322">
        <v>49386</v>
      </c>
    </row>
    <row r="12" spans="1:5">
      <c r="A12" s="321" t="s">
        <v>1857</v>
      </c>
      <c r="B12" s="90" t="s">
        <v>36</v>
      </c>
      <c r="C12" s="3">
        <v>10</v>
      </c>
      <c r="D12" s="322">
        <v>24328</v>
      </c>
      <c r="E12" s="322">
        <v>32868</v>
      </c>
    </row>
    <row r="13" spans="1:5">
      <c r="A13" s="321" t="s">
        <v>1858</v>
      </c>
      <c r="B13" s="90" t="s">
        <v>1859</v>
      </c>
      <c r="C13" s="3">
        <v>1</v>
      </c>
      <c r="D13" s="322">
        <v>98998</v>
      </c>
      <c r="E13" s="322">
        <v>98998</v>
      </c>
    </row>
    <row r="14" spans="1:5">
      <c r="A14" s="230" t="s">
        <v>99</v>
      </c>
      <c r="B14" s="231"/>
      <c r="C14" s="192">
        <f>SUM(C11:C13)</f>
        <v>13</v>
      </c>
    </row>
    <row r="15" spans="1:5">
      <c r="A15" s="31"/>
    </row>
    <row r="16" spans="1:5">
      <c r="A16" s="230" t="s">
        <v>100</v>
      </c>
      <c r="B16" s="231"/>
      <c r="D16"/>
      <c r="E16"/>
    </row>
    <row r="17" spans="1:5">
      <c r="A17" s="307" t="s">
        <v>1860</v>
      </c>
      <c r="B17" s="307" t="s">
        <v>47</v>
      </c>
      <c r="C17" s="3">
        <v>1</v>
      </c>
      <c r="D17" s="6">
        <v>12316.8</v>
      </c>
      <c r="E17" s="6">
        <v>12316.8</v>
      </c>
    </row>
    <row r="18" spans="1:5">
      <c r="A18" s="307" t="s">
        <v>948</v>
      </c>
      <c r="B18" s="307" t="s">
        <v>49</v>
      </c>
      <c r="C18" s="3">
        <v>1</v>
      </c>
      <c r="D18" s="6">
        <v>9531.6</v>
      </c>
      <c r="E18" s="6">
        <v>9531.6</v>
      </c>
    </row>
    <row r="19" spans="1:5">
      <c r="A19" s="307" t="s">
        <v>1331</v>
      </c>
      <c r="B19" s="307" t="s">
        <v>1861</v>
      </c>
      <c r="C19" s="3">
        <v>1</v>
      </c>
      <c r="D19" s="6">
        <v>9189.6</v>
      </c>
      <c r="E19" s="6">
        <v>9189.6</v>
      </c>
    </row>
    <row r="20" spans="1:5">
      <c r="A20" s="307" t="s">
        <v>1862</v>
      </c>
      <c r="B20" s="307" t="s">
        <v>1256</v>
      </c>
      <c r="C20" s="3">
        <v>1</v>
      </c>
      <c r="D20" s="6">
        <v>6662.65</v>
      </c>
      <c r="E20" s="6">
        <v>6662.65</v>
      </c>
    </row>
    <row r="21" spans="1:5">
      <c r="A21" s="307" t="s">
        <v>1863</v>
      </c>
      <c r="B21" s="307" t="s">
        <v>43</v>
      </c>
      <c r="C21" s="3">
        <v>5</v>
      </c>
      <c r="D21" s="6">
        <v>10761.3</v>
      </c>
      <c r="E21" s="6">
        <v>10761.3</v>
      </c>
    </row>
    <row r="22" spans="1:5">
      <c r="A22" s="307" t="s">
        <v>930</v>
      </c>
      <c r="B22" s="307" t="s">
        <v>945</v>
      </c>
      <c r="C22" s="3">
        <v>2</v>
      </c>
      <c r="D22" s="6">
        <v>17258.099999999999</v>
      </c>
      <c r="E22" s="6">
        <v>17258.099999999999</v>
      </c>
    </row>
    <row r="23" spans="1:5">
      <c r="A23" s="230" t="s">
        <v>102</v>
      </c>
      <c r="B23" s="231"/>
      <c r="C23" s="192">
        <f>SUM(C17:C22)</f>
        <v>11</v>
      </c>
      <c r="D23" s="99"/>
      <c r="E23" s="99"/>
    </row>
    <row r="24" spans="1:5">
      <c r="A24" s="40"/>
      <c r="B24" s="41"/>
      <c r="C24" s="40"/>
      <c r="D24" s="99"/>
      <c r="E24" s="99"/>
    </row>
    <row r="25" spans="1:5">
      <c r="A25" s="230" t="s">
        <v>471</v>
      </c>
      <c r="B25" s="231"/>
      <c r="D25"/>
      <c r="E25"/>
    </row>
    <row r="26" spans="1:5">
      <c r="A26" s="96" t="s">
        <v>1864</v>
      </c>
      <c r="B26" s="96" t="s">
        <v>1865</v>
      </c>
      <c r="C26" s="3">
        <v>5</v>
      </c>
      <c r="D26" s="154">
        <v>59622.38</v>
      </c>
      <c r="E26" s="154">
        <v>65422.38</v>
      </c>
    </row>
    <row r="27" spans="1:5">
      <c r="A27" s="323" t="s">
        <v>472</v>
      </c>
      <c r="B27" s="324"/>
      <c r="C27" s="192">
        <f>SUM(C26:C26)</f>
        <v>5</v>
      </c>
    </row>
    <row r="29" spans="1:5">
      <c r="B29" s="7" t="s">
        <v>31</v>
      </c>
      <c r="C29" s="192">
        <f>C27+C23+C14</f>
        <v>29</v>
      </c>
    </row>
  </sheetData>
  <mergeCells count="16">
    <mergeCell ref="A10:B10"/>
    <mergeCell ref="A14:B14"/>
    <mergeCell ref="A16:B16"/>
    <mergeCell ref="A23:B23"/>
    <mergeCell ref="A25:B25"/>
    <mergeCell ref="A27:B27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AF72A-7407-48D9-AED9-BA809F7810CA}">
  <dimension ref="A1:E649"/>
  <sheetViews>
    <sheetView showGridLines="0" zoomScaleNormal="100" workbookViewId="0">
      <selection activeCell="K10" sqref="K10"/>
    </sheetView>
  </sheetViews>
  <sheetFormatPr baseColWidth="10" defaultRowHeight="15"/>
  <cols>
    <col min="1" max="1" width="11" style="122" customWidth="1"/>
    <col min="2" max="2" width="43.85546875" bestFit="1" customWidth="1"/>
    <col min="3" max="3" width="15.140625" bestFit="1" customWidth="1"/>
    <col min="4" max="5" width="11" style="325" customWidth="1"/>
  </cols>
  <sheetData>
    <row r="1" spans="1:5" ht="15.75">
      <c r="A1" s="205" t="s">
        <v>1866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91"/>
    </row>
    <row r="6" spans="1:5" ht="15.75">
      <c r="A6" s="191"/>
    </row>
    <row r="7" spans="1:5">
      <c r="A7" s="237" t="s">
        <v>0</v>
      </c>
      <c r="B7" s="237" t="s">
        <v>1</v>
      </c>
      <c r="C7" s="238" t="s">
        <v>8</v>
      </c>
      <c r="D7" s="239" t="s">
        <v>2</v>
      </c>
      <c r="E7" s="239"/>
    </row>
    <row r="8" spans="1:5">
      <c r="A8" s="237"/>
      <c r="B8" s="237"/>
      <c r="C8" s="238"/>
      <c r="D8" s="239" t="s">
        <v>3</v>
      </c>
      <c r="E8" s="239" t="s">
        <v>4</v>
      </c>
    </row>
    <row r="9" spans="1:5">
      <c r="A9" s="237"/>
      <c r="B9" s="237"/>
      <c r="C9" s="238"/>
      <c r="D9" s="239"/>
      <c r="E9" s="239"/>
    </row>
    <row r="10" spans="1:5">
      <c r="A10" s="203" t="s">
        <v>5</v>
      </c>
      <c r="B10" s="204"/>
      <c r="D10"/>
      <c r="E10"/>
    </row>
    <row r="11" spans="1:5">
      <c r="A11" s="326" t="s">
        <v>1867</v>
      </c>
      <c r="B11" s="326" t="s">
        <v>1868</v>
      </c>
      <c r="C11" s="3">
        <v>1</v>
      </c>
      <c r="D11" s="157">
        <v>7115.7</v>
      </c>
      <c r="E11" s="157">
        <v>25254.760000000002</v>
      </c>
    </row>
    <row r="12" spans="1:5">
      <c r="A12" s="326" t="s">
        <v>1869</v>
      </c>
      <c r="B12" s="326" t="s">
        <v>1870</v>
      </c>
      <c r="C12" s="3">
        <v>2</v>
      </c>
      <c r="D12" s="154">
        <v>7957.06</v>
      </c>
      <c r="E12" s="154">
        <v>33537.08</v>
      </c>
    </row>
    <row r="13" spans="1:5">
      <c r="A13" s="326" t="s">
        <v>1871</v>
      </c>
      <c r="B13" s="326" t="s">
        <v>1868</v>
      </c>
      <c r="C13" s="3">
        <v>3</v>
      </c>
      <c r="D13" s="157">
        <v>7115.1</v>
      </c>
      <c r="E13" s="157">
        <v>25257.160000000003</v>
      </c>
    </row>
    <row r="14" spans="1:5">
      <c r="A14" s="326" t="s">
        <v>1872</v>
      </c>
      <c r="B14" s="326" t="s">
        <v>1873</v>
      </c>
      <c r="C14" s="3">
        <v>3</v>
      </c>
      <c r="D14" s="154">
        <v>8157.14</v>
      </c>
      <c r="E14" s="154">
        <v>47973.7</v>
      </c>
    </row>
    <row r="15" spans="1:5">
      <c r="A15" s="326" t="s">
        <v>1874</v>
      </c>
      <c r="B15" s="326" t="s">
        <v>1875</v>
      </c>
      <c r="C15" s="3">
        <v>4</v>
      </c>
      <c r="D15" s="157">
        <v>9863.82</v>
      </c>
      <c r="E15" s="157">
        <v>71458.44</v>
      </c>
    </row>
    <row r="16" spans="1:5">
      <c r="A16" s="326" t="s">
        <v>1876</v>
      </c>
      <c r="B16" s="326" t="s">
        <v>1877</v>
      </c>
      <c r="C16" s="3">
        <v>13</v>
      </c>
      <c r="D16" s="154">
        <v>7957.06</v>
      </c>
      <c r="E16" s="154">
        <v>39573.74</v>
      </c>
    </row>
    <row r="17" spans="1:5">
      <c r="A17" s="326" t="s">
        <v>1878</v>
      </c>
      <c r="B17" s="326" t="s">
        <v>1868</v>
      </c>
      <c r="C17" s="3">
        <v>28</v>
      </c>
      <c r="D17" s="157">
        <v>7115.7</v>
      </c>
      <c r="E17" s="157">
        <v>25257.760000000002</v>
      </c>
    </row>
    <row r="18" spans="1:5">
      <c r="A18" s="326" t="s">
        <v>1879</v>
      </c>
      <c r="B18" s="326" t="s">
        <v>1830</v>
      </c>
      <c r="C18" s="3">
        <v>4</v>
      </c>
      <c r="D18" s="154">
        <v>9978</v>
      </c>
      <c r="E18" s="154">
        <v>23563</v>
      </c>
    </row>
    <row r="19" spans="1:5">
      <c r="A19" s="326" t="s">
        <v>1880</v>
      </c>
      <c r="B19" s="326" t="s">
        <v>1828</v>
      </c>
      <c r="C19" s="3">
        <v>6</v>
      </c>
      <c r="D19" s="157">
        <v>9947</v>
      </c>
      <c r="E19" s="157">
        <v>20295</v>
      </c>
    </row>
    <row r="20" spans="1:5">
      <c r="A20" s="326" t="s">
        <v>1881</v>
      </c>
      <c r="B20" s="326" t="s">
        <v>1826</v>
      </c>
      <c r="C20" s="3">
        <v>4</v>
      </c>
      <c r="D20" s="154">
        <v>9125</v>
      </c>
      <c r="E20" s="154">
        <v>17860</v>
      </c>
    </row>
    <row r="21" spans="1:5">
      <c r="A21" s="326" t="s">
        <v>1882</v>
      </c>
      <c r="B21" s="326" t="s">
        <v>1883</v>
      </c>
      <c r="C21" s="3">
        <v>4</v>
      </c>
      <c r="D21" s="157">
        <v>20867</v>
      </c>
      <c r="E21" s="157">
        <v>43818</v>
      </c>
    </row>
    <row r="22" spans="1:5">
      <c r="A22" s="326" t="s">
        <v>1884</v>
      </c>
      <c r="B22" s="326" t="s">
        <v>1885</v>
      </c>
      <c r="C22" s="3">
        <v>3</v>
      </c>
      <c r="D22" s="154">
        <v>22379</v>
      </c>
      <c r="E22" s="154">
        <v>45871</v>
      </c>
    </row>
    <row r="23" spans="1:5">
      <c r="A23" s="326" t="s">
        <v>1886</v>
      </c>
      <c r="B23" s="326" t="s">
        <v>1887</v>
      </c>
      <c r="C23" s="3">
        <v>1</v>
      </c>
      <c r="D23" s="157">
        <v>26045</v>
      </c>
      <c r="E23" s="157">
        <v>53470</v>
      </c>
    </row>
    <row r="24" spans="1:5">
      <c r="A24" s="326" t="s">
        <v>1888</v>
      </c>
      <c r="B24" s="326" t="s">
        <v>1889</v>
      </c>
      <c r="C24" s="3">
        <v>3</v>
      </c>
      <c r="D24" s="154">
        <v>20867</v>
      </c>
      <c r="E24" s="154">
        <v>43818</v>
      </c>
    </row>
    <row r="25" spans="1:5">
      <c r="A25" s="326" t="s">
        <v>1890</v>
      </c>
      <c r="B25" s="326" t="s">
        <v>1614</v>
      </c>
      <c r="C25" s="3">
        <v>4</v>
      </c>
      <c r="D25" s="157">
        <v>26045</v>
      </c>
      <c r="E25" s="157">
        <v>53470</v>
      </c>
    </row>
    <row r="26" spans="1:5">
      <c r="A26" s="326" t="s">
        <v>1891</v>
      </c>
      <c r="B26" s="326" t="s">
        <v>1892</v>
      </c>
      <c r="C26" s="3">
        <v>7</v>
      </c>
      <c r="D26" s="154">
        <v>23928</v>
      </c>
      <c r="E26" s="154">
        <v>48996</v>
      </c>
    </row>
    <row r="27" spans="1:5">
      <c r="A27" s="326" t="s">
        <v>1893</v>
      </c>
      <c r="B27" s="326" t="s">
        <v>1894</v>
      </c>
      <c r="C27" s="3">
        <v>4</v>
      </c>
      <c r="D27" s="157">
        <v>22379</v>
      </c>
      <c r="E27" s="157">
        <v>45871</v>
      </c>
    </row>
    <row r="28" spans="1:5">
      <c r="A28" s="326" t="s">
        <v>1895</v>
      </c>
      <c r="B28" s="326" t="s">
        <v>1896</v>
      </c>
      <c r="C28" s="3">
        <v>13</v>
      </c>
      <c r="D28" s="154">
        <v>17035</v>
      </c>
      <c r="E28" s="154">
        <v>35026</v>
      </c>
    </row>
    <row r="29" spans="1:5">
      <c r="A29" s="326" t="s">
        <v>1897</v>
      </c>
      <c r="B29" s="326" t="s">
        <v>1898</v>
      </c>
      <c r="C29" s="3">
        <v>5</v>
      </c>
      <c r="D29" s="157">
        <v>17554</v>
      </c>
      <c r="E29" s="157">
        <v>36513</v>
      </c>
    </row>
    <row r="30" spans="1:5">
      <c r="A30" s="326" t="s">
        <v>1899</v>
      </c>
      <c r="B30" s="326" t="s">
        <v>1900</v>
      </c>
      <c r="C30" s="3">
        <v>1</v>
      </c>
      <c r="D30" s="154">
        <v>18878</v>
      </c>
      <c r="E30" s="154">
        <v>39370</v>
      </c>
    </row>
    <row r="31" spans="1:5">
      <c r="A31" s="326" t="s">
        <v>1901</v>
      </c>
      <c r="B31" s="326" t="s">
        <v>1902</v>
      </c>
      <c r="C31" s="3">
        <v>1</v>
      </c>
      <c r="D31" s="157">
        <v>19697</v>
      </c>
      <c r="E31" s="157">
        <v>40709</v>
      </c>
    </row>
    <row r="32" spans="1:5">
      <c r="A32" s="326" t="s">
        <v>1903</v>
      </c>
      <c r="B32" s="326" t="s">
        <v>1904</v>
      </c>
      <c r="C32" s="3">
        <v>1</v>
      </c>
      <c r="D32" s="154">
        <v>10422</v>
      </c>
      <c r="E32" s="154">
        <v>17446</v>
      </c>
    </row>
    <row r="33" spans="1:5">
      <c r="A33" s="326" t="s">
        <v>1905</v>
      </c>
      <c r="B33" s="326" t="s">
        <v>1906</v>
      </c>
      <c r="C33" s="3">
        <v>1</v>
      </c>
      <c r="D33" s="157">
        <v>15674</v>
      </c>
      <c r="E33" s="157">
        <v>30596</v>
      </c>
    </row>
    <row r="34" spans="1:5">
      <c r="A34" s="326" t="s">
        <v>1907</v>
      </c>
      <c r="B34" s="326" t="s">
        <v>1908</v>
      </c>
      <c r="C34" s="3">
        <v>1</v>
      </c>
      <c r="D34" s="154">
        <v>10422</v>
      </c>
      <c r="E34" s="154">
        <v>17446</v>
      </c>
    </row>
    <row r="35" spans="1:5">
      <c r="A35" s="326" t="s">
        <v>1909</v>
      </c>
      <c r="B35" s="326" t="s">
        <v>1910</v>
      </c>
      <c r="C35" s="3">
        <v>3</v>
      </c>
      <c r="D35" s="157">
        <v>10303</v>
      </c>
      <c r="E35" s="157">
        <v>17237</v>
      </c>
    </row>
    <row r="36" spans="1:5">
      <c r="A36" s="326" t="s">
        <v>1911</v>
      </c>
      <c r="B36" s="326" t="s">
        <v>1912</v>
      </c>
      <c r="C36" s="3">
        <v>4</v>
      </c>
      <c r="D36" s="154">
        <v>19221</v>
      </c>
      <c r="E36" s="154">
        <v>39290</v>
      </c>
    </row>
    <row r="37" spans="1:5">
      <c r="A37" s="326" t="s">
        <v>1913</v>
      </c>
      <c r="B37" s="326" t="s">
        <v>1914</v>
      </c>
      <c r="C37" s="3">
        <v>5</v>
      </c>
      <c r="D37" s="157">
        <v>16748</v>
      </c>
      <c r="E37" s="157">
        <v>34703</v>
      </c>
    </row>
    <row r="38" spans="1:5">
      <c r="A38" s="326" t="s">
        <v>1915</v>
      </c>
      <c r="B38" s="326" t="s">
        <v>1916</v>
      </c>
      <c r="C38" s="3">
        <v>1</v>
      </c>
      <c r="D38" s="154">
        <v>14519</v>
      </c>
      <c r="E38" s="154">
        <v>25442</v>
      </c>
    </row>
    <row r="39" spans="1:5">
      <c r="A39" s="326" t="s">
        <v>1917</v>
      </c>
      <c r="B39" s="326" t="s">
        <v>1918</v>
      </c>
      <c r="C39" s="3">
        <v>15</v>
      </c>
      <c r="D39" s="157">
        <v>10303</v>
      </c>
      <c r="E39" s="157">
        <v>17237</v>
      </c>
    </row>
    <row r="40" spans="1:5">
      <c r="A40" s="326" t="s">
        <v>1919</v>
      </c>
      <c r="B40" s="326" t="s">
        <v>1920</v>
      </c>
      <c r="C40" s="3">
        <v>8</v>
      </c>
      <c r="D40" s="154">
        <v>10419</v>
      </c>
      <c r="E40" s="154">
        <v>20175</v>
      </c>
    </row>
    <row r="41" spans="1:5">
      <c r="A41" s="326" t="s">
        <v>1921</v>
      </c>
      <c r="B41" s="326" t="s">
        <v>1922</v>
      </c>
      <c r="C41" s="3">
        <v>6</v>
      </c>
      <c r="D41" s="157">
        <v>12468</v>
      </c>
      <c r="E41" s="157">
        <v>21764</v>
      </c>
    </row>
    <row r="42" spans="1:5">
      <c r="A42" s="326" t="s">
        <v>1923</v>
      </c>
      <c r="B42" s="326" t="s">
        <v>1924</v>
      </c>
      <c r="C42" s="3">
        <v>2</v>
      </c>
      <c r="D42" s="154">
        <v>14094</v>
      </c>
      <c r="E42" s="154">
        <v>24914</v>
      </c>
    </row>
    <row r="43" spans="1:5">
      <c r="A43" s="326" t="s">
        <v>1925</v>
      </c>
      <c r="B43" s="326" t="s">
        <v>1926</v>
      </c>
      <c r="C43" s="3">
        <v>3</v>
      </c>
      <c r="D43" s="157">
        <v>14519</v>
      </c>
      <c r="E43" s="157">
        <v>25444</v>
      </c>
    </row>
    <row r="44" spans="1:5">
      <c r="A44" s="326" t="s">
        <v>1927</v>
      </c>
      <c r="B44" s="326" t="s">
        <v>1928</v>
      </c>
      <c r="C44" s="3">
        <v>1</v>
      </c>
      <c r="D44" s="154">
        <v>16186</v>
      </c>
      <c r="E44" s="154">
        <v>33643</v>
      </c>
    </row>
    <row r="45" spans="1:5">
      <c r="A45" s="326" t="s">
        <v>1929</v>
      </c>
      <c r="B45" s="326" t="s">
        <v>1930</v>
      </c>
      <c r="C45" s="3">
        <v>29</v>
      </c>
      <c r="D45" s="157">
        <v>16478</v>
      </c>
      <c r="E45" s="157">
        <v>33790</v>
      </c>
    </row>
    <row r="46" spans="1:5">
      <c r="A46" s="326" t="s">
        <v>1931</v>
      </c>
      <c r="B46" s="326" t="s">
        <v>1932</v>
      </c>
      <c r="C46" s="3">
        <v>1</v>
      </c>
      <c r="D46" s="154">
        <v>17035</v>
      </c>
      <c r="E46" s="154">
        <v>35026</v>
      </c>
    </row>
    <row r="47" spans="1:5">
      <c r="A47" s="326" t="s">
        <v>1933</v>
      </c>
      <c r="B47" s="326" t="s">
        <v>1934</v>
      </c>
      <c r="C47" s="3">
        <v>1</v>
      </c>
      <c r="D47" s="157">
        <v>17536</v>
      </c>
      <c r="E47" s="157">
        <v>37165</v>
      </c>
    </row>
    <row r="48" spans="1:5">
      <c r="A48" s="326" t="s">
        <v>1935</v>
      </c>
      <c r="B48" s="326" t="s">
        <v>1936</v>
      </c>
      <c r="C48" s="3">
        <v>4</v>
      </c>
      <c r="D48" s="154">
        <v>13680</v>
      </c>
      <c r="E48" s="154">
        <v>21852</v>
      </c>
    </row>
    <row r="49" spans="1:5">
      <c r="A49" s="326" t="s">
        <v>1937</v>
      </c>
      <c r="B49" s="326" t="s">
        <v>1938</v>
      </c>
      <c r="C49" s="3">
        <v>1</v>
      </c>
      <c r="D49" s="157">
        <v>12468</v>
      </c>
      <c r="E49" s="157">
        <v>21764</v>
      </c>
    </row>
    <row r="50" spans="1:5">
      <c r="A50" s="326" t="s">
        <v>1939</v>
      </c>
      <c r="B50" s="326" t="s">
        <v>1940</v>
      </c>
      <c r="C50" s="3">
        <v>1</v>
      </c>
      <c r="D50" s="154">
        <v>17536</v>
      </c>
      <c r="E50" s="154">
        <v>36191</v>
      </c>
    </row>
    <row r="51" spans="1:5">
      <c r="A51" s="326" t="s">
        <v>1941</v>
      </c>
      <c r="B51" s="326" t="s">
        <v>1942</v>
      </c>
      <c r="C51" s="3">
        <v>1</v>
      </c>
      <c r="D51" s="157">
        <v>14964.85</v>
      </c>
      <c r="E51" s="157">
        <v>128666.68000000001</v>
      </c>
    </row>
    <row r="52" spans="1:5">
      <c r="A52" s="326" t="s">
        <v>1943</v>
      </c>
      <c r="B52" s="326" t="s">
        <v>1944</v>
      </c>
      <c r="C52" s="3">
        <v>1</v>
      </c>
      <c r="D52" s="154">
        <v>7666.09</v>
      </c>
      <c r="E52" s="154">
        <v>33820.46</v>
      </c>
    </row>
    <row r="53" spans="1:5">
      <c r="A53" s="326" t="s">
        <v>1945</v>
      </c>
      <c r="B53" s="326" t="s">
        <v>1946</v>
      </c>
      <c r="C53" s="3">
        <v>1</v>
      </c>
      <c r="D53" s="157">
        <v>5605</v>
      </c>
      <c r="E53" s="157">
        <v>16246</v>
      </c>
    </row>
    <row r="54" spans="1:5">
      <c r="A54" s="326" t="s">
        <v>1947</v>
      </c>
      <c r="B54" s="326" t="s">
        <v>1948</v>
      </c>
      <c r="C54" s="3">
        <v>2</v>
      </c>
      <c r="D54" s="154">
        <v>5710</v>
      </c>
      <c r="E54" s="154">
        <v>13288</v>
      </c>
    </row>
    <row r="55" spans="1:5">
      <c r="A55" s="326" t="s">
        <v>1949</v>
      </c>
      <c r="B55" s="326" t="s">
        <v>1950</v>
      </c>
      <c r="C55" s="3">
        <v>1</v>
      </c>
      <c r="D55" s="157">
        <v>5710</v>
      </c>
      <c r="E55" s="157">
        <v>14081</v>
      </c>
    </row>
    <row r="56" spans="1:5">
      <c r="A56" s="326" t="s">
        <v>1951</v>
      </c>
      <c r="B56" s="326" t="s">
        <v>1950</v>
      </c>
      <c r="C56" s="3">
        <v>1</v>
      </c>
      <c r="D56" s="154">
        <v>5710</v>
      </c>
      <c r="E56" s="154">
        <v>18081</v>
      </c>
    </row>
    <row r="57" spans="1:5">
      <c r="A57" s="326" t="s">
        <v>1952</v>
      </c>
      <c r="B57" s="326" t="s">
        <v>1950</v>
      </c>
      <c r="C57" s="3">
        <v>1</v>
      </c>
      <c r="D57" s="157">
        <v>5710</v>
      </c>
      <c r="E57" s="157">
        <v>14966.76</v>
      </c>
    </row>
    <row r="58" spans="1:5">
      <c r="A58" s="326" t="s">
        <v>1953</v>
      </c>
      <c r="B58" s="326" t="s">
        <v>1950</v>
      </c>
      <c r="C58" s="3">
        <v>1</v>
      </c>
      <c r="D58" s="154">
        <v>5710</v>
      </c>
      <c r="E58" s="154">
        <v>21308</v>
      </c>
    </row>
    <row r="59" spans="1:5">
      <c r="A59" s="326" t="s">
        <v>1954</v>
      </c>
      <c r="B59" s="326" t="s">
        <v>1955</v>
      </c>
      <c r="C59" s="3">
        <v>1</v>
      </c>
      <c r="D59" s="157">
        <v>5710</v>
      </c>
      <c r="E59" s="157">
        <v>13288</v>
      </c>
    </row>
    <row r="60" spans="1:5">
      <c r="A60" s="326" t="s">
        <v>1956</v>
      </c>
      <c r="B60" s="326" t="s">
        <v>1957</v>
      </c>
      <c r="C60" s="3">
        <v>1</v>
      </c>
      <c r="D60" s="154">
        <v>10472</v>
      </c>
      <c r="E60" s="154">
        <v>44351</v>
      </c>
    </row>
    <row r="61" spans="1:5">
      <c r="A61" s="326" t="s">
        <v>1958</v>
      </c>
      <c r="B61" s="326" t="s">
        <v>1959</v>
      </c>
      <c r="C61" s="3">
        <v>1</v>
      </c>
      <c r="D61" s="157">
        <v>38241.440000000002</v>
      </c>
      <c r="E61" s="157">
        <v>38241.440000000002</v>
      </c>
    </row>
    <row r="62" spans="1:5">
      <c r="A62" s="326" t="s">
        <v>1960</v>
      </c>
      <c r="B62" s="326" t="s">
        <v>1961</v>
      </c>
      <c r="C62" s="3">
        <v>2</v>
      </c>
      <c r="D62" s="154">
        <v>29959.24</v>
      </c>
      <c r="E62" s="154">
        <v>29959.239999999998</v>
      </c>
    </row>
    <row r="63" spans="1:5">
      <c r="A63" s="326" t="s">
        <v>1962</v>
      </c>
      <c r="B63" s="326" t="s">
        <v>1963</v>
      </c>
      <c r="C63" s="3">
        <v>1</v>
      </c>
      <c r="D63" s="157">
        <v>10612.99</v>
      </c>
      <c r="E63" s="157">
        <v>22156.41</v>
      </c>
    </row>
    <row r="64" spans="1:5">
      <c r="A64" s="326" t="s">
        <v>1964</v>
      </c>
      <c r="B64" s="326" t="s">
        <v>1965</v>
      </c>
      <c r="C64" s="3">
        <v>1</v>
      </c>
      <c r="D64" s="154">
        <v>10612.99</v>
      </c>
      <c r="E64" s="154">
        <v>22156.41</v>
      </c>
    </row>
    <row r="65" spans="1:5">
      <c r="A65" s="326" t="s">
        <v>1966</v>
      </c>
      <c r="B65" s="326" t="s">
        <v>1967</v>
      </c>
      <c r="C65" s="3">
        <v>1</v>
      </c>
      <c r="D65" s="157">
        <v>5229</v>
      </c>
      <c r="E65" s="157">
        <v>16363.16</v>
      </c>
    </row>
    <row r="66" spans="1:5">
      <c r="A66" s="326" t="s">
        <v>1968</v>
      </c>
      <c r="B66" s="326" t="s">
        <v>1967</v>
      </c>
      <c r="C66" s="3">
        <v>1</v>
      </c>
      <c r="D66" s="154">
        <v>5550</v>
      </c>
      <c r="E66" s="154">
        <v>10913.1</v>
      </c>
    </row>
    <row r="67" spans="1:5">
      <c r="A67" s="326" t="s">
        <v>1969</v>
      </c>
      <c r="B67" s="326" t="s">
        <v>1970</v>
      </c>
      <c r="C67" s="3">
        <v>5</v>
      </c>
      <c r="D67" s="157">
        <v>14519</v>
      </c>
      <c r="E67" s="157">
        <v>25958</v>
      </c>
    </row>
    <row r="68" spans="1:5">
      <c r="A68" s="326" t="s">
        <v>1971</v>
      </c>
      <c r="B68" s="326" t="s">
        <v>1972</v>
      </c>
      <c r="C68" s="3">
        <v>1</v>
      </c>
      <c r="D68" s="154">
        <v>5125.7299999999996</v>
      </c>
      <c r="E68" s="154">
        <v>23999.79</v>
      </c>
    </row>
    <row r="69" spans="1:5">
      <c r="A69" s="326" t="s">
        <v>1973</v>
      </c>
      <c r="B69" s="326" t="s">
        <v>1974</v>
      </c>
      <c r="C69" s="3">
        <v>1</v>
      </c>
      <c r="D69" s="157">
        <v>6091.85</v>
      </c>
      <c r="E69" s="157">
        <v>38874</v>
      </c>
    </row>
    <row r="70" spans="1:5">
      <c r="A70" s="326" t="s">
        <v>1975</v>
      </c>
      <c r="B70" s="326" t="s">
        <v>1976</v>
      </c>
      <c r="C70" s="3">
        <v>1</v>
      </c>
      <c r="D70" s="154">
        <v>5652</v>
      </c>
      <c r="E70" s="154">
        <v>38874</v>
      </c>
    </row>
    <row r="71" spans="1:5">
      <c r="A71" s="326" t="s">
        <v>1977</v>
      </c>
      <c r="B71" s="326" t="s">
        <v>1978</v>
      </c>
      <c r="C71" s="3">
        <v>1</v>
      </c>
      <c r="D71" s="157">
        <v>4686.87</v>
      </c>
      <c r="E71" s="157">
        <v>19073.87</v>
      </c>
    </row>
    <row r="72" spans="1:5">
      <c r="A72" s="326" t="s">
        <v>1979</v>
      </c>
      <c r="B72" s="326" t="s">
        <v>1978</v>
      </c>
      <c r="C72" s="3">
        <v>1</v>
      </c>
      <c r="D72" s="154">
        <v>4960.8999999999996</v>
      </c>
      <c r="E72" s="154">
        <v>22217.690000000002</v>
      </c>
    </row>
    <row r="73" spans="1:5">
      <c r="A73" s="326" t="s">
        <v>1980</v>
      </c>
      <c r="B73" s="326" t="s">
        <v>1981</v>
      </c>
      <c r="C73" s="3">
        <v>1</v>
      </c>
      <c r="D73" s="157">
        <v>4134</v>
      </c>
      <c r="E73" s="157">
        <v>13692.28</v>
      </c>
    </row>
    <row r="74" spans="1:5">
      <c r="A74" s="326" t="s">
        <v>1982</v>
      </c>
      <c r="B74" s="326" t="s">
        <v>1875</v>
      </c>
      <c r="C74" s="3">
        <v>3</v>
      </c>
      <c r="D74" s="154">
        <v>9689.4</v>
      </c>
      <c r="E74" s="154">
        <v>69450</v>
      </c>
    </row>
    <row r="75" spans="1:5">
      <c r="A75" s="326" t="s">
        <v>1983</v>
      </c>
      <c r="B75" s="326" t="s">
        <v>1984</v>
      </c>
      <c r="C75" s="3">
        <v>1</v>
      </c>
      <c r="D75" s="157">
        <v>5651.86</v>
      </c>
      <c r="E75" s="157">
        <v>60000</v>
      </c>
    </row>
    <row r="76" spans="1:5">
      <c r="A76" s="326" t="s">
        <v>1985</v>
      </c>
      <c r="B76" s="326" t="s">
        <v>1986</v>
      </c>
      <c r="C76" s="3">
        <v>8</v>
      </c>
      <c r="D76" s="154">
        <v>5075</v>
      </c>
      <c r="E76" s="154">
        <v>24808</v>
      </c>
    </row>
    <row r="77" spans="1:5">
      <c r="A77" s="326" t="s">
        <v>1987</v>
      </c>
      <c r="B77" s="326" t="s">
        <v>1988</v>
      </c>
      <c r="C77" s="3">
        <v>1</v>
      </c>
      <c r="D77" s="157">
        <v>5579</v>
      </c>
      <c r="E77" s="157">
        <v>16353.5</v>
      </c>
    </row>
    <row r="78" spans="1:5">
      <c r="A78" s="326" t="s">
        <v>1989</v>
      </c>
      <c r="B78" s="326" t="s">
        <v>1990</v>
      </c>
      <c r="C78" s="3">
        <v>2</v>
      </c>
      <c r="D78" s="154">
        <v>9954</v>
      </c>
      <c r="E78" s="154">
        <v>23575</v>
      </c>
    </row>
    <row r="79" spans="1:5">
      <c r="A79" s="326" t="s">
        <v>1991</v>
      </c>
      <c r="B79" s="326" t="s">
        <v>1992</v>
      </c>
      <c r="C79" s="3">
        <v>1</v>
      </c>
      <c r="D79" s="157">
        <v>6949</v>
      </c>
      <c r="E79" s="157">
        <v>20565</v>
      </c>
    </row>
    <row r="80" spans="1:5">
      <c r="A80" s="326" t="s">
        <v>1993</v>
      </c>
      <c r="B80" s="326" t="s">
        <v>1994</v>
      </c>
      <c r="C80" s="3">
        <v>1</v>
      </c>
      <c r="D80" s="154">
        <v>6949</v>
      </c>
      <c r="E80" s="154">
        <v>20565</v>
      </c>
    </row>
    <row r="81" spans="1:5">
      <c r="A81" s="326" t="s">
        <v>1995</v>
      </c>
      <c r="B81" s="326" t="s">
        <v>1996</v>
      </c>
      <c r="C81" s="3">
        <v>1</v>
      </c>
      <c r="D81" s="157">
        <v>6379</v>
      </c>
      <c r="E81" s="157">
        <v>18212.32</v>
      </c>
    </row>
    <row r="82" spans="1:5">
      <c r="A82" s="326" t="s">
        <v>1997</v>
      </c>
      <c r="B82" s="326" t="s">
        <v>1998</v>
      </c>
      <c r="C82" s="3">
        <v>5</v>
      </c>
      <c r="D82" s="154">
        <v>10303</v>
      </c>
      <c r="E82" s="154">
        <v>17625</v>
      </c>
    </row>
    <row r="83" spans="1:5">
      <c r="A83" s="326" t="s">
        <v>1999</v>
      </c>
      <c r="B83" s="326" t="s">
        <v>2000</v>
      </c>
      <c r="C83" s="3">
        <v>8</v>
      </c>
      <c r="D83" s="157">
        <v>12468</v>
      </c>
      <c r="E83" s="157">
        <v>22208</v>
      </c>
    </row>
    <row r="84" spans="1:5">
      <c r="A84" s="326" t="s">
        <v>2001</v>
      </c>
      <c r="B84" s="326" t="s">
        <v>2002</v>
      </c>
      <c r="C84" s="3">
        <v>3</v>
      </c>
      <c r="D84" s="154">
        <v>16478</v>
      </c>
      <c r="E84" s="154">
        <v>34233</v>
      </c>
    </row>
    <row r="85" spans="1:5">
      <c r="A85" s="326" t="s">
        <v>2003</v>
      </c>
      <c r="B85" s="326" t="s">
        <v>2004</v>
      </c>
      <c r="C85" s="3">
        <v>1</v>
      </c>
      <c r="D85" s="157">
        <v>5605</v>
      </c>
      <c r="E85" s="157">
        <v>12896</v>
      </c>
    </row>
    <row r="86" spans="1:5">
      <c r="A86" s="326" t="s">
        <v>2005</v>
      </c>
      <c r="B86" s="326" t="s">
        <v>1826</v>
      </c>
      <c r="C86" s="3">
        <v>1</v>
      </c>
      <c r="D86" s="154">
        <v>9125</v>
      </c>
      <c r="E86" s="154">
        <v>17860</v>
      </c>
    </row>
    <row r="87" spans="1:5">
      <c r="A87" s="326" t="s">
        <v>2006</v>
      </c>
      <c r="B87" s="326" t="s">
        <v>1826</v>
      </c>
      <c r="C87" s="3">
        <v>1</v>
      </c>
      <c r="D87" s="157">
        <v>9125</v>
      </c>
      <c r="E87" s="157">
        <v>17860</v>
      </c>
    </row>
    <row r="88" spans="1:5">
      <c r="A88" s="326" t="s">
        <v>2007</v>
      </c>
      <c r="B88" s="326" t="s">
        <v>2008</v>
      </c>
      <c r="C88" s="3">
        <v>1</v>
      </c>
      <c r="D88" s="154">
        <v>4950</v>
      </c>
      <c r="E88" s="154">
        <v>10951.779999999999</v>
      </c>
    </row>
    <row r="89" spans="1:5">
      <c r="A89" s="326" t="s">
        <v>2009</v>
      </c>
      <c r="B89" s="326" t="s">
        <v>2010</v>
      </c>
      <c r="C89" s="3">
        <v>1</v>
      </c>
      <c r="D89" s="157">
        <v>5050</v>
      </c>
      <c r="E89" s="157">
        <v>11495</v>
      </c>
    </row>
    <row r="90" spans="1:5">
      <c r="A90" s="326" t="s">
        <v>2011</v>
      </c>
      <c r="B90" s="326" t="s">
        <v>2012</v>
      </c>
      <c r="C90" s="3">
        <v>1</v>
      </c>
      <c r="D90" s="154">
        <v>7001.5</v>
      </c>
      <c r="E90" s="154">
        <v>31634</v>
      </c>
    </row>
    <row r="91" spans="1:5">
      <c r="A91" s="326" t="s">
        <v>2013</v>
      </c>
      <c r="B91" s="326" t="s">
        <v>1948</v>
      </c>
      <c r="C91" s="3">
        <v>2</v>
      </c>
      <c r="D91" s="157">
        <v>5710</v>
      </c>
      <c r="E91" s="157">
        <v>13288</v>
      </c>
    </row>
    <row r="92" spans="1:5">
      <c r="A92" s="326" t="s">
        <v>2014</v>
      </c>
      <c r="B92" s="326" t="s">
        <v>1950</v>
      </c>
      <c r="C92" s="3">
        <v>1</v>
      </c>
      <c r="D92" s="154">
        <v>5710</v>
      </c>
      <c r="E92" s="154">
        <v>14081</v>
      </c>
    </row>
    <row r="93" spans="1:5">
      <c r="A93" s="326" t="s">
        <v>2015</v>
      </c>
      <c r="B93" s="326" t="s">
        <v>1950</v>
      </c>
      <c r="C93" s="3">
        <v>1</v>
      </c>
      <c r="D93" s="157">
        <v>5710</v>
      </c>
      <c r="E93" s="157">
        <v>14966.76</v>
      </c>
    </row>
    <row r="94" spans="1:5">
      <c r="A94" s="326" t="s">
        <v>2016</v>
      </c>
      <c r="B94" s="326" t="s">
        <v>2017</v>
      </c>
      <c r="C94" s="3">
        <v>1</v>
      </c>
      <c r="D94" s="154">
        <v>7274.5</v>
      </c>
      <c r="E94" s="154">
        <v>35481</v>
      </c>
    </row>
    <row r="95" spans="1:5">
      <c r="A95" s="326" t="s">
        <v>2018</v>
      </c>
      <c r="B95" s="326" t="s">
        <v>2019</v>
      </c>
      <c r="C95" s="3">
        <v>3</v>
      </c>
      <c r="D95" s="157">
        <v>6825.5</v>
      </c>
      <c r="E95" s="157">
        <v>35144</v>
      </c>
    </row>
    <row r="96" spans="1:5">
      <c r="A96" s="326" t="s">
        <v>2020</v>
      </c>
      <c r="B96" s="326" t="s">
        <v>1990</v>
      </c>
      <c r="C96" s="3">
        <v>1</v>
      </c>
      <c r="D96" s="154">
        <v>9954</v>
      </c>
      <c r="E96" s="154">
        <v>23575</v>
      </c>
    </row>
    <row r="97" spans="1:5">
      <c r="A97" s="326" t="s">
        <v>2021</v>
      </c>
      <c r="B97" s="326" t="s">
        <v>1996</v>
      </c>
      <c r="C97" s="3">
        <v>1</v>
      </c>
      <c r="D97" s="157">
        <v>6379</v>
      </c>
      <c r="E97" s="157">
        <v>18212.32</v>
      </c>
    </row>
    <row r="98" spans="1:5">
      <c r="A98" s="326" t="s">
        <v>2022</v>
      </c>
      <c r="B98" s="326" t="s">
        <v>2023</v>
      </c>
      <c r="C98" s="3">
        <v>1</v>
      </c>
      <c r="D98" s="154">
        <v>7574</v>
      </c>
      <c r="E98" s="154">
        <v>20582.599999999999</v>
      </c>
    </row>
    <row r="99" spans="1:5">
      <c r="A99" s="228" t="s">
        <v>99</v>
      </c>
      <c r="B99" s="228"/>
      <c r="C99" s="192">
        <f>SUM(C11:C98)</f>
        <v>282</v>
      </c>
    </row>
    <row r="100" spans="1:5">
      <c r="A100" s="327"/>
    </row>
    <row r="101" spans="1:5">
      <c r="A101" s="203" t="s">
        <v>100</v>
      </c>
      <c r="B101" s="204"/>
    </row>
    <row r="102" spans="1:5">
      <c r="A102" s="326" t="s">
        <v>2024</v>
      </c>
      <c r="B102" s="326" t="s">
        <v>2025</v>
      </c>
      <c r="C102" s="3">
        <v>164</v>
      </c>
      <c r="D102" s="157">
        <v>19769</v>
      </c>
      <c r="E102" s="157">
        <v>41684</v>
      </c>
    </row>
    <row r="103" spans="1:5">
      <c r="A103" s="326" t="s">
        <v>2026</v>
      </c>
      <c r="B103" s="326" t="s">
        <v>2027</v>
      </c>
      <c r="C103" s="3">
        <v>2</v>
      </c>
      <c r="D103" s="154">
        <v>19341</v>
      </c>
      <c r="E103" s="154">
        <v>41340</v>
      </c>
    </row>
    <row r="104" spans="1:5">
      <c r="A104" s="326" t="s">
        <v>2028</v>
      </c>
      <c r="B104" s="326" t="s">
        <v>2029</v>
      </c>
      <c r="C104" s="3">
        <v>240</v>
      </c>
      <c r="D104" s="157">
        <v>17051</v>
      </c>
      <c r="E104" s="157">
        <v>35152</v>
      </c>
    </row>
    <row r="105" spans="1:5">
      <c r="A105" s="326" t="s">
        <v>2030</v>
      </c>
      <c r="B105" s="326" t="s">
        <v>2031</v>
      </c>
      <c r="C105" s="3">
        <v>31</v>
      </c>
      <c r="D105" s="154">
        <v>16312</v>
      </c>
      <c r="E105" s="154">
        <v>33351</v>
      </c>
    </row>
    <row r="106" spans="1:5">
      <c r="A106" s="326" t="s">
        <v>2032</v>
      </c>
      <c r="B106" s="326" t="s">
        <v>2033</v>
      </c>
      <c r="C106" s="3">
        <v>30</v>
      </c>
      <c r="D106" s="157">
        <v>17627</v>
      </c>
      <c r="E106" s="157">
        <v>37390</v>
      </c>
    </row>
    <row r="107" spans="1:5">
      <c r="A107" s="326" t="s">
        <v>2034</v>
      </c>
      <c r="B107" s="326" t="s">
        <v>2035</v>
      </c>
      <c r="C107" s="3">
        <v>24</v>
      </c>
      <c r="D107" s="154">
        <v>19341</v>
      </c>
      <c r="E107" s="154">
        <v>41340</v>
      </c>
    </row>
    <row r="108" spans="1:5">
      <c r="A108" s="326" t="s">
        <v>2036</v>
      </c>
      <c r="B108" s="326" t="s">
        <v>2037</v>
      </c>
      <c r="C108" s="3">
        <v>43</v>
      </c>
      <c r="D108" s="157">
        <v>20887</v>
      </c>
      <c r="E108" s="157">
        <v>43860</v>
      </c>
    </row>
    <row r="109" spans="1:5">
      <c r="A109" s="326" t="s">
        <v>2038</v>
      </c>
      <c r="B109" s="326" t="s">
        <v>2039</v>
      </c>
      <c r="C109" s="3">
        <v>38</v>
      </c>
      <c r="D109" s="154">
        <v>23519</v>
      </c>
      <c r="E109" s="154">
        <v>48268</v>
      </c>
    </row>
    <row r="110" spans="1:5">
      <c r="A110" s="326" t="s">
        <v>2040</v>
      </c>
      <c r="B110" s="326" t="s">
        <v>2041</v>
      </c>
      <c r="C110" s="3">
        <v>1</v>
      </c>
      <c r="D110" s="157">
        <v>19769</v>
      </c>
      <c r="E110" s="157">
        <v>41683</v>
      </c>
    </row>
    <row r="111" spans="1:5">
      <c r="A111" s="326" t="s">
        <v>2042</v>
      </c>
      <c r="B111" s="326" t="s">
        <v>2043</v>
      </c>
      <c r="C111" s="3">
        <v>6</v>
      </c>
      <c r="D111" s="154">
        <v>17092</v>
      </c>
      <c r="E111" s="154">
        <v>34400</v>
      </c>
    </row>
    <row r="112" spans="1:5">
      <c r="A112" s="326" t="s">
        <v>2044</v>
      </c>
      <c r="B112" s="326" t="s">
        <v>2045</v>
      </c>
      <c r="C112" s="3">
        <v>6</v>
      </c>
      <c r="D112" s="157">
        <v>17977</v>
      </c>
      <c r="E112" s="157">
        <v>37243</v>
      </c>
    </row>
    <row r="113" spans="1:5">
      <c r="A113" s="326" t="s">
        <v>2046</v>
      </c>
      <c r="B113" s="326" t="s">
        <v>2047</v>
      </c>
      <c r="C113" s="3">
        <v>56</v>
      </c>
      <c r="D113" s="154">
        <v>15690</v>
      </c>
      <c r="E113" s="154">
        <v>30626</v>
      </c>
    </row>
    <row r="114" spans="1:5">
      <c r="A114" s="326" t="s">
        <v>2048</v>
      </c>
      <c r="B114" s="326" t="s">
        <v>2049</v>
      </c>
      <c r="C114" s="3">
        <v>1</v>
      </c>
      <c r="D114" s="157">
        <v>15690</v>
      </c>
      <c r="E114" s="157">
        <v>30626</v>
      </c>
    </row>
    <row r="115" spans="1:5">
      <c r="A115" s="326" t="s">
        <v>2050</v>
      </c>
      <c r="B115" s="326" t="s">
        <v>2051</v>
      </c>
      <c r="C115" s="3">
        <v>19</v>
      </c>
      <c r="D115" s="154">
        <v>9923</v>
      </c>
      <c r="E115" s="154">
        <v>16158</v>
      </c>
    </row>
    <row r="116" spans="1:5">
      <c r="A116" s="326" t="s">
        <v>2052</v>
      </c>
      <c r="B116" s="326" t="s">
        <v>2053</v>
      </c>
      <c r="C116" s="3">
        <v>1</v>
      </c>
      <c r="D116" s="157">
        <v>8444</v>
      </c>
      <c r="E116" s="157">
        <v>13510</v>
      </c>
    </row>
    <row r="117" spans="1:5">
      <c r="A117" s="326" t="s">
        <v>2054</v>
      </c>
      <c r="B117" s="326" t="s">
        <v>2055</v>
      </c>
      <c r="C117" s="3">
        <v>22</v>
      </c>
      <c r="D117" s="154">
        <v>10237</v>
      </c>
      <c r="E117" s="154">
        <v>16621</v>
      </c>
    </row>
    <row r="118" spans="1:5">
      <c r="A118" s="326" t="s">
        <v>2056</v>
      </c>
      <c r="B118" s="326" t="s">
        <v>2057</v>
      </c>
      <c r="C118" s="3">
        <v>2</v>
      </c>
      <c r="D118" s="157">
        <v>9923</v>
      </c>
      <c r="E118" s="157">
        <v>16158</v>
      </c>
    </row>
    <row r="119" spans="1:5">
      <c r="A119" s="326" t="s">
        <v>2058</v>
      </c>
      <c r="B119" s="326" t="s">
        <v>2059</v>
      </c>
      <c r="C119" s="3">
        <v>2</v>
      </c>
      <c r="D119" s="154">
        <v>10312</v>
      </c>
      <c r="E119" s="154">
        <v>17253</v>
      </c>
    </row>
    <row r="120" spans="1:5">
      <c r="A120" s="326" t="s">
        <v>2060</v>
      </c>
      <c r="B120" s="326" t="s">
        <v>2061</v>
      </c>
      <c r="C120" s="3">
        <v>4</v>
      </c>
      <c r="D120" s="157">
        <v>9923</v>
      </c>
      <c r="E120" s="157">
        <v>16158</v>
      </c>
    </row>
    <row r="121" spans="1:5">
      <c r="A121" s="326" t="s">
        <v>2062</v>
      </c>
      <c r="B121" s="326" t="s">
        <v>2063</v>
      </c>
      <c r="C121" s="3">
        <v>12</v>
      </c>
      <c r="D121" s="154">
        <v>14633</v>
      </c>
      <c r="E121" s="154">
        <v>27669</v>
      </c>
    </row>
    <row r="122" spans="1:5">
      <c r="A122" s="326" t="s">
        <v>2064</v>
      </c>
      <c r="B122" s="326" t="s">
        <v>2065</v>
      </c>
      <c r="C122" s="3">
        <v>5</v>
      </c>
      <c r="D122" s="157">
        <v>9923</v>
      </c>
      <c r="E122" s="157">
        <v>16158</v>
      </c>
    </row>
    <row r="123" spans="1:5">
      <c r="A123" s="326" t="s">
        <v>2066</v>
      </c>
      <c r="B123" s="326" t="s">
        <v>2067</v>
      </c>
      <c r="C123" s="3">
        <v>1</v>
      </c>
      <c r="D123" s="154">
        <v>10312</v>
      </c>
      <c r="E123" s="154">
        <v>17253</v>
      </c>
    </row>
    <row r="124" spans="1:5">
      <c r="A124" s="326" t="s">
        <v>2068</v>
      </c>
      <c r="B124" s="326" t="s">
        <v>2069</v>
      </c>
      <c r="C124" s="3">
        <v>96</v>
      </c>
      <c r="D124" s="157">
        <v>17159</v>
      </c>
      <c r="E124" s="157">
        <v>34286</v>
      </c>
    </row>
    <row r="125" spans="1:5">
      <c r="A125" s="326" t="s">
        <v>2070</v>
      </c>
      <c r="B125" s="326" t="s">
        <v>2071</v>
      </c>
      <c r="C125" s="3">
        <v>16</v>
      </c>
      <c r="D125" s="154">
        <v>12059</v>
      </c>
      <c r="E125" s="154">
        <v>23557</v>
      </c>
    </row>
    <row r="126" spans="1:5">
      <c r="A126" s="326" t="s">
        <v>2072</v>
      </c>
      <c r="B126" s="326" t="s">
        <v>2073</v>
      </c>
      <c r="C126" s="3">
        <v>175</v>
      </c>
      <c r="D126" s="157">
        <v>10913</v>
      </c>
      <c r="E126" s="157">
        <v>21853</v>
      </c>
    </row>
    <row r="127" spans="1:5">
      <c r="A127" s="326" t="s">
        <v>2074</v>
      </c>
      <c r="B127" s="326" t="s">
        <v>2075</v>
      </c>
      <c r="C127" s="3">
        <v>271</v>
      </c>
      <c r="D127" s="154">
        <v>9583</v>
      </c>
      <c r="E127" s="154">
        <v>18999</v>
      </c>
    </row>
    <row r="128" spans="1:5">
      <c r="A128" s="326" t="s">
        <v>2076</v>
      </c>
      <c r="B128" s="326" t="s">
        <v>2077</v>
      </c>
      <c r="C128" s="3">
        <v>16</v>
      </c>
      <c r="D128" s="157">
        <v>9923</v>
      </c>
      <c r="E128" s="157">
        <v>16158</v>
      </c>
    </row>
    <row r="129" spans="1:5">
      <c r="A129" s="326" t="s">
        <v>2078</v>
      </c>
      <c r="B129" s="326" t="s">
        <v>2079</v>
      </c>
      <c r="C129" s="3">
        <v>7</v>
      </c>
      <c r="D129" s="154">
        <v>10038</v>
      </c>
      <c r="E129" s="154">
        <v>19237</v>
      </c>
    </row>
    <row r="130" spans="1:5">
      <c r="A130" s="326" t="s">
        <v>2080</v>
      </c>
      <c r="B130" s="326" t="s">
        <v>2081</v>
      </c>
      <c r="C130" s="3">
        <v>2</v>
      </c>
      <c r="D130" s="157">
        <v>10312</v>
      </c>
      <c r="E130" s="157">
        <v>17253</v>
      </c>
    </row>
    <row r="131" spans="1:5">
      <c r="A131" s="326" t="s">
        <v>2082</v>
      </c>
      <c r="B131" s="326" t="s">
        <v>2083</v>
      </c>
      <c r="C131" s="3">
        <v>3</v>
      </c>
      <c r="D131" s="154">
        <v>9923</v>
      </c>
      <c r="E131" s="154">
        <v>16158</v>
      </c>
    </row>
    <row r="132" spans="1:5">
      <c r="A132" s="326" t="s">
        <v>2084</v>
      </c>
      <c r="B132" s="326" t="s">
        <v>2085</v>
      </c>
      <c r="C132" s="3">
        <v>1</v>
      </c>
      <c r="D132" s="157">
        <v>8444</v>
      </c>
      <c r="E132" s="157">
        <v>13510</v>
      </c>
    </row>
    <row r="133" spans="1:5">
      <c r="A133" s="326" t="s">
        <v>2086</v>
      </c>
      <c r="B133" s="326" t="s">
        <v>2087</v>
      </c>
      <c r="C133" s="3">
        <v>23</v>
      </c>
      <c r="D133" s="154">
        <v>7989</v>
      </c>
      <c r="E133" s="154">
        <v>12649</v>
      </c>
    </row>
    <row r="134" spans="1:5">
      <c r="A134" s="326" t="s">
        <v>2088</v>
      </c>
      <c r="B134" s="326" t="s">
        <v>2089</v>
      </c>
      <c r="C134" s="3">
        <v>25</v>
      </c>
      <c r="D134" s="157">
        <v>7949</v>
      </c>
      <c r="E134" s="157">
        <v>12521</v>
      </c>
    </row>
    <row r="135" spans="1:5">
      <c r="A135" s="326" t="s">
        <v>2090</v>
      </c>
      <c r="B135" s="326" t="s">
        <v>2091</v>
      </c>
      <c r="C135" s="3">
        <v>3</v>
      </c>
      <c r="D135" s="154">
        <v>13462</v>
      </c>
      <c r="E135" s="154">
        <v>23103</v>
      </c>
    </row>
    <row r="136" spans="1:5">
      <c r="A136" s="326" t="s">
        <v>2092</v>
      </c>
      <c r="B136" s="326" t="s">
        <v>2093</v>
      </c>
      <c r="C136" s="3">
        <v>1</v>
      </c>
      <c r="D136" s="157">
        <v>8010</v>
      </c>
      <c r="E136" s="157">
        <v>12648</v>
      </c>
    </row>
    <row r="137" spans="1:5">
      <c r="A137" s="326" t="s">
        <v>2094</v>
      </c>
      <c r="B137" s="326" t="s">
        <v>2095</v>
      </c>
      <c r="C137" s="3">
        <v>26</v>
      </c>
      <c r="D137" s="154">
        <v>8775</v>
      </c>
      <c r="E137" s="154">
        <v>14177</v>
      </c>
    </row>
    <row r="138" spans="1:5">
      <c r="A138" s="326" t="s">
        <v>2096</v>
      </c>
      <c r="B138" s="326" t="s">
        <v>2097</v>
      </c>
      <c r="C138" s="3">
        <v>10</v>
      </c>
      <c r="D138" s="157">
        <v>9435</v>
      </c>
      <c r="E138" s="157">
        <v>15261</v>
      </c>
    </row>
    <row r="139" spans="1:5">
      <c r="A139" s="326" t="s">
        <v>2098</v>
      </c>
      <c r="B139" s="326" t="s">
        <v>2099</v>
      </c>
      <c r="C139" s="3">
        <v>7</v>
      </c>
      <c r="D139" s="154">
        <v>9710</v>
      </c>
      <c r="E139" s="154">
        <v>15712</v>
      </c>
    </row>
    <row r="140" spans="1:5">
      <c r="A140" s="326" t="s">
        <v>2100</v>
      </c>
      <c r="B140" s="326" t="s">
        <v>2101</v>
      </c>
      <c r="C140" s="3">
        <v>7</v>
      </c>
      <c r="D140" s="157">
        <v>9710</v>
      </c>
      <c r="E140" s="157">
        <v>15712</v>
      </c>
    </row>
    <row r="141" spans="1:5">
      <c r="A141" s="326" t="s">
        <v>2102</v>
      </c>
      <c r="B141" s="326" t="s">
        <v>2103</v>
      </c>
      <c r="C141" s="3">
        <v>31</v>
      </c>
      <c r="D141" s="154">
        <v>9435</v>
      </c>
      <c r="E141" s="154">
        <v>15261</v>
      </c>
    </row>
    <row r="142" spans="1:5">
      <c r="A142" s="326" t="s">
        <v>2104</v>
      </c>
      <c r="B142" s="326" t="s">
        <v>2105</v>
      </c>
      <c r="C142" s="3">
        <v>12</v>
      </c>
      <c r="D142" s="157">
        <v>8010</v>
      </c>
      <c r="E142" s="157">
        <v>12648</v>
      </c>
    </row>
    <row r="143" spans="1:5">
      <c r="A143" s="326" t="s">
        <v>2106</v>
      </c>
      <c r="B143" s="326" t="s">
        <v>2107</v>
      </c>
      <c r="C143" s="3">
        <v>2</v>
      </c>
      <c r="D143" s="154">
        <v>9710</v>
      </c>
      <c r="E143" s="154">
        <v>15712</v>
      </c>
    </row>
    <row r="144" spans="1:5">
      <c r="A144" s="326" t="s">
        <v>2108</v>
      </c>
      <c r="B144" s="326" t="s">
        <v>2109</v>
      </c>
      <c r="C144" s="3">
        <v>10</v>
      </c>
      <c r="D144" s="157">
        <v>8010</v>
      </c>
      <c r="E144" s="157">
        <v>12648</v>
      </c>
    </row>
    <row r="145" spans="1:5">
      <c r="A145" s="326" t="s">
        <v>2110</v>
      </c>
      <c r="B145" s="326" t="s">
        <v>2111</v>
      </c>
      <c r="C145" s="3">
        <v>1</v>
      </c>
      <c r="D145" s="154">
        <v>16271</v>
      </c>
      <c r="E145" s="154">
        <v>30846</v>
      </c>
    </row>
    <row r="146" spans="1:5">
      <c r="A146" s="326" t="s">
        <v>2112</v>
      </c>
      <c r="B146" s="326" t="s">
        <v>2113</v>
      </c>
      <c r="C146" s="3">
        <v>2</v>
      </c>
      <c r="D146" s="157">
        <v>8444</v>
      </c>
      <c r="E146" s="157">
        <v>13510</v>
      </c>
    </row>
    <row r="147" spans="1:5">
      <c r="A147" s="326" t="s">
        <v>2114</v>
      </c>
      <c r="B147" s="326" t="s">
        <v>2115</v>
      </c>
      <c r="C147" s="3">
        <v>1</v>
      </c>
      <c r="D147" s="154">
        <v>8010</v>
      </c>
      <c r="E147" s="154">
        <v>12648</v>
      </c>
    </row>
    <row r="148" spans="1:5">
      <c r="A148" s="326" t="s">
        <v>2116</v>
      </c>
      <c r="B148" s="326" t="s">
        <v>2117</v>
      </c>
      <c r="C148" s="3">
        <v>6</v>
      </c>
      <c r="D148" s="157">
        <v>9923</v>
      </c>
      <c r="E148" s="157">
        <v>16158</v>
      </c>
    </row>
    <row r="149" spans="1:5">
      <c r="A149" s="326" t="s">
        <v>2118</v>
      </c>
      <c r="B149" s="326" t="s">
        <v>2119</v>
      </c>
      <c r="C149" s="3">
        <v>1</v>
      </c>
      <c r="D149" s="154">
        <v>10871</v>
      </c>
      <c r="E149" s="154">
        <v>17359</v>
      </c>
    </row>
    <row r="150" spans="1:5">
      <c r="A150" s="326" t="s">
        <v>2120</v>
      </c>
      <c r="B150" s="326" t="s">
        <v>2121</v>
      </c>
      <c r="C150" s="3">
        <v>2</v>
      </c>
      <c r="D150" s="157">
        <v>10913</v>
      </c>
      <c r="E150" s="157">
        <v>21933</v>
      </c>
    </row>
    <row r="151" spans="1:5">
      <c r="A151" s="326" t="s">
        <v>2122</v>
      </c>
      <c r="B151" s="326" t="s">
        <v>2123</v>
      </c>
      <c r="C151" s="3">
        <v>5</v>
      </c>
      <c r="D151" s="154">
        <v>8444</v>
      </c>
      <c r="E151" s="154">
        <v>13510</v>
      </c>
    </row>
    <row r="152" spans="1:5">
      <c r="A152" s="326" t="s">
        <v>2124</v>
      </c>
      <c r="B152" s="326" t="s">
        <v>2125</v>
      </c>
      <c r="C152" s="3">
        <v>4</v>
      </c>
      <c r="D152" s="157">
        <v>10237</v>
      </c>
      <c r="E152" s="157">
        <v>16621</v>
      </c>
    </row>
    <row r="153" spans="1:5">
      <c r="A153" s="326" t="s">
        <v>2126</v>
      </c>
      <c r="B153" s="326" t="s">
        <v>2127</v>
      </c>
      <c r="C153" s="3">
        <v>1</v>
      </c>
      <c r="D153" s="154">
        <v>17190</v>
      </c>
      <c r="E153" s="154">
        <v>34560</v>
      </c>
    </row>
    <row r="154" spans="1:5">
      <c r="A154" s="326" t="s">
        <v>2128</v>
      </c>
      <c r="B154" s="326" t="s">
        <v>2129</v>
      </c>
      <c r="C154" s="3">
        <v>32</v>
      </c>
      <c r="D154" s="157">
        <v>11624</v>
      </c>
      <c r="E154" s="157">
        <v>23175</v>
      </c>
    </row>
    <row r="155" spans="1:5">
      <c r="A155" s="326" t="s">
        <v>2130</v>
      </c>
      <c r="B155" s="326" t="s">
        <v>2131</v>
      </c>
      <c r="C155" s="3">
        <v>134</v>
      </c>
      <c r="D155" s="154">
        <v>10320</v>
      </c>
      <c r="E155" s="154">
        <v>20465</v>
      </c>
    </row>
    <row r="156" spans="1:5">
      <c r="A156" s="326" t="s">
        <v>2132</v>
      </c>
      <c r="B156" s="326" t="s">
        <v>2133</v>
      </c>
      <c r="C156" s="3">
        <v>5</v>
      </c>
      <c r="D156" s="157">
        <v>10913</v>
      </c>
      <c r="E156" s="157">
        <v>21853</v>
      </c>
    </row>
    <row r="157" spans="1:5">
      <c r="A157" s="326" t="s">
        <v>2134</v>
      </c>
      <c r="B157" s="326" t="s">
        <v>2135</v>
      </c>
      <c r="C157" s="3">
        <v>2</v>
      </c>
      <c r="D157" s="154">
        <v>10482</v>
      </c>
      <c r="E157" s="154">
        <v>20608</v>
      </c>
    </row>
    <row r="158" spans="1:5">
      <c r="A158" s="326" t="s">
        <v>2136</v>
      </c>
      <c r="B158" s="326" t="s">
        <v>2137</v>
      </c>
      <c r="C158" s="3">
        <v>1</v>
      </c>
      <c r="D158" s="157">
        <v>12826</v>
      </c>
      <c r="E158" s="157">
        <v>26110</v>
      </c>
    </row>
    <row r="159" spans="1:5">
      <c r="A159" s="326" t="s">
        <v>2138</v>
      </c>
      <c r="B159" s="326" t="s">
        <v>2139</v>
      </c>
      <c r="C159" s="3">
        <v>9</v>
      </c>
      <c r="D159" s="154">
        <v>16312</v>
      </c>
      <c r="E159" s="154">
        <v>33351</v>
      </c>
    </row>
    <row r="160" spans="1:5">
      <c r="A160" s="326" t="s">
        <v>2140</v>
      </c>
      <c r="B160" s="326" t="s">
        <v>2141</v>
      </c>
      <c r="C160" s="3">
        <v>4</v>
      </c>
      <c r="D160" s="157">
        <v>17092</v>
      </c>
      <c r="E160" s="157">
        <v>34398</v>
      </c>
    </row>
    <row r="161" spans="1:5">
      <c r="A161" s="326" t="s">
        <v>2142</v>
      </c>
      <c r="B161" s="326" t="s">
        <v>2143</v>
      </c>
      <c r="C161" s="3">
        <v>1</v>
      </c>
      <c r="D161" s="154">
        <v>16312</v>
      </c>
      <c r="E161" s="154">
        <v>33351</v>
      </c>
    </row>
    <row r="162" spans="1:5">
      <c r="A162" s="326" t="s">
        <v>2144</v>
      </c>
      <c r="B162" s="326" t="s">
        <v>2145</v>
      </c>
      <c r="C162" s="3">
        <v>4</v>
      </c>
      <c r="D162" s="157">
        <v>10194</v>
      </c>
      <c r="E162" s="157">
        <v>16387</v>
      </c>
    </row>
    <row r="163" spans="1:5">
      <c r="A163" s="326" t="s">
        <v>2146</v>
      </c>
      <c r="B163" s="326" t="s">
        <v>2147</v>
      </c>
      <c r="C163" s="3">
        <v>4</v>
      </c>
      <c r="D163" s="154">
        <v>9923</v>
      </c>
      <c r="E163" s="154">
        <v>16158</v>
      </c>
    </row>
    <row r="164" spans="1:5">
      <c r="A164" s="326" t="s">
        <v>2148</v>
      </c>
      <c r="B164" s="326" t="s">
        <v>2149</v>
      </c>
      <c r="C164" s="3">
        <v>204</v>
      </c>
      <c r="D164" s="157">
        <v>14633</v>
      </c>
      <c r="E164" s="157">
        <v>27666</v>
      </c>
    </row>
    <row r="165" spans="1:5">
      <c r="A165" s="326" t="s">
        <v>2150</v>
      </c>
      <c r="B165" s="326" t="s">
        <v>2151</v>
      </c>
      <c r="C165" s="3">
        <v>161</v>
      </c>
      <c r="D165" s="154">
        <v>16271</v>
      </c>
      <c r="E165" s="154">
        <v>30118</v>
      </c>
    </row>
    <row r="166" spans="1:5">
      <c r="A166" s="326" t="s">
        <v>2152</v>
      </c>
      <c r="B166" s="326" t="s">
        <v>2153</v>
      </c>
      <c r="C166" s="3">
        <v>5</v>
      </c>
      <c r="D166" s="157">
        <v>14633</v>
      </c>
      <c r="E166" s="157">
        <v>27669</v>
      </c>
    </row>
    <row r="167" spans="1:5">
      <c r="A167" s="326" t="s">
        <v>2154</v>
      </c>
      <c r="B167" s="326" t="s">
        <v>1922</v>
      </c>
      <c r="C167" s="3">
        <v>40</v>
      </c>
      <c r="D167" s="154">
        <v>13835</v>
      </c>
      <c r="E167" s="154">
        <v>24952</v>
      </c>
    </row>
    <row r="168" spans="1:5">
      <c r="A168" s="326" t="s">
        <v>2155</v>
      </c>
      <c r="B168" s="326" t="s">
        <v>2156</v>
      </c>
      <c r="C168" s="3">
        <v>11</v>
      </c>
      <c r="D168" s="157">
        <v>13911</v>
      </c>
      <c r="E168" s="157">
        <v>26183</v>
      </c>
    </row>
    <row r="169" spans="1:5">
      <c r="A169" s="326" t="s">
        <v>2157</v>
      </c>
      <c r="B169" s="326" t="s">
        <v>2158</v>
      </c>
      <c r="C169" s="3">
        <v>26</v>
      </c>
      <c r="D169" s="154">
        <v>14295</v>
      </c>
      <c r="E169" s="154">
        <v>27025</v>
      </c>
    </row>
    <row r="170" spans="1:5">
      <c r="A170" s="326" t="s">
        <v>2159</v>
      </c>
      <c r="B170" s="326" t="s">
        <v>2160</v>
      </c>
      <c r="C170" s="3">
        <v>9</v>
      </c>
      <c r="D170" s="157">
        <v>15287</v>
      </c>
      <c r="E170" s="157">
        <v>28906</v>
      </c>
    </row>
    <row r="171" spans="1:5">
      <c r="A171" s="326" t="s">
        <v>2161</v>
      </c>
      <c r="B171" s="326" t="s">
        <v>2162</v>
      </c>
      <c r="C171" s="3">
        <v>3</v>
      </c>
      <c r="D171" s="154">
        <v>13462</v>
      </c>
      <c r="E171" s="154">
        <v>23103</v>
      </c>
    </row>
    <row r="172" spans="1:5">
      <c r="A172" s="326" t="s">
        <v>2163</v>
      </c>
      <c r="B172" s="326" t="s">
        <v>2164</v>
      </c>
      <c r="C172" s="3">
        <v>3</v>
      </c>
      <c r="D172" s="157">
        <v>15690</v>
      </c>
      <c r="E172" s="157">
        <v>30626</v>
      </c>
    </row>
    <row r="173" spans="1:5">
      <c r="A173" s="326" t="s">
        <v>2165</v>
      </c>
      <c r="B173" s="326" t="s">
        <v>2166</v>
      </c>
      <c r="C173" s="3">
        <v>116</v>
      </c>
      <c r="D173" s="154">
        <v>9923</v>
      </c>
      <c r="E173" s="154">
        <v>16158</v>
      </c>
    </row>
    <row r="174" spans="1:5">
      <c r="A174" s="326" t="s">
        <v>2167</v>
      </c>
      <c r="B174" s="326" t="s">
        <v>2168</v>
      </c>
      <c r="C174" s="3">
        <v>27</v>
      </c>
      <c r="D174" s="157">
        <v>8010</v>
      </c>
      <c r="E174" s="157">
        <v>12521</v>
      </c>
    </row>
    <row r="175" spans="1:5">
      <c r="A175" s="326" t="s">
        <v>2169</v>
      </c>
      <c r="B175" s="326" t="s">
        <v>2170</v>
      </c>
      <c r="C175" s="3">
        <v>24</v>
      </c>
      <c r="D175" s="154">
        <v>8010</v>
      </c>
      <c r="E175" s="154">
        <v>12521</v>
      </c>
    </row>
    <row r="176" spans="1:5">
      <c r="A176" s="326" t="s">
        <v>2171</v>
      </c>
      <c r="B176" s="326" t="s">
        <v>2172</v>
      </c>
      <c r="C176" s="3">
        <v>25</v>
      </c>
      <c r="D176" s="157">
        <v>7989</v>
      </c>
      <c r="E176" s="157">
        <v>11427</v>
      </c>
    </row>
    <row r="177" spans="1:5">
      <c r="A177" s="326" t="s">
        <v>2173</v>
      </c>
      <c r="B177" s="326" t="s">
        <v>2174</v>
      </c>
      <c r="C177" s="3">
        <v>1</v>
      </c>
      <c r="D177" s="154">
        <v>7989</v>
      </c>
      <c r="E177" s="154">
        <v>11427</v>
      </c>
    </row>
    <row r="178" spans="1:5">
      <c r="A178" s="326" t="s">
        <v>2175</v>
      </c>
      <c r="B178" s="326" t="s">
        <v>2176</v>
      </c>
      <c r="C178" s="3">
        <v>5</v>
      </c>
      <c r="D178" s="157">
        <v>8444</v>
      </c>
      <c r="E178" s="157">
        <v>13510</v>
      </c>
    </row>
    <row r="179" spans="1:5">
      <c r="A179" s="326" t="s">
        <v>2177</v>
      </c>
      <c r="B179" s="326" t="s">
        <v>1814</v>
      </c>
      <c r="C179" s="3">
        <v>12</v>
      </c>
      <c r="D179" s="154">
        <v>8345</v>
      </c>
      <c r="E179" s="154">
        <v>14236</v>
      </c>
    </row>
    <row r="180" spans="1:5">
      <c r="A180" s="326" t="s">
        <v>2178</v>
      </c>
      <c r="B180" s="326" t="s">
        <v>1812</v>
      </c>
      <c r="C180" s="3">
        <v>75</v>
      </c>
      <c r="D180" s="157">
        <v>8245</v>
      </c>
      <c r="E180" s="157">
        <v>13138</v>
      </c>
    </row>
    <row r="181" spans="1:5">
      <c r="A181" s="326" t="s">
        <v>2179</v>
      </c>
      <c r="B181" s="326" t="s">
        <v>2180</v>
      </c>
      <c r="C181" s="3">
        <v>81</v>
      </c>
      <c r="D181" s="154">
        <v>8145</v>
      </c>
      <c r="E181" s="154">
        <v>12892</v>
      </c>
    </row>
    <row r="182" spans="1:5">
      <c r="A182" s="326" t="s">
        <v>2181</v>
      </c>
      <c r="B182" s="326" t="s">
        <v>2182</v>
      </c>
      <c r="C182" s="3">
        <v>62</v>
      </c>
      <c r="D182" s="157">
        <v>8045</v>
      </c>
      <c r="E182" s="157">
        <v>12527</v>
      </c>
    </row>
    <row r="183" spans="1:5">
      <c r="A183" s="326" t="s">
        <v>2183</v>
      </c>
      <c r="B183" s="326" t="s">
        <v>1810</v>
      </c>
      <c r="C183" s="3">
        <v>78</v>
      </c>
      <c r="D183" s="154">
        <v>7945</v>
      </c>
      <c r="E183" s="154">
        <v>11882</v>
      </c>
    </row>
    <row r="184" spans="1:5">
      <c r="A184" s="326" t="s">
        <v>2184</v>
      </c>
      <c r="B184" s="326" t="s">
        <v>1808</v>
      </c>
      <c r="C184" s="3">
        <v>113</v>
      </c>
      <c r="D184" s="157">
        <v>7845</v>
      </c>
      <c r="E184" s="157">
        <v>11347</v>
      </c>
    </row>
    <row r="185" spans="1:5">
      <c r="A185" s="326" t="s">
        <v>2185</v>
      </c>
      <c r="B185" s="326" t="s">
        <v>2186</v>
      </c>
      <c r="C185" s="3">
        <v>71</v>
      </c>
      <c r="D185" s="154">
        <v>7795</v>
      </c>
      <c r="E185" s="154">
        <v>11297</v>
      </c>
    </row>
    <row r="186" spans="1:5">
      <c r="A186" s="326" t="s">
        <v>2187</v>
      </c>
      <c r="B186" s="326" t="s">
        <v>1806</v>
      </c>
      <c r="C186" s="3">
        <v>17</v>
      </c>
      <c r="D186" s="157">
        <v>7745</v>
      </c>
      <c r="E186" s="157">
        <v>11247</v>
      </c>
    </row>
    <row r="187" spans="1:5">
      <c r="A187" s="326" t="s">
        <v>2188</v>
      </c>
      <c r="B187" s="326" t="s">
        <v>2189</v>
      </c>
      <c r="C187" s="3">
        <v>3</v>
      </c>
      <c r="D187" s="154">
        <v>9923</v>
      </c>
      <c r="E187" s="154">
        <v>17180.86</v>
      </c>
    </row>
    <row r="188" spans="1:5">
      <c r="A188" s="326" t="s">
        <v>2190</v>
      </c>
      <c r="B188" s="326" t="s">
        <v>2189</v>
      </c>
      <c r="C188" s="3">
        <v>1</v>
      </c>
      <c r="D188" s="157">
        <v>8901</v>
      </c>
      <c r="E188" s="157">
        <v>27800.9</v>
      </c>
    </row>
    <row r="189" spans="1:5">
      <c r="A189" s="326" t="s">
        <v>2191</v>
      </c>
      <c r="B189" s="326" t="s">
        <v>2192</v>
      </c>
      <c r="C189" s="3">
        <v>11</v>
      </c>
      <c r="D189" s="154">
        <v>8345</v>
      </c>
      <c r="E189" s="154">
        <v>24766</v>
      </c>
    </row>
    <row r="190" spans="1:5">
      <c r="A190" s="326" t="s">
        <v>2193</v>
      </c>
      <c r="B190" s="326" t="s">
        <v>2192</v>
      </c>
      <c r="C190" s="3">
        <v>7</v>
      </c>
      <c r="D190" s="157">
        <v>8345</v>
      </c>
      <c r="E190" s="157">
        <v>23302</v>
      </c>
    </row>
    <row r="191" spans="1:5">
      <c r="A191" s="326" t="s">
        <v>2194</v>
      </c>
      <c r="B191" s="326" t="s">
        <v>2192</v>
      </c>
      <c r="C191" s="3">
        <v>2</v>
      </c>
      <c r="D191" s="154">
        <v>8345</v>
      </c>
      <c r="E191" s="154">
        <v>25992</v>
      </c>
    </row>
    <row r="192" spans="1:5">
      <c r="A192" s="326" t="s">
        <v>2195</v>
      </c>
      <c r="B192" s="326" t="s">
        <v>2192</v>
      </c>
      <c r="C192" s="3">
        <v>2</v>
      </c>
      <c r="D192" s="157">
        <v>8345</v>
      </c>
      <c r="E192" s="157">
        <v>31218</v>
      </c>
    </row>
    <row r="193" spans="1:5">
      <c r="A193" s="326" t="s">
        <v>2196</v>
      </c>
      <c r="B193" s="326" t="s">
        <v>2192</v>
      </c>
      <c r="C193" s="3">
        <v>1</v>
      </c>
      <c r="D193" s="154">
        <v>8345</v>
      </c>
      <c r="E193" s="154">
        <v>27070.82</v>
      </c>
    </row>
    <row r="194" spans="1:5">
      <c r="A194" s="326" t="s">
        <v>2197</v>
      </c>
      <c r="B194" s="326" t="s">
        <v>2192</v>
      </c>
      <c r="C194" s="3">
        <v>6</v>
      </c>
      <c r="D194" s="157">
        <v>8355</v>
      </c>
      <c r="E194" s="157">
        <v>27391.06</v>
      </c>
    </row>
    <row r="195" spans="1:5">
      <c r="A195" s="326" t="s">
        <v>2198</v>
      </c>
      <c r="B195" s="326" t="s">
        <v>2199</v>
      </c>
      <c r="C195" s="3">
        <v>10</v>
      </c>
      <c r="D195" s="154">
        <v>8245</v>
      </c>
      <c r="E195" s="154">
        <v>15068</v>
      </c>
    </row>
    <row r="196" spans="1:5">
      <c r="A196" s="326" t="s">
        <v>2200</v>
      </c>
      <c r="B196" s="326" t="s">
        <v>2199</v>
      </c>
      <c r="C196" s="3">
        <v>9</v>
      </c>
      <c r="D196" s="157">
        <v>8245</v>
      </c>
      <c r="E196" s="157">
        <v>16268</v>
      </c>
    </row>
    <row r="197" spans="1:5">
      <c r="A197" s="326" t="s">
        <v>2201</v>
      </c>
      <c r="B197" s="326" t="s">
        <v>2199</v>
      </c>
      <c r="C197" s="3">
        <v>13</v>
      </c>
      <c r="D197" s="154">
        <v>8245</v>
      </c>
      <c r="E197" s="154">
        <v>19087</v>
      </c>
    </row>
    <row r="198" spans="1:5">
      <c r="A198" s="326" t="s">
        <v>2202</v>
      </c>
      <c r="B198" s="326" t="s">
        <v>2199</v>
      </c>
      <c r="C198" s="3">
        <v>2</v>
      </c>
      <c r="D198" s="157">
        <v>8245</v>
      </c>
      <c r="E198" s="157">
        <v>21638</v>
      </c>
    </row>
    <row r="199" spans="1:5">
      <c r="A199" s="326" t="s">
        <v>2203</v>
      </c>
      <c r="B199" s="326" t="s">
        <v>2199</v>
      </c>
      <c r="C199" s="3">
        <v>2</v>
      </c>
      <c r="D199" s="154">
        <v>8245</v>
      </c>
      <c r="E199" s="154">
        <v>21630.239999999998</v>
      </c>
    </row>
    <row r="200" spans="1:5">
      <c r="A200" s="326" t="s">
        <v>2204</v>
      </c>
      <c r="B200" s="326" t="s">
        <v>2199</v>
      </c>
      <c r="C200" s="3">
        <v>3</v>
      </c>
      <c r="D200" s="157">
        <v>8245</v>
      </c>
      <c r="E200" s="157">
        <v>24217.68</v>
      </c>
    </row>
    <row r="201" spans="1:5">
      <c r="A201" s="326" t="s">
        <v>2205</v>
      </c>
      <c r="B201" s="326" t="s">
        <v>2206</v>
      </c>
      <c r="C201" s="3">
        <v>2</v>
      </c>
      <c r="D201" s="154">
        <v>8145</v>
      </c>
      <c r="E201" s="154">
        <v>12896</v>
      </c>
    </row>
    <row r="202" spans="1:5">
      <c r="A202" s="326" t="s">
        <v>2207</v>
      </c>
      <c r="B202" s="326" t="s">
        <v>2206</v>
      </c>
      <c r="C202" s="3">
        <v>4</v>
      </c>
      <c r="D202" s="157">
        <v>8145</v>
      </c>
      <c r="E202" s="157">
        <v>14896</v>
      </c>
    </row>
    <row r="203" spans="1:5">
      <c r="A203" s="326" t="s">
        <v>2208</v>
      </c>
      <c r="B203" s="326" t="s">
        <v>2206</v>
      </c>
      <c r="C203" s="3">
        <v>1</v>
      </c>
      <c r="D203" s="154">
        <v>8145</v>
      </c>
      <c r="E203" s="154">
        <v>14396</v>
      </c>
    </row>
    <row r="204" spans="1:5">
      <c r="A204" s="326" t="s">
        <v>2209</v>
      </c>
      <c r="B204" s="326" t="s">
        <v>2206</v>
      </c>
      <c r="C204" s="3">
        <v>3</v>
      </c>
      <c r="D204" s="157">
        <v>8145</v>
      </c>
      <c r="E204" s="157">
        <v>12896</v>
      </c>
    </row>
    <row r="205" spans="1:5">
      <c r="A205" s="326" t="s">
        <v>2210</v>
      </c>
      <c r="B205" s="326" t="s">
        <v>2206</v>
      </c>
      <c r="C205" s="3">
        <v>2</v>
      </c>
      <c r="D205" s="154">
        <v>8145</v>
      </c>
      <c r="E205" s="154">
        <v>14506</v>
      </c>
    </row>
    <row r="206" spans="1:5">
      <c r="A206" s="326" t="s">
        <v>2211</v>
      </c>
      <c r="B206" s="326" t="s">
        <v>2206</v>
      </c>
      <c r="C206" s="3">
        <v>2</v>
      </c>
      <c r="D206" s="157">
        <v>8145</v>
      </c>
      <c r="E206" s="157">
        <v>17677</v>
      </c>
    </row>
    <row r="207" spans="1:5">
      <c r="A207" s="326" t="s">
        <v>2212</v>
      </c>
      <c r="B207" s="326" t="s">
        <v>2213</v>
      </c>
      <c r="C207" s="3">
        <v>12</v>
      </c>
      <c r="D207" s="154">
        <v>8045</v>
      </c>
      <c r="E207" s="154">
        <v>11963</v>
      </c>
    </row>
    <row r="208" spans="1:5">
      <c r="A208" s="326" t="s">
        <v>2214</v>
      </c>
      <c r="B208" s="326" t="s">
        <v>2215</v>
      </c>
      <c r="C208" s="3">
        <v>3</v>
      </c>
      <c r="D208" s="157">
        <v>8045</v>
      </c>
      <c r="E208" s="157">
        <v>20647</v>
      </c>
    </row>
    <row r="209" spans="1:5">
      <c r="A209" s="326" t="s">
        <v>2216</v>
      </c>
      <c r="B209" s="326" t="s">
        <v>2217</v>
      </c>
      <c r="C209" s="3">
        <v>1</v>
      </c>
      <c r="D209" s="154">
        <v>7845</v>
      </c>
      <c r="E209" s="154">
        <v>14224</v>
      </c>
    </row>
    <row r="210" spans="1:5">
      <c r="A210" s="326" t="s">
        <v>2218</v>
      </c>
      <c r="B210" s="326" t="s">
        <v>2217</v>
      </c>
      <c r="C210" s="3">
        <v>2</v>
      </c>
      <c r="D210" s="157">
        <v>7845</v>
      </c>
      <c r="E210" s="157">
        <v>11474</v>
      </c>
    </row>
    <row r="211" spans="1:5">
      <c r="A211" s="326" t="s">
        <v>2219</v>
      </c>
      <c r="B211" s="326" t="s">
        <v>2217</v>
      </c>
      <c r="C211" s="3">
        <v>34</v>
      </c>
      <c r="D211" s="154">
        <v>7845</v>
      </c>
      <c r="E211" s="154">
        <v>12674</v>
      </c>
    </row>
    <row r="212" spans="1:5">
      <c r="A212" s="326" t="s">
        <v>2220</v>
      </c>
      <c r="B212" s="326" t="s">
        <v>2217</v>
      </c>
      <c r="C212" s="3">
        <v>1</v>
      </c>
      <c r="D212" s="157">
        <v>7845</v>
      </c>
      <c r="E212" s="157">
        <v>19228</v>
      </c>
    </row>
    <row r="213" spans="1:5">
      <c r="A213" s="326" t="s">
        <v>2221</v>
      </c>
      <c r="B213" s="326" t="s">
        <v>2222</v>
      </c>
      <c r="C213" s="3">
        <v>15</v>
      </c>
      <c r="D213" s="154">
        <v>7795</v>
      </c>
      <c r="E213" s="154">
        <v>11315</v>
      </c>
    </row>
    <row r="214" spans="1:5">
      <c r="A214" s="326" t="s">
        <v>2223</v>
      </c>
      <c r="B214" s="326" t="s">
        <v>2222</v>
      </c>
      <c r="C214" s="3">
        <v>1</v>
      </c>
      <c r="D214" s="157">
        <v>7795</v>
      </c>
      <c r="E214" s="157">
        <v>11315</v>
      </c>
    </row>
    <row r="215" spans="1:5">
      <c r="A215" s="326" t="s">
        <v>2224</v>
      </c>
      <c r="B215" s="326" t="s">
        <v>2222</v>
      </c>
      <c r="C215" s="3">
        <v>2</v>
      </c>
      <c r="D215" s="154">
        <v>7795</v>
      </c>
      <c r="E215" s="154">
        <v>11315</v>
      </c>
    </row>
    <row r="216" spans="1:5">
      <c r="A216" s="326" t="s">
        <v>2225</v>
      </c>
      <c r="B216" s="326" t="s">
        <v>2222</v>
      </c>
      <c r="C216" s="3">
        <v>1</v>
      </c>
      <c r="D216" s="157">
        <v>7795</v>
      </c>
      <c r="E216" s="157">
        <v>13540</v>
      </c>
    </row>
    <row r="217" spans="1:5">
      <c r="A217" s="326" t="s">
        <v>2226</v>
      </c>
      <c r="B217" s="326" t="s">
        <v>2222</v>
      </c>
      <c r="C217" s="3">
        <v>7</v>
      </c>
      <c r="D217" s="154">
        <v>7795</v>
      </c>
      <c r="E217" s="154">
        <v>14275</v>
      </c>
    </row>
    <row r="218" spans="1:5">
      <c r="A218" s="326" t="s">
        <v>2227</v>
      </c>
      <c r="B218" s="326" t="s">
        <v>2222</v>
      </c>
      <c r="C218" s="3">
        <v>9</v>
      </c>
      <c r="D218" s="157">
        <v>7795</v>
      </c>
      <c r="E218" s="157">
        <v>12315</v>
      </c>
    </row>
    <row r="219" spans="1:5">
      <c r="A219" s="326" t="s">
        <v>2228</v>
      </c>
      <c r="B219" s="326" t="s">
        <v>2229</v>
      </c>
      <c r="C219" s="3">
        <v>9</v>
      </c>
      <c r="D219" s="154">
        <v>7745</v>
      </c>
      <c r="E219" s="154">
        <v>11246</v>
      </c>
    </row>
    <row r="220" spans="1:5">
      <c r="A220" s="326" t="s">
        <v>2230</v>
      </c>
      <c r="B220" s="326" t="s">
        <v>2229</v>
      </c>
      <c r="C220" s="3">
        <v>11</v>
      </c>
      <c r="D220" s="157">
        <v>7745</v>
      </c>
      <c r="E220" s="157">
        <v>11246</v>
      </c>
    </row>
    <row r="221" spans="1:5">
      <c r="A221" s="326" t="s">
        <v>2231</v>
      </c>
      <c r="B221" s="326" t="s">
        <v>2229</v>
      </c>
      <c r="C221" s="3">
        <v>14</v>
      </c>
      <c r="D221" s="154">
        <v>7745</v>
      </c>
      <c r="E221" s="154">
        <v>11246</v>
      </c>
    </row>
    <row r="222" spans="1:5">
      <c r="A222" s="326" t="s">
        <v>2232</v>
      </c>
      <c r="B222" s="326" t="s">
        <v>2229</v>
      </c>
      <c r="C222" s="3">
        <v>3</v>
      </c>
      <c r="D222" s="157">
        <v>7745</v>
      </c>
      <c r="E222" s="157">
        <v>13246</v>
      </c>
    </row>
    <row r="223" spans="1:5">
      <c r="A223" s="326" t="s">
        <v>2233</v>
      </c>
      <c r="B223" s="326" t="s">
        <v>2229</v>
      </c>
      <c r="C223" s="3">
        <v>1</v>
      </c>
      <c r="D223" s="154">
        <v>7745</v>
      </c>
      <c r="E223" s="154">
        <v>11246</v>
      </c>
    </row>
    <row r="224" spans="1:5">
      <c r="A224" s="326" t="s">
        <v>2234</v>
      </c>
      <c r="B224" s="326" t="s">
        <v>2229</v>
      </c>
      <c r="C224" s="3">
        <v>1</v>
      </c>
      <c r="D224" s="157">
        <v>7745</v>
      </c>
      <c r="E224" s="157">
        <v>13886.36</v>
      </c>
    </row>
    <row r="225" spans="1:5">
      <c r="A225" s="326" t="s">
        <v>2235</v>
      </c>
      <c r="B225" s="326" t="s">
        <v>2229</v>
      </c>
      <c r="C225" s="3">
        <v>1</v>
      </c>
      <c r="D225" s="154">
        <v>7595</v>
      </c>
      <c r="E225" s="154">
        <v>11747</v>
      </c>
    </row>
    <row r="226" spans="1:5">
      <c r="A226" s="326" t="s">
        <v>2236</v>
      </c>
      <c r="B226" s="326" t="s">
        <v>2229</v>
      </c>
      <c r="C226" s="3">
        <v>1</v>
      </c>
      <c r="D226" s="157">
        <v>7595</v>
      </c>
      <c r="E226" s="157">
        <v>9109</v>
      </c>
    </row>
    <row r="227" spans="1:5">
      <c r="A227" s="326" t="s">
        <v>2237</v>
      </c>
      <c r="B227" s="326" t="s">
        <v>2238</v>
      </c>
      <c r="C227" s="3">
        <v>13</v>
      </c>
      <c r="D227" s="154">
        <v>4950</v>
      </c>
      <c r="E227" s="154">
        <v>9049.7000000000007</v>
      </c>
    </row>
    <row r="228" spans="1:5">
      <c r="A228" s="326" t="s">
        <v>2239</v>
      </c>
      <c r="B228" s="326" t="s">
        <v>2240</v>
      </c>
      <c r="C228" s="3">
        <v>1</v>
      </c>
      <c r="D228" s="157">
        <v>8444</v>
      </c>
      <c r="E228" s="157">
        <v>13845</v>
      </c>
    </row>
    <row r="229" spans="1:5">
      <c r="A229" s="326" t="s">
        <v>2241</v>
      </c>
      <c r="B229" s="326" t="s">
        <v>2242</v>
      </c>
      <c r="C229" s="3">
        <v>2</v>
      </c>
      <c r="D229" s="154">
        <v>10312</v>
      </c>
      <c r="E229" s="154">
        <v>17640</v>
      </c>
    </row>
    <row r="230" spans="1:5">
      <c r="A230" s="326" t="s">
        <v>2243</v>
      </c>
      <c r="B230" s="326" t="s">
        <v>2244</v>
      </c>
      <c r="C230" s="3">
        <v>1</v>
      </c>
      <c r="D230" s="157">
        <v>9923</v>
      </c>
      <c r="E230" s="157">
        <v>16543</v>
      </c>
    </row>
    <row r="231" spans="1:5">
      <c r="A231" s="326" t="s">
        <v>2245</v>
      </c>
      <c r="B231" s="326" t="s">
        <v>2246</v>
      </c>
      <c r="C231" s="3">
        <v>2</v>
      </c>
      <c r="D231" s="154">
        <v>9923</v>
      </c>
      <c r="E231" s="154">
        <v>16543</v>
      </c>
    </row>
    <row r="232" spans="1:5">
      <c r="A232" s="326" t="s">
        <v>2247</v>
      </c>
      <c r="B232" s="326" t="s">
        <v>2248</v>
      </c>
      <c r="C232" s="3">
        <v>6</v>
      </c>
      <c r="D232" s="157">
        <v>10913</v>
      </c>
      <c r="E232" s="157">
        <v>22161</v>
      </c>
    </row>
    <row r="233" spans="1:5">
      <c r="A233" s="326" t="s">
        <v>2249</v>
      </c>
      <c r="B233" s="326" t="s">
        <v>2248</v>
      </c>
      <c r="C233" s="3">
        <v>1</v>
      </c>
      <c r="D233" s="154">
        <v>10913</v>
      </c>
      <c r="E233" s="154">
        <v>32578</v>
      </c>
    </row>
    <row r="234" spans="1:5">
      <c r="A234" s="326" t="s">
        <v>2250</v>
      </c>
      <c r="B234" s="326" t="s">
        <v>2251</v>
      </c>
      <c r="C234" s="3">
        <v>1</v>
      </c>
      <c r="D234" s="157">
        <v>10038</v>
      </c>
      <c r="E234" s="157">
        <v>27348.54</v>
      </c>
    </row>
    <row r="235" spans="1:5">
      <c r="A235" s="326" t="s">
        <v>2252</v>
      </c>
      <c r="B235" s="326" t="s">
        <v>2253</v>
      </c>
      <c r="C235" s="3">
        <v>4</v>
      </c>
      <c r="D235" s="154">
        <v>9923</v>
      </c>
      <c r="E235" s="154">
        <v>16543</v>
      </c>
    </row>
    <row r="236" spans="1:5">
      <c r="A236" s="326" t="s">
        <v>2254</v>
      </c>
      <c r="B236" s="326" t="s">
        <v>2255</v>
      </c>
      <c r="C236" s="3">
        <v>2</v>
      </c>
      <c r="D236" s="157">
        <v>16312</v>
      </c>
      <c r="E236" s="157">
        <v>33794</v>
      </c>
    </row>
    <row r="237" spans="1:5">
      <c r="A237" s="326" t="s">
        <v>2256</v>
      </c>
      <c r="B237" s="326" t="s">
        <v>2255</v>
      </c>
      <c r="C237" s="3">
        <v>1</v>
      </c>
      <c r="D237" s="154">
        <v>16312</v>
      </c>
      <c r="E237" s="154">
        <v>38272.020000000004</v>
      </c>
    </row>
    <row r="238" spans="1:5">
      <c r="A238" s="326" t="s">
        <v>2257</v>
      </c>
      <c r="B238" s="326" t="s">
        <v>2258</v>
      </c>
      <c r="C238" s="3">
        <v>14</v>
      </c>
      <c r="D238" s="157">
        <v>14633</v>
      </c>
      <c r="E238" s="157">
        <v>28129</v>
      </c>
    </row>
    <row r="239" spans="1:5">
      <c r="A239" s="326" t="s">
        <v>2259</v>
      </c>
      <c r="B239" s="326" t="s">
        <v>2260</v>
      </c>
      <c r="C239" s="3">
        <v>13</v>
      </c>
      <c r="D239" s="154">
        <v>15690</v>
      </c>
      <c r="E239" s="154">
        <v>31093</v>
      </c>
    </row>
    <row r="240" spans="1:5">
      <c r="A240" s="326" t="s">
        <v>2261</v>
      </c>
      <c r="B240" s="326" t="s">
        <v>2262</v>
      </c>
      <c r="C240" s="3">
        <v>10</v>
      </c>
      <c r="D240" s="157">
        <v>17051</v>
      </c>
      <c r="E240" s="157">
        <v>35607</v>
      </c>
    </row>
    <row r="241" spans="1:5">
      <c r="A241" s="326" t="s">
        <v>2263</v>
      </c>
      <c r="B241" s="326" t="s">
        <v>2262</v>
      </c>
      <c r="C241" s="3">
        <v>1</v>
      </c>
      <c r="D241" s="154">
        <v>17051</v>
      </c>
      <c r="E241" s="154">
        <v>38497.020000000004</v>
      </c>
    </row>
    <row r="242" spans="1:5">
      <c r="A242" s="326" t="s">
        <v>2264</v>
      </c>
      <c r="B242" s="326" t="s">
        <v>2262</v>
      </c>
      <c r="C242" s="3">
        <v>1</v>
      </c>
      <c r="D242" s="157">
        <v>17051</v>
      </c>
      <c r="E242" s="157">
        <v>51154.020000000004</v>
      </c>
    </row>
    <row r="243" spans="1:5">
      <c r="A243" s="326" t="s">
        <v>2265</v>
      </c>
      <c r="B243" s="326" t="s">
        <v>2266</v>
      </c>
      <c r="C243" s="3">
        <v>3</v>
      </c>
      <c r="D243" s="154">
        <v>19769</v>
      </c>
      <c r="E243" s="154">
        <v>42185</v>
      </c>
    </row>
    <row r="244" spans="1:5">
      <c r="A244" s="326" t="s">
        <v>2267</v>
      </c>
      <c r="B244" s="326" t="s">
        <v>2266</v>
      </c>
      <c r="C244" s="3">
        <v>1</v>
      </c>
      <c r="D244" s="157">
        <v>19769</v>
      </c>
      <c r="E244" s="157">
        <v>46185</v>
      </c>
    </row>
    <row r="245" spans="1:5">
      <c r="A245" s="326" t="s">
        <v>2268</v>
      </c>
      <c r="B245" s="326" t="s">
        <v>2269</v>
      </c>
      <c r="C245" s="3">
        <v>2</v>
      </c>
      <c r="D245" s="154">
        <v>9923</v>
      </c>
      <c r="E245" s="154">
        <v>16543</v>
      </c>
    </row>
    <row r="246" spans="1:5">
      <c r="A246" s="326" t="s">
        <v>2270</v>
      </c>
      <c r="B246" s="326" t="s">
        <v>2271</v>
      </c>
      <c r="C246" s="3">
        <v>2</v>
      </c>
      <c r="D246" s="157">
        <v>15690</v>
      </c>
      <c r="E246" s="157">
        <v>31093</v>
      </c>
    </row>
    <row r="247" spans="1:5">
      <c r="A247" s="326" t="s">
        <v>2272</v>
      </c>
      <c r="B247" s="326" t="s">
        <v>2025</v>
      </c>
      <c r="C247" s="3">
        <v>29</v>
      </c>
      <c r="D247" s="154">
        <v>19769</v>
      </c>
      <c r="E247" s="154">
        <v>41684</v>
      </c>
    </row>
    <row r="248" spans="1:5">
      <c r="A248" s="326" t="s">
        <v>2273</v>
      </c>
      <c r="B248" s="326" t="s">
        <v>2029</v>
      </c>
      <c r="C248" s="3">
        <v>34</v>
      </c>
      <c r="D248" s="157">
        <v>17051</v>
      </c>
      <c r="E248" s="157">
        <v>35152</v>
      </c>
    </row>
    <row r="249" spans="1:5">
      <c r="A249" s="326" t="s">
        <v>2274</v>
      </c>
      <c r="B249" s="326" t="s">
        <v>2031</v>
      </c>
      <c r="C249" s="3">
        <v>10</v>
      </c>
      <c r="D249" s="154">
        <v>16312</v>
      </c>
      <c r="E249" s="154">
        <v>33351</v>
      </c>
    </row>
    <row r="250" spans="1:5">
      <c r="A250" s="326" t="s">
        <v>2275</v>
      </c>
      <c r="B250" s="326" t="s">
        <v>2047</v>
      </c>
      <c r="C250" s="3">
        <v>10</v>
      </c>
      <c r="D250" s="157">
        <v>15690</v>
      </c>
      <c r="E250" s="157">
        <v>30626</v>
      </c>
    </row>
    <row r="251" spans="1:5">
      <c r="A251" s="326" t="s">
        <v>2276</v>
      </c>
      <c r="B251" s="326" t="s">
        <v>2049</v>
      </c>
      <c r="C251" s="3">
        <v>1</v>
      </c>
      <c r="D251" s="154">
        <v>15690</v>
      </c>
      <c r="E251" s="154">
        <v>30626</v>
      </c>
    </row>
    <row r="252" spans="1:5">
      <c r="A252" s="326" t="s">
        <v>2277</v>
      </c>
      <c r="B252" s="326" t="s">
        <v>2051</v>
      </c>
      <c r="C252" s="3">
        <v>1</v>
      </c>
      <c r="D252" s="157">
        <v>9923</v>
      </c>
      <c r="E252" s="157">
        <v>16158</v>
      </c>
    </row>
    <row r="253" spans="1:5">
      <c r="A253" s="326" t="s">
        <v>2278</v>
      </c>
      <c r="B253" s="326" t="s">
        <v>2279</v>
      </c>
      <c r="C253" s="3">
        <v>1</v>
      </c>
      <c r="D253" s="154">
        <v>9923</v>
      </c>
      <c r="E253" s="154">
        <v>16158</v>
      </c>
    </row>
    <row r="254" spans="1:5">
      <c r="A254" s="326" t="s">
        <v>2280</v>
      </c>
      <c r="B254" s="326" t="s">
        <v>2053</v>
      </c>
      <c r="C254" s="3">
        <v>1</v>
      </c>
      <c r="D254" s="157">
        <v>8444</v>
      </c>
      <c r="E254" s="157">
        <v>13510</v>
      </c>
    </row>
    <row r="255" spans="1:5">
      <c r="A255" s="326" t="s">
        <v>2281</v>
      </c>
      <c r="B255" s="326" t="s">
        <v>2055</v>
      </c>
      <c r="C255" s="3">
        <v>1</v>
      </c>
      <c r="D255" s="154">
        <v>10237</v>
      </c>
      <c r="E255" s="154">
        <v>16621</v>
      </c>
    </row>
    <row r="256" spans="1:5">
      <c r="A256" s="326" t="s">
        <v>2282</v>
      </c>
      <c r="B256" s="326" t="s">
        <v>2061</v>
      </c>
      <c r="C256" s="3">
        <v>1</v>
      </c>
      <c r="D256" s="157">
        <v>9923</v>
      </c>
      <c r="E256" s="157">
        <v>16158</v>
      </c>
    </row>
    <row r="257" spans="1:5">
      <c r="A257" s="326" t="s">
        <v>2283</v>
      </c>
      <c r="B257" s="326" t="s">
        <v>2063</v>
      </c>
      <c r="C257" s="3">
        <v>23</v>
      </c>
      <c r="D257" s="154">
        <v>14633</v>
      </c>
      <c r="E257" s="154">
        <v>27669</v>
      </c>
    </row>
    <row r="258" spans="1:5">
      <c r="A258" s="326" t="s">
        <v>2284</v>
      </c>
      <c r="B258" s="326" t="s">
        <v>2071</v>
      </c>
      <c r="C258" s="3">
        <v>8</v>
      </c>
      <c r="D258" s="157">
        <v>12059</v>
      </c>
      <c r="E258" s="157">
        <v>23557</v>
      </c>
    </row>
    <row r="259" spans="1:5">
      <c r="A259" s="326" t="s">
        <v>2285</v>
      </c>
      <c r="B259" s="326" t="s">
        <v>2073</v>
      </c>
      <c r="C259" s="3">
        <v>37</v>
      </c>
      <c r="D259" s="154">
        <v>10913</v>
      </c>
      <c r="E259" s="154">
        <v>21853</v>
      </c>
    </row>
    <row r="260" spans="1:5">
      <c r="A260" s="326" t="s">
        <v>2286</v>
      </c>
      <c r="B260" s="326" t="s">
        <v>2075</v>
      </c>
      <c r="C260" s="3">
        <v>105</v>
      </c>
      <c r="D260" s="157">
        <v>9583</v>
      </c>
      <c r="E260" s="157">
        <v>18999</v>
      </c>
    </row>
    <row r="261" spans="1:5">
      <c r="A261" s="326" t="s">
        <v>2287</v>
      </c>
      <c r="B261" s="326" t="s">
        <v>2077</v>
      </c>
      <c r="C261" s="3">
        <v>1</v>
      </c>
      <c r="D261" s="154">
        <v>9923</v>
      </c>
      <c r="E261" s="154">
        <v>16158</v>
      </c>
    </row>
    <row r="262" spans="1:5">
      <c r="A262" s="326" t="s">
        <v>2288</v>
      </c>
      <c r="B262" s="326" t="s">
        <v>2079</v>
      </c>
      <c r="C262" s="3">
        <v>4</v>
      </c>
      <c r="D262" s="157">
        <v>10038</v>
      </c>
      <c r="E262" s="157">
        <v>19237</v>
      </c>
    </row>
    <row r="263" spans="1:5">
      <c r="A263" s="326" t="s">
        <v>2289</v>
      </c>
      <c r="B263" s="326" t="s">
        <v>2089</v>
      </c>
      <c r="C263" s="3">
        <v>1</v>
      </c>
      <c r="D263" s="154">
        <v>7949</v>
      </c>
      <c r="E263" s="154">
        <v>12521</v>
      </c>
    </row>
    <row r="264" spans="1:5">
      <c r="A264" s="326" t="s">
        <v>2290</v>
      </c>
      <c r="B264" s="326" t="s">
        <v>2091</v>
      </c>
      <c r="C264" s="3">
        <v>2</v>
      </c>
      <c r="D264" s="157">
        <v>13462</v>
      </c>
      <c r="E264" s="157">
        <v>23103</v>
      </c>
    </row>
    <row r="265" spans="1:5">
      <c r="A265" s="326" t="s">
        <v>2291</v>
      </c>
      <c r="B265" s="326" t="s">
        <v>2292</v>
      </c>
      <c r="C265" s="3">
        <v>2</v>
      </c>
      <c r="D265" s="154">
        <v>10312</v>
      </c>
      <c r="E265" s="154">
        <v>17253</v>
      </c>
    </row>
    <row r="266" spans="1:5">
      <c r="A266" s="326" t="s">
        <v>2293</v>
      </c>
      <c r="B266" s="326" t="s">
        <v>2103</v>
      </c>
      <c r="C266" s="3">
        <v>1</v>
      </c>
      <c r="D266" s="157">
        <v>9435</v>
      </c>
      <c r="E266" s="157">
        <v>15261</v>
      </c>
    </row>
    <row r="267" spans="1:5">
      <c r="A267" s="326" t="s">
        <v>2294</v>
      </c>
      <c r="B267" s="326" t="s">
        <v>2117</v>
      </c>
      <c r="C267" s="3">
        <v>11</v>
      </c>
      <c r="D267" s="154">
        <v>9923</v>
      </c>
      <c r="E267" s="154">
        <v>16158</v>
      </c>
    </row>
    <row r="268" spans="1:5">
      <c r="A268" s="326" t="s">
        <v>2295</v>
      </c>
      <c r="B268" s="326" t="s">
        <v>2123</v>
      </c>
      <c r="C268" s="3">
        <v>143</v>
      </c>
      <c r="D268" s="157">
        <v>8444</v>
      </c>
      <c r="E268" s="157">
        <v>13510</v>
      </c>
    </row>
    <row r="269" spans="1:5">
      <c r="A269" s="326" t="s">
        <v>2296</v>
      </c>
      <c r="B269" s="326" t="s">
        <v>2153</v>
      </c>
      <c r="C269" s="3">
        <v>1</v>
      </c>
      <c r="D269" s="154">
        <v>14633</v>
      </c>
      <c r="E269" s="154">
        <v>27669</v>
      </c>
    </row>
    <row r="270" spans="1:5">
      <c r="A270" s="326" t="s">
        <v>2297</v>
      </c>
      <c r="B270" s="326" t="s">
        <v>2162</v>
      </c>
      <c r="C270" s="3">
        <v>10</v>
      </c>
      <c r="D270" s="157">
        <v>13462</v>
      </c>
      <c r="E270" s="157">
        <v>23103</v>
      </c>
    </row>
    <row r="271" spans="1:5">
      <c r="A271" s="326" t="s">
        <v>2298</v>
      </c>
      <c r="B271" s="326" t="s">
        <v>2164</v>
      </c>
      <c r="C271" s="3">
        <v>3</v>
      </c>
      <c r="D271" s="154">
        <v>15690</v>
      </c>
      <c r="E271" s="154">
        <v>30626</v>
      </c>
    </row>
    <row r="272" spans="1:5">
      <c r="A272" s="326" t="s">
        <v>2299</v>
      </c>
      <c r="B272" s="326" t="s">
        <v>2166</v>
      </c>
      <c r="C272" s="3">
        <v>5</v>
      </c>
      <c r="D272" s="157">
        <v>9923</v>
      </c>
      <c r="E272" s="157">
        <v>16158</v>
      </c>
    </row>
    <row r="273" spans="1:5">
      <c r="A273" s="326" t="s">
        <v>2300</v>
      </c>
      <c r="B273" s="326" t="s">
        <v>2168</v>
      </c>
      <c r="C273" s="3">
        <v>59</v>
      </c>
      <c r="D273" s="154">
        <v>8010</v>
      </c>
      <c r="E273" s="154">
        <v>12521</v>
      </c>
    </row>
    <row r="274" spans="1:5">
      <c r="A274" s="326" t="s">
        <v>2301</v>
      </c>
      <c r="B274" s="326" t="s">
        <v>2170</v>
      </c>
      <c r="C274" s="3">
        <v>7</v>
      </c>
      <c r="D274" s="157">
        <v>8010</v>
      </c>
      <c r="E274" s="157">
        <v>12521</v>
      </c>
    </row>
    <row r="275" spans="1:5">
      <c r="A275" s="326" t="s">
        <v>2302</v>
      </c>
      <c r="B275" s="326" t="s">
        <v>1806</v>
      </c>
      <c r="C275" s="3">
        <v>90</v>
      </c>
      <c r="D275" s="154">
        <v>7745</v>
      </c>
      <c r="E275" s="154">
        <v>11247</v>
      </c>
    </row>
    <row r="276" spans="1:5">
      <c r="A276" s="326" t="s">
        <v>2303</v>
      </c>
      <c r="B276" s="326" t="s">
        <v>2025</v>
      </c>
      <c r="C276" s="3">
        <v>28</v>
      </c>
      <c r="D276" s="157">
        <v>19769</v>
      </c>
      <c r="E276" s="157">
        <v>41684</v>
      </c>
    </row>
    <row r="277" spans="1:5">
      <c r="A277" s="326" t="s">
        <v>2304</v>
      </c>
      <c r="B277" s="326" t="s">
        <v>2029</v>
      </c>
      <c r="C277" s="3">
        <v>57</v>
      </c>
      <c r="D277" s="154">
        <v>17051</v>
      </c>
      <c r="E277" s="154">
        <v>35152</v>
      </c>
    </row>
    <row r="278" spans="1:5">
      <c r="A278" s="326" t="s">
        <v>2305</v>
      </c>
      <c r="B278" s="326" t="s">
        <v>2031</v>
      </c>
      <c r="C278" s="3">
        <v>9</v>
      </c>
      <c r="D278" s="157">
        <v>16312</v>
      </c>
      <c r="E278" s="157">
        <v>33351</v>
      </c>
    </row>
    <row r="279" spans="1:5">
      <c r="A279" s="326" t="s">
        <v>2306</v>
      </c>
      <c r="B279" s="326" t="s">
        <v>2047</v>
      </c>
      <c r="C279" s="3">
        <v>16</v>
      </c>
      <c r="D279" s="154">
        <v>15690</v>
      </c>
      <c r="E279" s="154">
        <v>30626</v>
      </c>
    </row>
    <row r="280" spans="1:5">
      <c r="A280" s="326" t="s">
        <v>2307</v>
      </c>
      <c r="B280" s="326" t="s">
        <v>2049</v>
      </c>
      <c r="C280" s="3">
        <v>1</v>
      </c>
      <c r="D280" s="157">
        <v>15690</v>
      </c>
      <c r="E280" s="157">
        <v>30626</v>
      </c>
    </row>
    <row r="281" spans="1:5">
      <c r="A281" s="326" t="s">
        <v>2308</v>
      </c>
      <c r="B281" s="326" t="s">
        <v>2051</v>
      </c>
      <c r="C281" s="3">
        <v>1</v>
      </c>
      <c r="D281" s="154">
        <v>9923</v>
      </c>
      <c r="E281" s="154">
        <v>16158</v>
      </c>
    </row>
    <row r="282" spans="1:5">
      <c r="A282" s="326" t="s">
        <v>2309</v>
      </c>
      <c r="B282" s="326" t="s">
        <v>2055</v>
      </c>
      <c r="C282" s="3">
        <v>1</v>
      </c>
      <c r="D282" s="157">
        <v>10237</v>
      </c>
      <c r="E282" s="157">
        <v>16621</v>
      </c>
    </row>
    <row r="283" spans="1:5">
      <c r="A283" s="326" t="s">
        <v>2310</v>
      </c>
      <c r="B283" s="326" t="s">
        <v>2063</v>
      </c>
      <c r="C283" s="3">
        <v>20</v>
      </c>
      <c r="D283" s="154">
        <v>14633</v>
      </c>
      <c r="E283" s="154">
        <v>27669</v>
      </c>
    </row>
    <row r="284" spans="1:5">
      <c r="A284" s="326" t="s">
        <v>2311</v>
      </c>
      <c r="B284" s="326" t="s">
        <v>2071</v>
      </c>
      <c r="C284" s="3">
        <v>1</v>
      </c>
      <c r="D284" s="157">
        <v>12059</v>
      </c>
      <c r="E284" s="157">
        <v>23557</v>
      </c>
    </row>
    <row r="285" spans="1:5">
      <c r="A285" s="326" t="s">
        <v>2312</v>
      </c>
      <c r="B285" s="326" t="s">
        <v>2073</v>
      </c>
      <c r="C285" s="3">
        <v>36</v>
      </c>
      <c r="D285" s="154">
        <v>10913</v>
      </c>
      <c r="E285" s="154">
        <v>21853</v>
      </c>
    </row>
    <row r="286" spans="1:5">
      <c r="A286" s="326" t="s">
        <v>2313</v>
      </c>
      <c r="B286" s="326" t="s">
        <v>2075</v>
      </c>
      <c r="C286" s="3">
        <v>65</v>
      </c>
      <c r="D286" s="157">
        <v>9583</v>
      </c>
      <c r="E286" s="157">
        <v>18999</v>
      </c>
    </row>
    <row r="287" spans="1:5">
      <c r="A287" s="326" t="s">
        <v>2314</v>
      </c>
      <c r="B287" s="326" t="s">
        <v>2077</v>
      </c>
      <c r="C287" s="3">
        <v>1</v>
      </c>
      <c r="D287" s="154">
        <v>9923</v>
      </c>
      <c r="E287" s="154">
        <v>16158</v>
      </c>
    </row>
    <row r="288" spans="1:5">
      <c r="A288" s="326" t="s">
        <v>2315</v>
      </c>
      <c r="B288" s="326" t="s">
        <v>2079</v>
      </c>
      <c r="C288" s="3">
        <v>7</v>
      </c>
      <c r="D288" s="157">
        <v>10038</v>
      </c>
      <c r="E288" s="157">
        <v>19237</v>
      </c>
    </row>
    <row r="289" spans="1:5">
      <c r="A289" s="326" t="s">
        <v>2316</v>
      </c>
      <c r="B289" s="326" t="s">
        <v>2089</v>
      </c>
      <c r="C289" s="3">
        <v>1</v>
      </c>
      <c r="D289" s="154">
        <v>7949</v>
      </c>
      <c r="E289" s="154">
        <v>12521</v>
      </c>
    </row>
    <row r="290" spans="1:5">
      <c r="A290" s="326" t="s">
        <v>2317</v>
      </c>
      <c r="B290" s="326" t="s">
        <v>2091</v>
      </c>
      <c r="C290" s="3">
        <v>5</v>
      </c>
      <c r="D290" s="157">
        <v>13462</v>
      </c>
      <c r="E290" s="157">
        <v>23103</v>
      </c>
    </row>
    <row r="291" spans="1:5">
      <c r="A291" s="326" t="s">
        <v>2318</v>
      </c>
      <c r="B291" s="326" t="s">
        <v>2292</v>
      </c>
      <c r="C291" s="3">
        <v>3</v>
      </c>
      <c r="D291" s="154">
        <v>10312</v>
      </c>
      <c r="E291" s="154">
        <v>17253</v>
      </c>
    </row>
    <row r="292" spans="1:5">
      <c r="A292" s="326" t="s">
        <v>2319</v>
      </c>
      <c r="B292" s="326" t="s">
        <v>2117</v>
      </c>
      <c r="C292" s="3">
        <v>2</v>
      </c>
      <c r="D292" s="157">
        <v>9923</v>
      </c>
      <c r="E292" s="157">
        <v>16158</v>
      </c>
    </row>
    <row r="293" spans="1:5">
      <c r="A293" s="326" t="s">
        <v>2320</v>
      </c>
      <c r="B293" s="326" t="s">
        <v>2123</v>
      </c>
      <c r="C293" s="3">
        <v>80</v>
      </c>
      <c r="D293" s="154">
        <v>8444</v>
      </c>
      <c r="E293" s="154">
        <v>13510</v>
      </c>
    </row>
    <row r="294" spans="1:5">
      <c r="A294" s="326" t="s">
        <v>2321</v>
      </c>
      <c r="B294" s="326" t="s">
        <v>2162</v>
      </c>
      <c r="C294" s="3">
        <v>22</v>
      </c>
      <c r="D294" s="157">
        <v>13462</v>
      </c>
      <c r="E294" s="157">
        <v>23103</v>
      </c>
    </row>
    <row r="295" spans="1:5">
      <c r="A295" s="326" t="s">
        <v>2322</v>
      </c>
      <c r="B295" s="326" t="s">
        <v>2323</v>
      </c>
      <c r="C295" s="3">
        <v>1</v>
      </c>
      <c r="D295" s="154">
        <v>14685</v>
      </c>
      <c r="E295" s="154">
        <v>25333</v>
      </c>
    </row>
    <row r="296" spans="1:5">
      <c r="A296" s="326" t="s">
        <v>2324</v>
      </c>
      <c r="B296" s="326" t="s">
        <v>2166</v>
      </c>
      <c r="C296" s="3">
        <v>10</v>
      </c>
      <c r="D296" s="157">
        <v>9923</v>
      </c>
      <c r="E296" s="157">
        <v>16158</v>
      </c>
    </row>
    <row r="297" spans="1:5">
      <c r="A297" s="326" t="s">
        <v>2325</v>
      </c>
      <c r="B297" s="326" t="s">
        <v>2168</v>
      </c>
      <c r="C297" s="3">
        <v>63</v>
      </c>
      <c r="D297" s="154">
        <v>8010</v>
      </c>
      <c r="E297" s="154">
        <v>12521</v>
      </c>
    </row>
    <row r="298" spans="1:5">
      <c r="A298" s="326" t="s">
        <v>2326</v>
      </c>
      <c r="B298" s="326" t="s">
        <v>2170</v>
      </c>
      <c r="C298" s="3">
        <v>7</v>
      </c>
      <c r="D298" s="157">
        <v>8010</v>
      </c>
      <c r="E298" s="157">
        <v>12521</v>
      </c>
    </row>
    <row r="299" spans="1:5">
      <c r="A299" s="326" t="s">
        <v>2327</v>
      </c>
      <c r="B299" s="326" t="s">
        <v>2172</v>
      </c>
      <c r="C299" s="3">
        <v>1</v>
      </c>
      <c r="D299" s="154">
        <v>7989</v>
      </c>
      <c r="E299" s="154">
        <v>11427</v>
      </c>
    </row>
    <row r="300" spans="1:5">
      <c r="A300" s="326" t="s">
        <v>2328</v>
      </c>
      <c r="B300" s="326" t="s">
        <v>1806</v>
      </c>
      <c r="C300" s="3">
        <v>163</v>
      </c>
      <c r="D300" s="157">
        <v>7745</v>
      </c>
      <c r="E300" s="157">
        <v>11247</v>
      </c>
    </row>
    <row r="301" spans="1:5">
      <c r="A301" s="326" t="s">
        <v>2329</v>
      </c>
      <c r="B301" s="326" t="s">
        <v>2029</v>
      </c>
      <c r="C301" s="3">
        <v>82</v>
      </c>
      <c r="D301" s="154">
        <v>17051</v>
      </c>
      <c r="E301" s="154">
        <v>35152</v>
      </c>
    </row>
    <row r="302" spans="1:5">
      <c r="A302" s="326" t="s">
        <v>2330</v>
      </c>
      <c r="B302" s="326" t="s">
        <v>2031</v>
      </c>
      <c r="C302" s="3">
        <v>11</v>
      </c>
      <c r="D302" s="157">
        <v>16312</v>
      </c>
      <c r="E302" s="157">
        <v>33351</v>
      </c>
    </row>
    <row r="303" spans="1:5">
      <c r="A303" s="326" t="s">
        <v>2331</v>
      </c>
      <c r="B303" s="326" t="s">
        <v>2047</v>
      </c>
      <c r="C303" s="3">
        <v>8</v>
      </c>
      <c r="D303" s="154">
        <v>15690</v>
      </c>
      <c r="E303" s="154">
        <v>30626</v>
      </c>
    </row>
    <row r="304" spans="1:5">
      <c r="A304" s="326" t="s">
        <v>2332</v>
      </c>
      <c r="B304" s="326" t="s">
        <v>2049</v>
      </c>
      <c r="C304" s="3">
        <v>1</v>
      </c>
      <c r="D304" s="157">
        <v>15690</v>
      </c>
      <c r="E304" s="157">
        <v>30626</v>
      </c>
    </row>
    <row r="305" spans="1:5">
      <c r="A305" s="326" t="s">
        <v>2333</v>
      </c>
      <c r="B305" s="326" t="s">
        <v>2051</v>
      </c>
      <c r="C305" s="3">
        <v>11</v>
      </c>
      <c r="D305" s="154">
        <v>9923</v>
      </c>
      <c r="E305" s="154">
        <v>16158</v>
      </c>
    </row>
    <row r="306" spans="1:5">
      <c r="A306" s="326" t="s">
        <v>2334</v>
      </c>
      <c r="B306" s="326" t="s">
        <v>2055</v>
      </c>
      <c r="C306" s="3">
        <v>1</v>
      </c>
      <c r="D306" s="157">
        <v>10237</v>
      </c>
      <c r="E306" s="157">
        <v>16621</v>
      </c>
    </row>
    <row r="307" spans="1:5">
      <c r="A307" s="326" t="s">
        <v>2335</v>
      </c>
      <c r="B307" s="326" t="s">
        <v>2063</v>
      </c>
      <c r="C307" s="3">
        <v>45</v>
      </c>
      <c r="D307" s="154">
        <v>14633</v>
      </c>
      <c r="E307" s="154">
        <v>27669</v>
      </c>
    </row>
    <row r="308" spans="1:5">
      <c r="A308" s="326" t="s">
        <v>2336</v>
      </c>
      <c r="B308" s="326" t="s">
        <v>2075</v>
      </c>
      <c r="C308" s="3">
        <v>158</v>
      </c>
      <c r="D308" s="157">
        <v>9583</v>
      </c>
      <c r="E308" s="157">
        <v>18999</v>
      </c>
    </row>
    <row r="309" spans="1:5">
      <c r="A309" s="326" t="s">
        <v>2337</v>
      </c>
      <c r="B309" s="326" t="s">
        <v>2077</v>
      </c>
      <c r="C309" s="3">
        <v>1</v>
      </c>
      <c r="D309" s="154">
        <v>9923</v>
      </c>
      <c r="E309" s="154">
        <v>16158</v>
      </c>
    </row>
    <row r="310" spans="1:5">
      <c r="A310" s="326" t="s">
        <v>2338</v>
      </c>
      <c r="B310" s="326" t="s">
        <v>2089</v>
      </c>
      <c r="C310" s="3">
        <v>8</v>
      </c>
      <c r="D310" s="157">
        <v>7949</v>
      </c>
      <c r="E310" s="157">
        <v>12521</v>
      </c>
    </row>
    <row r="311" spans="1:5">
      <c r="A311" s="326" t="s">
        <v>2339</v>
      </c>
      <c r="B311" s="326" t="s">
        <v>2292</v>
      </c>
      <c r="C311" s="3">
        <v>8</v>
      </c>
      <c r="D311" s="154">
        <v>10312</v>
      </c>
      <c r="E311" s="154">
        <v>17253</v>
      </c>
    </row>
    <row r="312" spans="1:5">
      <c r="A312" s="326" t="s">
        <v>2340</v>
      </c>
      <c r="B312" s="326" t="s">
        <v>2117</v>
      </c>
      <c r="C312" s="3">
        <v>35</v>
      </c>
      <c r="D312" s="157">
        <v>9923</v>
      </c>
      <c r="E312" s="157">
        <v>16158</v>
      </c>
    </row>
    <row r="313" spans="1:5">
      <c r="A313" s="326" t="s">
        <v>2341</v>
      </c>
      <c r="B313" s="326" t="s">
        <v>2123</v>
      </c>
      <c r="C313" s="3">
        <v>86</v>
      </c>
      <c r="D313" s="154">
        <v>8444</v>
      </c>
      <c r="E313" s="154">
        <v>13510</v>
      </c>
    </row>
    <row r="314" spans="1:5">
      <c r="A314" s="326" t="s">
        <v>2342</v>
      </c>
      <c r="B314" s="326" t="s">
        <v>2343</v>
      </c>
      <c r="C314" s="3">
        <v>3</v>
      </c>
      <c r="D314" s="157">
        <v>9707</v>
      </c>
      <c r="E314" s="157">
        <v>16015</v>
      </c>
    </row>
    <row r="315" spans="1:5">
      <c r="A315" s="326" t="s">
        <v>2344</v>
      </c>
      <c r="B315" s="326" t="s">
        <v>2166</v>
      </c>
      <c r="C315" s="3">
        <v>11</v>
      </c>
      <c r="D315" s="154">
        <v>9923</v>
      </c>
      <c r="E315" s="154">
        <v>16158</v>
      </c>
    </row>
    <row r="316" spans="1:5">
      <c r="A316" s="326" t="s">
        <v>2345</v>
      </c>
      <c r="B316" s="326" t="s">
        <v>2168</v>
      </c>
      <c r="C316" s="3">
        <v>42</v>
      </c>
      <c r="D316" s="157">
        <v>8010</v>
      </c>
      <c r="E316" s="157">
        <v>12521</v>
      </c>
    </row>
    <row r="317" spans="1:5">
      <c r="A317" s="326" t="s">
        <v>2346</v>
      </c>
      <c r="B317" s="326" t="s">
        <v>2170</v>
      </c>
      <c r="C317" s="3">
        <v>10</v>
      </c>
      <c r="D317" s="154">
        <v>8010</v>
      </c>
      <c r="E317" s="154">
        <v>12521</v>
      </c>
    </row>
    <row r="318" spans="1:5">
      <c r="A318" s="326" t="s">
        <v>2347</v>
      </c>
      <c r="B318" s="326" t="s">
        <v>1806</v>
      </c>
      <c r="C318" s="3">
        <v>107</v>
      </c>
      <c r="D318" s="157">
        <v>7745</v>
      </c>
      <c r="E318" s="157">
        <v>11247</v>
      </c>
    </row>
    <row r="319" spans="1:5">
      <c r="A319" s="326" t="s">
        <v>2348</v>
      </c>
      <c r="B319" s="326" t="s">
        <v>2192</v>
      </c>
      <c r="C319" s="3">
        <v>4</v>
      </c>
      <c r="D319" s="154">
        <v>8345</v>
      </c>
      <c r="E319" s="154">
        <v>24766</v>
      </c>
    </row>
    <row r="320" spans="1:5">
      <c r="A320" s="326" t="s">
        <v>2349</v>
      </c>
      <c r="B320" s="326" t="s">
        <v>2199</v>
      </c>
      <c r="C320" s="3">
        <v>2</v>
      </c>
      <c r="D320" s="157">
        <v>8245</v>
      </c>
      <c r="E320" s="157">
        <v>15068</v>
      </c>
    </row>
    <row r="321" spans="1:5">
      <c r="A321" s="326" t="s">
        <v>2350</v>
      </c>
      <c r="B321" s="326" t="s">
        <v>2199</v>
      </c>
      <c r="C321" s="3">
        <v>2</v>
      </c>
      <c r="D321" s="154">
        <v>8245</v>
      </c>
      <c r="E321" s="154">
        <v>16268</v>
      </c>
    </row>
    <row r="322" spans="1:5">
      <c r="A322" s="326" t="s">
        <v>2351</v>
      </c>
      <c r="B322" s="326" t="s">
        <v>2199</v>
      </c>
      <c r="C322" s="3">
        <v>3</v>
      </c>
      <c r="D322" s="157">
        <v>8245</v>
      </c>
      <c r="E322" s="157">
        <v>19087</v>
      </c>
    </row>
    <row r="323" spans="1:5">
      <c r="A323" s="326" t="s">
        <v>2352</v>
      </c>
      <c r="B323" s="326" t="s">
        <v>2199</v>
      </c>
      <c r="C323" s="3">
        <v>1</v>
      </c>
      <c r="D323" s="154">
        <v>8245</v>
      </c>
      <c r="E323" s="154">
        <v>21638</v>
      </c>
    </row>
    <row r="324" spans="1:5">
      <c r="A324" s="326" t="s">
        <v>2353</v>
      </c>
      <c r="B324" s="326" t="s">
        <v>2199</v>
      </c>
      <c r="C324" s="3">
        <v>1</v>
      </c>
      <c r="D324" s="157">
        <v>8245</v>
      </c>
      <c r="E324" s="157">
        <v>24217.68</v>
      </c>
    </row>
    <row r="325" spans="1:5">
      <c r="A325" s="326" t="s">
        <v>2354</v>
      </c>
      <c r="B325" s="326" t="s">
        <v>2206</v>
      </c>
      <c r="C325" s="3">
        <v>1</v>
      </c>
      <c r="D325" s="154">
        <v>8145</v>
      </c>
      <c r="E325" s="154">
        <v>14896</v>
      </c>
    </row>
    <row r="326" spans="1:5">
      <c r="A326" s="326" t="s">
        <v>2355</v>
      </c>
      <c r="B326" s="326" t="s">
        <v>2206</v>
      </c>
      <c r="C326" s="3">
        <v>4</v>
      </c>
      <c r="D326" s="157">
        <v>8145</v>
      </c>
      <c r="E326" s="157">
        <v>14396</v>
      </c>
    </row>
    <row r="327" spans="1:5">
      <c r="A327" s="326" t="s">
        <v>2356</v>
      </c>
      <c r="B327" s="326" t="s">
        <v>2206</v>
      </c>
      <c r="C327" s="3">
        <v>2</v>
      </c>
      <c r="D327" s="154">
        <v>8145</v>
      </c>
      <c r="E327" s="154">
        <v>12896</v>
      </c>
    </row>
    <row r="328" spans="1:5">
      <c r="A328" s="326" t="s">
        <v>2357</v>
      </c>
      <c r="B328" s="326" t="s">
        <v>2206</v>
      </c>
      <c r="C328" s="3">
        <v>2</v>
      </c>
      <c r="D328" s="157">
        <v>8145</v>
      </c>
      <c r="E328" s="157">
        <v>17677</v>
      </c>
    </row>
    <row r="329" spans="1:5">
      <c r="A329" s="326" t="s">
        <v>2358</v>
      </c>
      <c r="B329" s="326" t="s">
        <v>2213</v>
      </c>
      <c r="C329" s="3">
        <v>56</v>
      </c>
      <c r="D329" s="154">
        <v>8045</v>
      </c>
      <c r="E329" s="154">
        <v>11963</v>
      </c>
    </row>
    <row r="330" spans="1:5">
      <c r="A330" s="326" t="s">
        <v>2359</v>
      </c>
      <c r="B330" s="326" t="s">
        <v>2215</v>
      </c>
      <c r="C330" s="3">
        <v>6</v>
      </c>
      <c r="D330" s="157">
        <v>8045</v>
      </c>
      <c r="E330" s="157">
        <v>20647</v>
      </c>
    </row>
    <row r="331" spans="1:5">
      <c r="A331" s="326" t="s">
        <v>2360</v>
      </c>
      <c r="B331" s="326" t="s">
        <v>2217</v>
      </c>
      <c r="C331" s="3">
        <v>1</v>
      </c>
      <c r="D331" s="154">
        <v>7845</v>
      </c>
      <c r="E331" s="154">
        <v>11474</v>
      </c>
    </row>
    <row r="332" spans="1:5">
      <c r="A332" s="326" t="s">
        <v>2361</v>
      </c>
      <c r="B332" s="326" t="s">
        <v>2217</v>
      </c>
      <c r="C332" s="3">
        <v>1</v>
      </c>
      <c r="D332" s="157">
        <v>7845</v>
      </c>
      <c r="E332" s="157">
        <v>12674</v>
      </c>
    </row>
    <row r="333" spans="1:5">
      <c r="A333" s="326" t="s">
        <v>2362</v>
      </c>
      <c r="B333" s="326" t="s">
        <v>2222</v>
      </c>
      <c r="C333" s="3">
        <v>12</v>
      </c>
      <c r="D333" s="154">
        <v>7795</v>
      </c>
      <c r="E333" s="154">
        <v>11315</v>
      </c>
    </row>
    <row r="334" spans="1:5">
      <c r="A334" s="326" t="s">
        <v>2363</v>
      </c>
      <c r="B334" s="326" t="s">
        <v>2222</v>
      </c>
      <c r="C334" s="3">
        <v>1</v>
      </c>
      <c r="D334" s="157">
        <v>7795</v>
      </c>
      <c r="E334" s="157">
        <v>11315</v>
      </c>
    </row>
    <row r="335" spans="1:5">
      <c r="A335" s="326" t="s">
        <v>2364</v>
      </c>
      <c r="B335" s="326" t="s">
        <v>2222</v>
      </c>
      <c r="C335" s="3">
        <v>5</v>
      </c>
      <c r="D335" s="154">
        <v>7795</v>
      </c>
      <c r="E335" s="154">
        <v>11315</v>
      </c>
    </row>
    <row r="336" spans="1:5">
      <c r="A336" s="326" t="s">
        <v>2365</v>
      </c>
      <c r="B336" s="326" t="s">
        <v>2222</v>
      </c>
      <c r="C336" s="3">
        <v>3</v>
      </c>
      <c r="D336" s="157">
        <v>7795</v>
      </c>
      <c r="E336" s="157">
        <v>13815</v>
      </c>
    </row>
    <row r="337" spans="1:5">
      <c r="A337" s="326" t="s">
        <v>2366</v>
      </c>
      <c r="B337" s="326" t="s">
        <v>2222</v>
      </c>
      <c r="C337" s="3">
        <v>4</v>
      </c>
      <c r="D337" s="154">
        <v>7795</v>
      </c>
      <c r="E337" s="154">
        <v>13315</v>
      </c>
    </row>
    <row r="338" spans="1:5">
      <c r="A338" s="326" t="s">
        <v>2367</v>
      </c>
      <c r="B338" s="326" t="s">
        <v>2222</v>
      </c>
      <c r="C338" s="3">
        <v>2</v>
      </c>
      <c r="D338" s="157">
        <v>7795</v>
      </c>
      <c r="E338" s="157">
        <v>13540</v>
      </c>
    </row>
    <row r="339" spans="1:5">
      <c r="A339" s="326" t="s">
        <v>2368</v>
      </c>
      <c r="B339" s="326" t="s">
        <v>2222</v>
      </c>
      <c r="C339" s="3">
        <v>1</v>
      </c>
      <c r="D339" s="154">
        <v>7795</v>
      </c>
      <c r="E339" s="154">
        <v>14275</v>
      </c>
    </row>
    <row r="340" spans="1:5">
      <c r="A340" s="326" t="s">
        <v>2369</v>
      </c>
      <c r="B340" s="326" t="s">
        <v>2229</v>
      </c>
      <c r="C340" s="3">
        <v>2</v>
      </c>
      <c r="D340" s="157">
        <v>7745</v>
      </c>
      <c r="E340" s="157">
        <v>11246</v>
      </c>
    </row>
    <row r="341" spans="1:5">
      <c r="A341" s="326" t="s">
        <v>2370</v>
      </c>
      <c r="B341" s="326" t="s">
        <v>2229</v>
      </c>
      <c r="C341" s="3">
        <v>22</v>
      </c>
      <c r="D341" s="154">
        <v>7745</v>
      </c>
      <c r="E341" s="154">
        <v>11246</v>
      </c>
    </row>
    <row r="342" spans="1:5">
      <c r="A342" s="326" t="s">
        <v>2371</v>
      </c>
      <c r="B342" s="326" t="s">
        <v>2229</v>
      </c>
      <c r="C342" s="3">
        <v>20</v>
      </c>
      <c r="D342" s="157">
        <v>7745</v>
      </c>
      <c r="E342" s="157">
        <v>11246</v>
      </c>
    </row>
    <row r="343" spans="1:5">
      <c r="A343" s="326" t="s">
        <v>2372</v>
      </c>
      <c r="B343" s="326" t="s">
        <v>2229</v>
      </c>
      <c r="C343" s="3">
        <v>5</v>
      </c>
      <c r="D343" s="154">
        <v>7745</v>
      </c>
      <c r="E343" s="154">
        <v>13246</v>
      </c>
    </row>
    <row r="344" spans="1:5">
      <c r="A344" s="326" t="s">
        <v>2373</v>
      </c>
      <c r="B344" s="326" t="s">
        <v>2229</v>
      </c>
      <c r="C344" s="3">
        <v>1</v>
      </c>
      <c r="D344" s="157">
        <v>7745</v>
      </c>
      <c r="E344" s="157">
        <v>15246</v>
      </c>
    </row>
    <row r="345" spans="1:5">
      <c r="A345" s="326" t="s">
        <v>2374</v>
      </c>
      <c r="B345" s="326" t="s">
        <v>2229</v>
      </c>
      <c r="C345" s="3">
        <v>3</v>
      </c>
      <c r="D345" s="154">
        <v>7745</v>
      </c>
      <c r="E345" s="154">
        <v>16550</v>
      </c>
    </row>
    <row r="346" spans="1:5">
      <c r="A346" s="326" t="s">
        <v>2375</v>
      </c>
      <c r="B346" s="326" t="s">
        <v>2229</v>
      </c>
      <c r="C346" s="3">
        <v>1</v>
      </c>
      <c r="D346" s="157">
        <v>7470</v>
      </c>
      <c r="E346" s="157">
        <v>10621</v>
      </c>
    </row>
    <row r="347" spans="1:5">
      <c r="A347" s="326" t="s">
        <v>2376</v>
      </c>
      <c r="B347" s="326" t="s">
        <v>2229</v>
      </c>
      <c r="C347" s="3">
        <v>1</v>
      </c>
      <c r="D347" s="154">
        <v>7745</v>
      </c>
      <c r="E347" s="154">
        <v>13886.36</v>
      </c>
    </row>
    <row r="348" spans="1:5">
      <c r="A348" s="326" t="s">
        <v>2377</v>
      </c>
      <c r="B348" s="326" t="s">
        <v>2378</v>
      </c>
      <c r="C348" s="3">
        <v>15</v>
      </c>
      <c r="D348" s="157">
        <v>7949</v>
      </c>
      <c r="E348" s="157">
        <v>12842</v>
      </c>
    </row>
    <row r="349" spans="1:5">
      <c r="A349" s="326" t="s">
        <v>2379</v>
      </c>
      <c r="B349" s="326" t="s">
        <v>2380</v>
      </c>
      <c r="C349" s="3">
        <v>43</v>
      </c>
      <c r="D349" s="154">
        <v>9583</v>
      </c>
      <c r="E349" s="154">
        <v>19276</v>
      </c>
    </row>
    <row r="350" spans="1:5">
      <c r="A350" s="326" t="s">
        <v>2381</v>
      </c>
      <c r="B350" s="326" t="s">
        <v>2380</v>
      </c>
      <c r="C350" s="3">
        <v>22</v>
      </c>
      <c r="D350" s="157">
        <v>9583</v>
      </c>
      <c r="E350" s="157">
        <v>21276</v>
      </c>
    </row>
    <row r="351" spans="1:5">
      <c r="A351" s="326" t="s">
        <v>2382</v>
      </c>
      <c r="B351" s="326" t="s">
        <v>2240</v>
      </c>
      <c r="C351" s="3">
        <v>2</v>
      </c>
      <c r="D351" s="154">
        <v>8444</v>
      </c>
      <c r="E351" s="154">
        <v>15175</v>
      </c>
    </row>
    <row r="352" spans="1:5">
      <c r="A352" s="326" t="s">
        <v>2383</v>
      </c>
      <c r="B352" s="326" t="s">
        <v>2384</v>
      </c>
      <c r="C352" s="3">
        <v>7</v>
      </c>
      <c r="D352" s="157">
        <v>8010</v>
      </c>
      <c r="E352" s="157">
        <v>12848</v>
      </c>
    </row>
    <row r="353" spans="1:5">
      <c r="A353" s="326" t="s">
        <v>2385</v>
      </c>
      <c r="B353" s="326" t="s">
        <v>2386</v>
      </c>
      <c r="C353" s="3">
        <v>2</v>
      </c>
      <c r="D353" s="154">
        <v>9923</v>
      </c>
      <c r="E353" s="154">
        <v>16543</v>
      </c>
    </row>
    <row r="354" spans="1:5">
      <c r="A354" s="326" t="s">
        <v>2387</v>
      </c>
      <c r="B354" s="326" t="s">
        <v>2242</v>
      </c>
      <c r="C354" s="3">
        <v>3</v>
      </c>
      <c r="D354" s="157">
        <v>10312</v>
      </c>
      <c r="E354" s="157">
        <v>17640</v>
      </c>
    </row>
    <row r="355" spans="1:5">
      <c r="A355" s="326" t="s">
        <v>2388</v>
      </c>
      <c r="B355" s="326" t="s">
        <v>2244</v>
      </c>
      <c r="C355" s="3">
        <v>9</v>
      </c>
      <c r="D355" s="154">
        <v>9923</v>
      </c>
      <c r="E355" s="154">
        <v>16543</v>
      </c>
    </row>
    <row r="356" spans="1:5">
      <c r="A356" s="326" t="s">
        <v>2389</v>
      </c>
      <c r="B356" s="326" t="s">
        <v>2246</v>
      </c>
      <c r="C356" s="3">
        <v>1</v>
      </c>
      <c r="D356" s="157">
        <v>9923</v>
      </c>
      <c r="E356" s="157">
        <v>16543</v>
      </c>
    </row>
    <row r="357" spans="1:5">
      <c r="A357" s="326" t="s">
        <v>2390</v>
      </c>
      <c r="B357" s="326" t="s">
        <v>2391</v>
      </c>
      <c r="C357" s="3">
        <v>1</v>
      </c>
      <c r="D357" s="154">
        <v>8444</v>
      </c>
      <c r="E357" s="154">
        <v>13845</v>
      </c>
    </row>
    <row r="358" spans="1:5">
      <c r="A358" s="326" t="s">
        <v>2392</v>
      </c>
      <c r="B358" s="326" t="s">
        <v>2393</v>
      </c>
      <c r="C358" s="3">
        <v>1</v>
      </c>
      <c r="D358" s="154">
        <v>9923</v>
      </c>
      <c r="E358" s="154">
        <v>21047</v>
      </c>
    </row>
    <row r="359" spans="1:5">
      <c r="A359" s="326" t="s">
        <v>2394</v>
      </c>
      <c r="B359" s="326" t="s">
        <v>2248</v>
      </c>
      <c r="C359" s="3">
        <v>51</v>
      </c>
      <c r="D359" s="154">
        <v>10913</v>
      </c>
      <c r="E359" s="154">
        <v>22161</v>
      </c>
    </row>
    <row r="360" spans="1:5">
      <c r="A360" s="326" t="s">
        <v>2395</v>
      </c>
      <c r="B360" s="326" t="s">
        <v>2248</v>
      </c>
      <c r="C360" s="3">
        <v>13</v>
      </c>
      <c r="D360" s="157">
        <v>10913</v>
      </c>
      <c r="E360" s="157">
        <v>32578</v>
      </c>
    </row>
    <row r="361" spans="1:5">
      <c r="A361" s="326" t="s">
        <v>2396</v>
      </c>
      <c r="B361" s="326" t="s">
        <v>2251</v>
      </c>
      <c r="C361" s="3">
        <v>14</v>
      </c>
      <c r="D361" s="154">
        <v>10038</v>
      </c>
      <c r="E361" s="154">
        <v>19546</v>
      </c>
    </row>
    <row r="362" spans="1:5">
      <c r="A362" s="326" t="s">
        <v>2397</v>
      </c>
      <c r="B362" s="326" t="s">
        <v>2251</v>
      </c>
      <c r="C362" s="3">
        <v>1</v>
      </c>
      <c r="D362" s="157">
        <v>10038</v>
      </c>
      <c r="E362" s="157">
        <v>27348.54</v>
      </c>
    </row>
    <row r="363" spans="1:5">
      <c r="A363" s="326" t="s">
        <v>2398</v>
      </c>
      <c r="B363" s="326" t="s">
        <v>2253</v>
      </c>
      <c r="C363" s="3">
        <v>1</v>
      </c>
      <c r="D363" s="154">
        <v>9923</v>
      </c>
      <c r="E363" s="154">
        <v>16543</v>
      </c>
    </row>
    <row r="364" spans="1:5">
      <c r="A364" s="326" t="s">
        <v>2399</v>
      </c>
      <c r="B364" s="326" t="s">
        <v>2255</v>
      </c>
      <c r="C364" s="3">
        <v>28</v>
      </c>
      <c r="D364" s="157">
        <v>16312</v>
      </c>
      <c r="E364" s="157">
        <v>33794</v>
      </c>
    </row>
    <row r="365" spans="1:5">
      <c r="A365" s="326" t="s">
        <v>2400</v>
      </c>
      <c r="B365" s="326" t="s">
        <v>2258</v>
      </c>
      <c r="C365" s="3">
        <v>27</v>
      </c>
      <c r="D365" s="154">
        <v>14633</v>
      </c>
      <c r="E365" s="154">
        <v>28129</v>
      </c>
    </row>
    <row r="366" spans="1:5">
      <c r="A366" s="326" t="s">
        <v>2401</v>
      </c>
      <c r="B366" s="326" t="s">
        <v>2260</v>
      </c>
      <c r="C366" s="3">
        <v>12</v>
      </c>
      <c r="D366" s="157">
        <v>15690</v>
      </c>
      <c r="E366" s="157">
        <v>31093</v>
      </c>
    </row>
    <row r="367" spans="1:5">
      <c r="A367" s="326" t="s">
        <v>2402</v>
      </c>
      <c r="B367" s="326" t="s">
        <v>2262</v>
      </c>
      <c r="C367" s="3">
        <v>65</v>
      </c>
      <c r="D367" s="154">
        <v>17051</v>
      </c>
      <c r="E367" s="154">
        <v>35607</v>
      </c>
    </row>
    <row r="368" spans="1:5">
      <c r="A368" s="326" t="s">
        <v>2403</v>
      </c>
      <c r="B368" s="326" t="s">
        <v>2262</v>
      </c>
      <c r="C368" s="3">
        <v>10</v>
      </c>
      <c r="D368" s="157">
        <v>17051</v>
      </c>
      <c r="E368" s="157">
        <v>38497.020000000004</v>
      </c>
    </row>
    <row r="369" spans="1:5">
      <c r="A369" s="326" t="s">
        <v>2404</v>
      </c>
      <c r="B369" s="326" t="s">
        <v>2262</v>
      </c>
      <c r="C369" s="3">
        <v>2</v>
      </c>
      <c r="D369" s="154">
        <v>17051</v>
      </c>
      <c r="E369" s="154">
        <v>39607.020000000004</v>
      </c>
    </row>
    <row r="370" spans="1:5">
      <c r="A370" s="326" t="s">
        <v>2405</v>
      </c>
      <c r="B370" s="326" t="s">
        <v>2406</v>
      </c>
      <c r="C370" s="3">
        <v>1</v>
      </c>
      <c r="D370" s="157">
        <v>8444</v>
      </c>
      <c r="E370" s="157">
        <v>16064.939999999999</v>
      </c>
    </row>
    <row r="371" spans="1:5">
      <c r="A371" s="326" t="s">
        <v>2407</v>
      </c>
      <c r="B371" s="326" t="s">
        <v>2266</v>
      </c>
      <c r="C371" s="3">
        <v>37</v>
      </c>
      <c r="D371" s="154">
        <v>19769</v>
      </c>
      <c r="E371" s="154">
        <v>42185</v>
      </c>
    </row>
    <row r="372" spans="1:5">
      <c r="A372" s="326" t="s">
        <v>2408</v>
      </c>
      <c r="B372" s="326" t="s">
        <v>2266</v>
      </c>
      <c r="C372" s="3">
        <v>7</v>
      </c>
      <c r="D372" s="157">
        <v>19769</v>
      </c>
      <c r="E372" s="157">
        <v>47185</v>
      </c>
    </row>
    <row r="373" spans="1:5">
      <c r="A373" s="326" t="s">
        <v>2409</v>
      </c>
      <c r="B373" s="326" t="s">
        <v>2266</v>
      </c>
      <c r="C373" s="3">
        <v>5</v>
      </c>
      <c r="D373" s="154">
        <v>19769</v>
      </c>
      <c r="E373" s="154">
        <v>46185</v>
      </c>
    </row>
    <row r="374" spans="1:5">
      <c r="A374" s="326" t="s">
        <v>2410</v>
      </c>
      <c r="B374" s="326" t="s">
        <v>2269</v>
      </c>
      <c r="C374" s="3">
        <v>1</v>
      </c>
      <c r="D374" s="157">
        <v>9923</v>
      </c>
      <c r="E374" s="157">
        <v>16543</v>
      </c>
    </row>
    <row r="375" spans="1:5">
      <c r="A375" s="326" t="s">
        <v>2411</v>
      </c>
      <c r="B375" s="326" t="s">
        <v>2412</v>
      </c>
      <c r="C375" s="3">
        <v>1</v>
      </c>
      <c r="D375" s="154">
        <v>10237</v>
      </c>
      <c r="E375" s="154">
        <v>19020</v>
      </c>
    </row>
    <row r="376" spans="1:5">
      <c r="A376" s="326" t="s">
        <v>2413</v>
      </c>
      <c r="B376" s="326" t="s">
        <v>2412</v>
      </c>
      <c r="C376" s="3">
        <v>1</v>
      </c>
      <c r="D376" s="157">
        <v>10237</v>
      </c>
      <c r="E376" s="157">
        <v>18340.32</v>
      </c>
    </row>
    <row r="377" spans="1:5">
      <c r="A377" s="326" t="s">
        <v>2414</v>
      </c>
      <c r="B377" s="326" t="s">
        <v>2029</v>
      </c>
      <c r="C377" s="3">
        <v>45</v>
      </c>
      <c r="D377" s="154">
        <v>17051</v>
      </c>
      <c r="E377" s="154">
        <v>35152</v>
      </c>
    </row>
    <row r="378" spans="1:5">
      <c r="A378" s="326" t="s">
        <v>2415</v>
      </c>
      <c r="B378" s="326" t="s">
        <v>2031</v>
      </c>
      <c r="C378" s="3">
        <v>6</v>
      </c>
      <c r="D378" s="157">
        <v>16312</v>
      </c>
      <c r="E378" s="157">
        <v>33351</v>
      </c>
    </row>
    <row r="379" spans="1:5">
      <c r="A379" s="326" t="s">
        <v>2416</v>
      </c>
      <c r="B379" s="326" t="s">
        <v>2041</v>
      </c>
      <c r="C379" s="3">
        <v>1</v>
      </c>
      <c r="D379" s="154">
        <v>19769</v>
      </c>
      <c r="E379" s="154">
        <v>41683</v>
      </c>
    </row>
    <row r="380" spans="1:5">
      <c r="A380" s="326" t="s">
        <v>2417</v>
      </c>
      <c r="B380" s="326" t="s">
        <v>2047</v>
      </c>
      <c r="C380" s="3">
        <v>1</v>
      </c>
      <c r="D380" s="157">
        <v>15690</v>
      </c>
      <c r="E380" s="157">
        <v>30626</v>
      </c>
    </row>
    <row r="381" spans="1:5">
      <c r="A381" s="326" t="s">
        <v>2418</v>
      </c>
      <c r="B381" s="326" t="s">
        <v>2051</v>
      </c>
      <c r="C381" s="3">
        <v>9</v>
      </c>
      <c r="D381" s="154">
        <v>9923</v>
      </c>
      <c r="E381" s="154">
        <v>16158</v>
      </c>
    </row>
    <row r="382" spans="1:5">
      <c r="A382" s="326" t="s">
        <v>2419</v>
      </c>
      <c r="B382" s="326" t="s">
        <v>2055</v>
      </c>
      <c r="C382" s="3">
        <v>5</v>
      </c>
      <c r="D382" s="157">
        <v>10237</v>
      </c>
      <c r="E382" s="157">
        <v>16621</v>
      </c>
    </row>
    <row r="383" spans="1:5">
      <c r="A383" s="326" t="s">
        <v>2420</v>
      </c>
      <c r="B383" s="326" t="s">
        <v>2063</v>
      </c>
      <c r="C383" s="3">
        <v>17</v>
      </c>
      <c r="D383" s="154">
        <v>14633</v>
      </c>
      <c r="E383" s="154">
        <v>27669</v>
      </c>
    </row>
    <row r="384" spans="1:5">
      <c r="A384" s="326" t="s">
        <v>2421</v>
      </c>
      <c r="B384" s="326" t="s">
        <v>2075</v>
      </c>
      <c r="C384" s="3">
        <v>46</v>
      </c>
      <c r="D384" s="157">
        <v>9583</v>
      </c>
      <c r="E384" s="157">
        <v>18999</v>
      </c>
    </row>
    <row r="385" spans="1:5">
      <c r="A385" s="326" t="s">
        <v>2422</v>
      </c>
      <c r="B385" s="326" t="s">
        <v>2089</v>
      </c>
      <c r="C385" s="3">
        <v>6</v>
      </c>
      <c r="D385" s="154">
        <v>7949</v>
      </c>
      <c r="E385" s="154">
        <v>12521</v>
      </c>
    </row>
    <row r="386" spans="1:5">
      <c r="A386" s="326" t="s">
        <v>2423</v>
      </c>
      <c r="B386" s="326" t="s">
        <v>2292</v>
      </c>
      <c r="C386" s="3">
        <v>14</v>
      </c>
      <c r="D386" s="157">
        <v>10312</v>
      </c>
      <c r="E386" s="157">
        <v>17253</v>
      </c>
    </row>
    <row r="387" spans="1:5">
      <c r="A387" s="326" t="s">
        <v>2424</v>
      </c>
      <c r="B387" s="326" t="s">
        <v>2121</v>
      </c>
      <c r="C387" s="3">
        <v>2</v>
      </c>
      <c r="D387" s="154">
        <v>10913</v>
      </c>
      <c r="E387" s="154">
        <v>21933</v>
      </c>
    </row>
    <row r="388" spans="1:5">
      <c r="A388" s="326" t="s">
        <v>2425</v>
      </c>
      <c r="B388" s="326" t="s">
        <v>2123</v>
      </c>
      <c r="C388" s="3">
        <v>36</v>
      </c>
      <c r="D388" s="157">
        <v>8444</v>
      </c>
      <c r="E388" s="157">
        <v>13510</v>
      </c>
    </row>
    <row r="389" spans="1:5">
      <c r="A389" s="326" t="s">
        <v>2426</v>
      </c>
      <c r="B389" s="326" t="s">
        <v>2149</v>
      </c>
      <c r="C389" s="3">
        <v>79</v>
      </c>
      <c r="D389" s="154">
        <v>14633</v>
      </c>
      <c r="E389" s="154">
        <v>27666</v>
      </c>
    </row>
    <row r="390" spans="1:5">
      <c r="A390" s="326" t="s">
        <v>2427</v>
      </c>
      <c r="B390" s="326" t="s">
        <v>2151</v>
      </c>
      <c r="C390" s="3">
        <v>7</v>
      </c>
      <c r="D390" s="157">
        <v>16271</v>
      </c>
      <c r="E390" s="157">
        <v>30118</v>
      </c>
    </row>
    <row r="391" spans="1:5">
      <c r="A391" s="326" t="s">
        <v>2428</v>
      </c>
      <c r="B391" s="326" t="s">
        <v>1922</v>
      </c>
      <c r="C391" s="3">
        <v>13</v>
      </c>
      <c r="D391" s="154">
        <v>13835</v>
      </c>
      <c r="E391" s="154">
        <v>24952</v>
      </c>
    </row>
    <row r="392" spans="1:5">
      <c r="A392" s="326" t="s">
        <v>2429</v>
      </c>
      <c r="B392" s="326" t="s">
        <v>2166</v>
      </c>
      <c r="C392" s="3">
        <v>10</v>
      </c>
      <c r="D392" s="157">
        <v>9923</v>
      </c>
      <c r="E392" s="157">
        <v>16158</v>
      </c>
    </row>
    <row r="393" spans="1:5">
      <c r="A393" s="326" t="s">
        <v>2430</v>
      </c>
      <c r="B393" s="326" t="s">
        <v>2168</v>
      </c>
      <c r="C393" s="3">
        <v>25</v>
      </c>
      <c r="D393" s="154">
        <v>8010</v>
      </c>
      <c r="E393" s="154">
        <v>12521</v>
      </c>
    </row>
    <row r="394" spans="1:5">
      <c r="A394" s="326" t="s">
        <v>2431</v>
      </c>
      <c r="B394" s="326" t="s">
        <v>2170</v>
      </c>
      <c r="C394" s="3">
        <v>3</v>
      </c>
      <c r="D394" s="157">
        <v>8010</v>
      </c>
      <c r="E394" s="157">
        <v>12521</v>
      </c>
    </row>
    <row r="395" spans="1:5">
      <c r="A395" s="326" t="s">
        <v>2432</v>
      </c>
      <c r="B395" s="326" t="s">
        <v>2176</v>
      </c>
      <c r="C395" s="3">
        <v>2</v>
      </c>
      <c r="D395" s="154">
        <v>8444</v>
      </c>
      <c r="E395" s="154">
        <v>13510</v>
      </c>
    </row>
    <row r="396" spans="1:5">
      <c r="A396" s="326" t="s">
        <v>2433</v>
      </c>
      <c r="B396" s="326" t="s">
        <v>1814</v>
      </c>
      <c r="C396" s="3">
        <v>10</v>
      </c>
      <c r="D396" s="157">
        <v>8345</v>
      </c>
      <c r="E396" s="157">
        <v>14236</v>
      </c>
    </row>
    <row r="397" spans="1:5">
      <c r="A397" s="326" t="s">
        <v>2434</v>
      </c>
      <c r="B397" s="326" t="s">
        <v>1812</v>
      </c>
      <c r="C397" s="3">
        <v>11</v>
      </c>
      <c r="D397" s="154">
        <v>8245</v>
      </c>
      <c r="E397" s="154">
        <v>13138</v>
      </c>
    </row>
    <row r="398" spans="1:5">
      <c r="A398" s="326" t="s">
        <v>2435</v>
      </c>
      <c r="B398" s="326" t="s">
        <v>2180</v>
      </c>
      <c r="C398" s="3">
        <v>3</v>
      </c>
      <c r="D398" s="157">
        <v>8145</v>
      </c>
      <c r="E398" s="157">
        <v>12892</v>
      </c>
    </row>
    <row r="399" spans="1:5">
      <c r="A399" s="326" t="s">
        <v>2436</v>
      </c>
      <c r="B399" s="326" t="s">
        <v>2182</v>
      </c>
      <c r="C399" s="3">
        <v>3</v>
      </c>
      <c r="D399" s="154">
        <v>8045</v>
      </c>
      <c r="E399" s="154">
        <v>12527</v>
      </c>
    </row>
    <row r="400" spans="1:5">
      <c r="A400" s="326" t="s">
        <v>2437</v>
      </c>
      <c r="B400" s="326" t="s">
        <v>1810</v>
      </c>
      <c r="C400" s="3">
        <v>6</v>
      </c>
      <c r="D400" s="157">
        <v>7945</v>
      </c>
      <c r="E400" s="157">
        <v>11882</v>
      </c>
    </row>
    <row r="401" spans="1:5">
      <c r="A401" s="326" t="s">
        <v>2438</v>
      </c>
      <c r="B401" s="326" t="s">
        <v>1808</v>
      </c>
      <c r="C401" s="3">
        <v>3</v>
      </c>
      <c r="D401" s="154">
        <v>7845</v>
      </c>
      <c r="E401" s="154">
        <v>11347</v>
      </c>
    </row>
    <row r="402" spans="1:5">
      <c r="A402" s="326" t="s">
        <v>2439</v>
      </c>
      <c r="B402" s="326" t="s">
        <v>2186</v>
      </c>
      <c r="C402" s="3">
        <v>1</v>
      </c>
      <c r="D402" s="157">
        <v>7795</v>
      </c>
      <c r="E402" s="157">
        <v>11297</v>
      </c>
    </row>
    <row r="403" spans="1:5">
      <c r="A403" s="326" t="s">
        <v>2440</v>
      </c>
      <c r="B403" s="326" t="s">
        <v>1806</v>
      </c>
      <c r="C403" s="3">
        <v>84</v>
      </c>
      <c r="D403" s="154">
        <v>7745</v>
      </c>
      <c r="E403" s="154">
        <v>11247</v>
      </c>
    </row>
    <row r="404" spans="1:5">
      <c r="A404" s="326" t="s">
        <v>2441</v>
      </c>
      <c r="B404" s="326" t="s">
        <v>2025</v>
      </c>
      <c r="C404" s="3">
        <v>1</v>
      </c>
      <c r="D404" s="157">
        <v>19769</v>
      </c>
      <c r="E404" s="157">
        <v>41684</v>
      </c>
    </row>
    <row r="405" spans="1:5">
      <c r="A405" s="326" t="s">
        <v>2442</v>
      </c>
      <c r="B405" s="326" t="s">
        <v>2029</v>
      </c>
      <c r="C405" s="3">
        <v>76</v>
      </c>
      <c r="D405" s="154">
        <v>17051</v>
      </c>
      <c r="E405" s="154">
        <v>35152</v>
      </c>
    </row>
    <row r="406" spans="1:5">
      <c r="A406" s="326" t="s">
        <v>2443</v>
      </c>
      <c r="B406" s="326" t="s">
        <v>2031</v>
      </c>
      <c r="C406" s="3">
        <v>3</v>
      </c>
      <c r="D406" s="157">
        <v>16312</v>
      </c>
      <c r="E406" s="157">
        <v>33351</v>
      </c>
    </row>
    <row r="407" spans="1:5">
      <c r="A407" s="326" t="s">
        <v>2444</v>
      </c>
      <c r="B407" s="326" t="s">
        <v>2047</v>
      </c>
      <c r="C407" s="3">
        <v>15</v>
      </c>
      <c r="D407" s="154">
        <v>15690</v>
      </c>
      <c r="E407" s="154">
        <v>30626</v>
      </c>
    </row>
    <row r="408" spans="1:5">
      <c r="A408" s="326" t="s">
        <v>2445</v>
      </c>
      <c r="B408" s="326" t="s">
        <v>2051</v>
      </c>
      <c r="C408" s="3">
        <v>6</v>
      </c>
      <c r="D408" s="157">
        <v>9923</v>
      </c>
      <c r="E408" s="157">
        <v>16158</v>
      </c>
    </row>
    <row r="409" spans="1:5">
      <c r="A409" s="326" t="s">
        <v>2446</v>
      </c>
      <c r="B409" s="326" t="s">
        <v>2055</v>
      </c>
      <c r="C409" s="3">
        <v>6</v>
      </c>
      <c r="D409" s="154">
        <v>10237</v>
      </c>
      <c r="E409" s="154">
        <v>16621</v>
      </c>
    </row>
    <row r="410" spans="1:5">
      <c r="A410" s="326" t="s">
        <v>2447</v>
      </c>
      <c r="B410" s="326" t="s">
        <v>2063</v>
      </c>
      <c r="C410" s="3">
        <v>9</v>
      </c>
      <c r="D410" s="157">
        <v>14633</v>
      </c>
      <c r="E410" s="157">
        <v>27669</v>
      </c>
    </row>
    <row r="411" spans="1:5">
      <c r="A411" s="326" t="s">
        <v>2448</v>
      </c>
      <c r="B411" s="326" t="s">
        <v>2075</v>
      </c>
      <c r="C411" s="3">
        <v>258</v>
      </c>
      <c r="D411" s="154">
        <v>9583</v>
      </c>
      <c r="E411" s="154">
        <v>18999</v>
      </c>
    </row>
    <row r="412" spans="1:5">
      <c r="A412" s="326" t="s">
        <v>2449</v>
      </c>
      <c r="B412" s="326" t="s">
        <v>2089</v>
      </c>
      <c r="C412" s="3">
        <v>3</v>
      </c>
      <c r="D412" s="157">
        <v>7949</v>
      </c>
      <c r="E412" s="157">
        <v>12521</v>
      </c>
    </row>
    <row r="413" spans="1:5">
      <c r="A413" s="326" t="s">
        <v>2450</v>
      </c>
      <c r="B413" s="326" t="s">
        <v>2292</v>
      </c>
      <c r="C413" s="3">
        <v>1</v>
      </c>
      <c r="D413" s="154">
        <v>10312</v>
      </c>
      <c r="E413" s="154">
        <v>17253</v>
      </c>
    </row>
    <row r="414" spans="1:5">
      <c r="A414" s="326" t="s">
        <v>2451</v>
      </c>
      <c r="B414" s="326" t="s">
        <v>2109</v>
      </c>
      <c r="C414" s="3">
        <v>4</v>
      </c>
      <c r="D414" s="157">
        <v>8010</v>
      </c>
      <c r="E414" s="157">
        <v>12648</v>
      </c>
    </row>
    <row r="415" spans="1:5">
      <c r="A415" s="326" t="s">
        <v>2452</v>
      </c>
      <c r="B415" s="326" t="s">
        <v>2117</v>
      </c>
      <c r="C415" s="3">
        <v>5</v>
      </c>
      <c r="D415" s="154">
        <v>9923</v>
      </c>
      <c r="E415" s="154">
        <v>16158</v>
      </c>
    </row>
    <row r="416" spans="1:5">
      <c r="A416" s="326" t="s">
        <v>2453</v>
      </c>
      <c r="B416" s="326" t="s">
        <v>2123</v>
      </c>
      <c r="C416" s="3">
        <v>42</v>
      </c>
      <c r="D416" s="157">
        <v>8444</v>
      </c>
      <c r="E416" s="157">
        <v>13510</v>
      </c>
    </row>
    <row r="417" spans="1:5">
      <c r="A417" s="326" t="s">
        <v>2454</v>
      </c>
      <c r="B417" s="326" t="s">
        <v>2168</v>
      </c>
      <c r="C417" s="3">
        <v>87</v>
      </c>
      <c r="D417" s="154">
        <v>8010</v>
      </c>
      <c r="E417" s="154">
        <v>12521</v>
      </c>
    </row>
    <row r="418" spans="1:5">
      <c r="A418" s="326" t="s">
        <v>2455</v>
      </c>
      <c r="B418" s="326" t="s">
        <v>2170</v>
      </c>
      <c r="C418" s="3">
        <v>1</v>
      </c>
      <c r="D418" s="157">
        <v>8010</v>
      </c>
      <c r="E418" s="157">
        <v>12521</v>
      </c>
    </row>
    <row r="419" spans="1:5">
      <c r="A419" s="326" t="s">
        <v>2456</v>
      </c>
      <c r="B419" s="326" t="s">
        <v>2174</v>
      </c>
      <c r="C419" s="3">
        <v>1</v>
      </c>
      <c r="D419" s="154">
        <v>7989</v>
      </c>
      <c r="E419" s="154">
        <v>11427</v>
      </c>
    </row>
    <row r="420" spans="1:5">
      <c r="A420" s="326" t="s">
        <v>2457</v>
      </c>
      <c r="B420" s="326" t="s">
        <v>1814</v>
      </c>
      <c r="C420" s="3">
        <v>1</v>
      </c>
      <c r="D420" s="157">
        <v>8345</v>
      </c>
      <c r="E420" s="157">
        <v>14236</v>
      </c>
    </row>
    <row r="421" spans="1:5">
      <c r="A421" s="326" t="s">
        <v>2458</v>
      </c>
      <c r="B421" s="326" t="s">
        <v>1812</v>
      </c>
      <c r="C421" s="3">
        <v>1</v>
      </c>
      <c r="D421" s="154">
        <v>8245</v>
      </c>
      <c r="E421" s="154">
        <v>13138</v>
      </c>
    </row>
    <row r="422" spans="1:5">
      <c r="A422" s="326" t="s">
        <v>2459</v>
      </c>
      <c r="B422" s="326" t="s">
        <v>2180</v>
      </c>
      <c r="C422" s="3">
        <v>1</v>
      </c>
      <c r="D422" s="157">
        <v>8145</v>
      </c>
      <c r="E422" s="157">
        <v>12892</v>
      </c>
    </row>
    <row r="423" spans="1:5">
      <c r="A423" s="326" t="s">
        <v>2460</v>
      </c>
      <c r="B423" s="326" t="s">
        <v>1810</v>
      </c>
      <c r="C423" s="3">
        <v>11</v>
      </c>
      <c r="D423" s="154">
        <v>7945</v>
      </c>
      <c r="E423" s="154">
        <v>11882</v>
      </c>
    </row>
    <row r="424" spans="1:5">
      <c r="A424" s="326" t="s">
        <v>2461</v>
      </c>
      <c r="B424" s="326" t="s">
        <v>1808</v>
      </c>
      <c r="C424" s="3">
        <v>2</v>
      </c>
      <c r="D424" s="157">
        <v>7845</v>
      </c>
      <c r="E424" s="157">
        <v>11347</v>
      </c>
    </row>
    <row r="425" spans="1:5">
      <c r="A425" s="326" t="s">
        <v>2462</v>
      </c>
      <c r="B425" s="326" t="s">
        <v>1806</v>
      </c>
      <c r="C425" s="3">
        <v>90</v>
      </c>
      <c r="D425" s="154">
        <v>7745</v>
      </c>
      <c r="E425" s="154">
        <v>11247</v>
      </c>
    </row>
    <row r="426" spans="1:5">
      <c r="A426" s="241" t="s">
        <v>102</v>
      </c>
      <c r="B426" s="242"/>
      <c r="C426" s="48">
        <f>SUM(C102:C425)</f>
        <v>6593</v>
      </c>
      <c r="D426" s="328"/>
      <c r="E426" s="328"/>
    </row>
    <row r="427" spans="1:5">
      <c r="A427" s="40"/>
      <c r="B427" s="41"/>
      <c r="C427" s="40"/>
      <c r="D427" s="328"/>
      <c r="E427" s="328"/>
    </row>
    <row r="428" spans="1:5">
      <c r="A428" s="241" t="s">
        <v>103</v>
      </c>
      <c r="B428" s="242"/>
      <c r="C428" s="40"/>
      <c r="D428" s="328"/>
      <c r="E428" s="328"/>
    </row>
    <row r="429" spans="1:5">
      <c r="A429" s="326" t="s">
        <v>2463</v>
      </c>
      <c r="B429" s="326" t="s">
        <v>2464</v>
      </c>
      <c r="C429" s="3">
        <v>1</v>
      </c>
      <c r="D429" s="157">
        <v>29471</v>
      </c>
      <c r="E429" s="157">
        <v>29471</v>
      </c>
    </row>
    <row r="430" spans="1:5">
      <c r="A430" s="326" t="s">
        <v>2465</v>
      </c>
      <c r="B430" s="326" t="s">
        <v>2464</v>
      </c>
      <c r="C430" s="3">
        <v>3</v>
      </c>
      <c r="D430" s="157">
        <v>15527</v>
      </c>
      <c r="E430" s="157">
        <v>15527</v>
      </c>
    </row>
    <row r="431" spans="1:5">
      <c r="A431" s="326" t="s">
        <v>2466</v>
      </c>
      <c r="B431" s="326" t="s">
        <v>2464</v>
      </c>
      <c r="C431" s="3">
        <v>71</v>
      </c>
      <c r="D431" s="157">
        <v>23148.959999999999</v>
      </c>
      <c r="E431" s="157">
        <v>23148.959999999999</v>
      </c>
    </row>
    <row r="432" spans="1:5">
      <c r="A432" s="326" t="s">
        <v>2467</v>
      </c>
      <c r="B432" s="326" t="s">
        <v>2464</v>
      </c>
      <c r="C432" s="3">
        <v>2</v>
      </c>
      <c r="D432" s="157">
        <v>19350</v>
      </c>
      <c r="E432" s="157">
        <v>19350</v>
      </c>
    </row>
    <row r="433" spans="1:5">
      <c r="A433" s="326" t="s">
        <v>2468</v>
      </c>
      <c r="B433" s="326" t="s">
        <v>2464</v>
      </c>
      <c r="C433" s="3">
        <v>1</v>
      </c>
      <c r="D433" s="157">
        <v>23855.5</v>
      </c>
      <c r="E433" s="157">
        <v>23855.5</v>
      </c>
    </row>
    <row r="434" spans="1:5">
      <c r="A434" s="326" t="s">
        <v>2469</v>
      </c>
      <c r="B434" s="326" t="s">
        <v>2464</v>
      </c>
      <c r="C434" s="3">
        <v>1</v>
      </c>
      <c r="D434" s="157">
        <v>18935</v>
      </c>
      <c r="E434" s="157">
        <v>18935</v>
      </c>
    </row>
    <row r="435" spans="1:5">
      <c r="A435" s="326" t="s">
        <v>2470</v>
      </c>
      <c r="B435" s="326" t="s">
        <v>2464</v>
      </c>
      <c r="C435" s="3">
        <v>1</v>
      </c>
      <c r="D435" s="157">
        <v>27777.77</v>
      </c>
      <c r="E435" s="157">
        <v>27777.77</v>
      </c>
    </row>
    <row r="436" spans="1:5">
      <c r="A436" s="326" t="s">
        <v>2471</v>
      </c>
      <c r="B436" s="326" t="s">
        <v>2464</v>
      </c>
      <c r="C436" s="3">
        <v>1</v>
      </c>
      <c r="D436" s="157">
        <v>24115</v>
      </c>
      <c r="E436" s="157">
        <v>24115</v>
      </c>
    </row>
    <row r="437" spans="1:5">
      <c r="A437" s="326" t="s">
        <v>2472</v>
      </c>
      <c r="B437" s="326" t="s">
        <v>2464</v>
      </c>
      <c r="C437" s="3">
        <v>2</v>
      </c>
      <c r="D437" s="157">
        <v>19600</v>
      </c>
      <c r="E437" s="157">
        <v>19600</v>
      </c>
    </row>
    <row r="438" spans="1:5">
      <c r="A438" s="326" t="s">
        <v>1823</v>
      </c>
      <c r="B438" s="326" t="s">
        <v>2473</v>
      </c>
      <c r="C438" s="3">
        <v>3</v>
      </c>
      <c r="D438" s="157">
        <v>23592</v>
      </c>
      <c r="E438" s="157">
        <v>23592</v>
      </c>
    </row>
    <row r="439" spans="1:5">
      <c r="A439" s="326" t="s">
        <v>2474</v>
      </c>
      <c r="B439" s="326" t="s">
        <v>2473</v>
      </c>
      <c r="C439" s="3">
        <v>3</v>
      </c>
      <c r="D439" s="157">
        <v>13850</v>
      </c>
      <c r="E439" s="157">
        <v>13850</v>
      </c>
    </row>
    <row r="440" spans="1:5">
      <c r="A440" s="326" t="s">
        <v>2475</v>
      </c>
      <c r="B440" s="326" t="s">
        <v>2473</v>
      </c>
      <c r="C440" s="3">
        <v>43</v>
      </c>
      <c r="D440" s="157">
        <v>17650</v>
      </c>
      <c r="E440" s="157">
        <v>17650</v>
      </c>
    </row>
    <row r="441" spans="1:5">
      <c r="A441" s="326" t="s">
        <v>2476</v>
      </c>
      <c r="B441" s="326" t="s">
        <v>2473</v>
      </c>
      <c r="C441" s="3">
        <v>1</v>
      </c>
      <c r="D441" s="157">
        <v>22887</v>
      </c>
      <c r="E441" s="157">
        <v>22887</v>
      </c>
    </row>
    <row r="442" spans="1:5">
      <c r="A442" s="326" t="s">
        <v>2477</v>
      </c>
      <c r="B442" s="326" t="s">
        <v>2473</v>
      </c>
      <c r="C442" s="3">
        <v>1</v>
      </c>
      <c r="D442" s="157">
        <v>23855.5</v>
      </c>
      <c r="E442" s="157">
        <v>23855.5</v>
      </c>
    </row>
    <row r="443" spans="1:5">
      <c r="A443" s="326" t="s">
        <v>2478</v>
      </c>
      <c r="B443" s="326" t="s">
        <v>2473</v>
      </c>
      <c r="C443" s="3">
        <v>1</v>
      </c>
      <c r="D443" s="157">
        <v>29055</v>
      </c>
      <c r="E443" s="157">
        <v>29055</v>
      </c>
    </row>
    <row r="444" spans="1:5">
      <c r="A444" s="326" t="s">
        <v>2479</v>
      </c>
      <c r="B444" s="326" t="s">
        <v>2473</v>
      </c>
      <c r="C444" s="3">
        <v>1</v>
      </c>
      <c r="D444" s="157">
        <v>12750</v>
      </c>
      <c r="E444" s="157">
        <v>12750</v>
      </c>
    </row>
    <row r="445" spans="1:5">
      <c r="A445" s="326" t="s">
        <v>2480</v>
      </c>
      <c r="B445" s="326" t="s">
        <v>2473</v>
      </c>
      <c r="C445" s="3">
        <v>3</v>
      </c>
      <c r="D445" s="157">
        <v>19600</v>
      </c>
      <c r="E445" s="157">
        <v>19600</v>
      </c>
    </row>
    <row r="446" spans="1:5">
      <c r="A446" s="326" t="s">
        <v>2481</v>
      </c>
      <c r="B446" s="326" t="s">
        <v>2473</v>
      </c>
      <c r="C446" s="3">
        <v>12</v>
      </c>
      <c r="D446" s="157">
        <v>13362</v>
      </c>
      <c r="E446" s="157">
        <v>13362</v>
      </c>
    </row>
    <row r="447" spans="1:5">
      <c r="A447" s="326" t="s">
        <v>2482</v>
      </c>
      <c r="B447" s="326" t="s">
        <v>2473</v>
      </c>
      <c r="C447" s="3">
        <v>17</v>
      </c>
      <c r="D447" s="157">
        <v>15200</v>
      </c>
      <c r="E447" s="157">
        <v>15200</v>
      </c>
    </row>
    <row r="448" spans="1:5">
      <c r="A448" s="326" t="s">
        <v>2483</v>
      </c>
      <c r="B448" s="326" t="s">
        <v>2473</v>
      </c>
      <c r="C448" s="3">
        <v>1</v>
      </c>
      <c r="D448" s="157">
        <v>20000</v>
      </c>
      <c r="E448" s="157">
        <v>20000</v>
      </c>
    </row>
    <row r="449" spans="1:5">
      <c r="A449" s="326" t="s">
        <v>2484</v>
      </c>
      <c r="B449" s="326" t="s">
        <v>1816</v>
      </c>
      <c r="C449" s="3">
        <v>4</v>
      </c>
      <c r="D449" s="157">
        <v>11288</v>
      </c>
      <c r="E449" s="157">
        <v>11288</v>
      </c>
    </row>
    <row r="450" spans="1:5">
      <c r="A450" s="326" t="s">
        <v>2485</v>
      </c>
      <c r="B450" s="326" t="s">
        <v>1816</v>
      </c>
      <c r="C450" s="3">
        <v>1</v>
      </c>
      <c r="D450" s="157">
        <v>15430.74</v>
      </c>
      <c r="E450" s="157">
        <v>15430.74</v>
      </c>
    </row>
    <row r="451" spans="1:5">
      <c r="A451" s="326" t="s">
        <v>2486</v>
      </c>
      <c r="B451" s="326" t="s">
        <v>1816</v>
      </c>
      <c r="C451" s="3">
        <v>1</v>
      </c>
      <c r="D451" s="157">
        <v>12782</v>
      </c>
      <c r="E451" s="157">
        <v>12782</v>
      </c>
    </row>
    <row r="452" spans="1:5">
      <c r="A452" s="326" t="s">
        <v>2487</v>
      </c>
      <c r="B452" s="326" t="s">
        <v>2488</v>
      </c>
      <c r="C452" s="3">
        <v>3</v>
      </c>
      <c r="D452" s="157">
        <v>23800</v>
      </c>
      <c r="E452" s="157">
        <v>23800</v>
      </c>
    </row>
    <row r="453" spans="1:5">
      <c r="A453" s="326" t="s">
        <v>2489</v>
      </c>
      <c r="B453" s="326" t="s">
        <v>2490</v>
      </c>
      <c r="C453" s="3">
        <v>12</v>
      </c>
      <c r="D453" s="157">
        <v>11733</v>
      </c>
      <c r="E453" s="157">
        <v>11733</v>
      </c>
    </row>
    <row r="454" spans="1:5">
      <c r="A454" s="326" t="s">
        <v>2491</v>
      </c>
      <c r="B454" s="326" t="s">
        <v>2490</v>
      </c>
      <c r="C454" s="3">
        <v>3</v>
      </c>
      <c r="D454" s="157">
        <v>12296</v>
      </c>
      <c r="E454" s="157">
        <v>12296</v>
      </c>
    </row>
    <row r="455" spans="1:5">
      <c r="A455" s="326" t="s">
        <v>2492</v>
      </c>
      <c r="B455" s="326" t="s">
        <v>2490</v>
      </c>
      <c r="C455" s="3">
        <v>3</v>
      </c>
      <c r="D455" s="157">
        <v>5010</v>
      </c>
      <c r="E455" s="157">
        <v>5010</v>
      </c>
    </row>
    <row r="456" spans="1:5">
      <c r="A456" s="326" t="s">
        <v>2493</v>
      </c>
      <c r="B456" s="326" t="s">
        <v>2490</v>
      </c>
      <c r="C456" s="3">
        <v>2</v>
      </c>
      <c r="D456" s="157">
        <v>7632</v>
      </c>
      <c r="E456" s="157">
        <v>7632</v>
      </c>
    </row>
    <row r="457" spans="1:5">
      <c r="A457" s="326" t="s">
        <v>2494</v>
      </c>
      <c r="B457" s="326" t="s">
        <v>2490</v>
      </c>
      <c r="C457" s="3">
        <v>1</v>
      </c>
      <c r="D457" s="157">
        <v>11386.56</v>
      </c>
      <c r="E457" s="157">
        <v>11386.56</v>
      </c>
    </row>
    <row r="458" spans="1:5">
      <c r="A458" s="326" t="s">
        <v>2495</v>
      </c>
      <c r="B458" s="326" t="s">
        <v>2490</v>
      </c>
      <c r="C458" s="3">
        <v>1</v>
      </c>
      <c r="D458" s="157">
        <v>12182.67</v>
      </c>
      <c r="E458" s="157">
        <v>12182.67</v>
      </c>
    </row>
    <row r="459" spans="1:5">
      <c r="A459" s="326" t="s">
        <v>2496</v>
      </c>
      <c r="B459" s="326" t="s">
        <v>2490</v>
      </c>
      <c r="C459" s="3">
        <v>5</v>
      </c>
      <c r="D459" s="157">
        <v>12933.41</v>
      </c>
      <c r="E459" s="157">
        <v>12933.41</v>
      </c>
    </row>
    <row r="460" spans="1:5">
      <c r="A460" s="326" t="s">
        <v>2497</v>
      </c>
      <c r="B460" s="326" t="s">
        <v>2498</v>
      </c>
      <c r="C460" s="3">
        <v>1</v>
      </c>
      <c r="D460" s="157">
        <v>8826</v>
      </c>
      <c r="E460" s="157">
        <v>8826</v>
      </c>
    </row>
    <row r="461" spans="1:5">
      <c r="A461" s="326" t="s">
        <v>2499</v>
      </c>
      <c r="B461" s="326" t="s">
        <v>2498</v>
      </c>
      <c r="C461" s="3">
        <v>1</v>
      </c>
      <c r="D461" s="157">
        <v>7719</v>
      </c>
      <c r="E461" s="157">
        <v>7719</v>
      </c>
    </row>
    <row r="462" spans="1:5">
      <c r="A462" s="326" t="s">
        <v>2500</v>
      </c>
      <c r="B462" s="326" t="s">
        <v>2501</v>
      </c>
      <c r="C462" s="3">
        <v>1</v>
      </c>
      <c r="D462" s="157">
        <v>6553</v>
      </c>
      <c r="E462" s="157">
        <v>6553</v>
      </c>
    </row>
    <row r="463" spans="1:5">
      <c r="A463" s="326" t="s">
        <v>2502</v>
      </c>
      <c r="B463" s="326" t="s">
        <v>2055</v>
      </c>
      <c r="C463" s="3">
        <v>3</v>
      </c>
      <c r="D463" s="157">
        <v>6000</v>
      </c>
      <c r="E463" s="157">
        <v>6000</v>
      </c>
    </row>
    <row r="464" spans="1:5">
      <c r="A464" s="326" t="s">
        <v>2503</v>
      </c>
      <c r="B464" s="326" t="s">
        <v>2055</v>
      </c>
      <c r="C464" s="3">
        <v>2</v>
      </c>
      <c r="D464" s="157">
        <v>6165</v>
      </c>
      <c r="E464" s="157">
        <v>6165</v>
      </c>
    </row>
    <row r="465" spans="1:5">
      <c r="A465" s="326" t="s">
        <v>2504</v>
      </c>
      <c r="B465" s="326" t="s">
        <v>2055</v>
      </c>
      <c r="C465" s="3">
        <v>1</v>
      </c>
      <c r="D465" s="157">
        <v>10563</v>
      </c>
      <c r="E465" s="157">
        <v>10563</v>
      </c>
    </row>
    <row r="466" spans="1:5">
      <c r="A466" s="326" t="s">
        <v>2505</v>
      </c>
      <c r="B466" s="326" t="s">
        <v>2055</v>
      </c>
      <c r="C466" s="3">
        <v>2</v>
      </c>
      <c r="D466" s="157">
        <v>7963</v>
      </c>
      <c r="E466" s="157">
        <v>7963</v>
      </c>
    </row>
    <row r="467" spans="1:5">
      <c r="A467" s="326" t="s">
        <v>2506</v>
      </c>
      <c r="B467" s="326" t="s">
        <v>2055</v>
      </c>
      <c r="C467" s="3">
        <v>7</v>
      </c>
      <c r="D467" s="157">
        <v>14638</v>
      </c>
      <c r="E467" s="157">
        <v>14638</v>
      </c>
    </row>
    <row r="468" spans="1:5">
      <c r="A468" s="326" t="s">
        <v>2507</v>
      </c>
      <c r="B468" s="326" t="s">
        <v>2061</v>
      </c>
      <c r="C468" s="3">
        <v>3</v>
      </c>
      <c r="D468" s="157">
        <v>12879</v>
      </c>
      <c r="E468" s="157">
        <v>12879</v>
      </c>
    </row>
    <row r="469" spans="1:5">
      <c r="A469" s="326" t="s">
        <v>2508</v>
      </c>
      <c r="B469" s="326" t="s">
        <v>2063</v>
      </c>
      <c r="C469" s="3">
        <v>8</v>
      </c>
      <c r="D469" s="157">
        <v>6165</v>
      </c>
      <c r="E469" s="157">
        <v>6165</v>
      </c>
    </row>
    <row r="470" spans="1:5">
      <c r="A470" s="326" t="s">
        <v>2509</v>
      </c>
      <c r="B470" s="326" t="s">
        <v>2063</v>
      </c>
      <c r="C470" s="3">
        <v>7</v>
      </c>
      <c r="D470" s="157">
        <v>8000</v>
      </c>
      <c r="E470" s="157">
        <v>8000</v>
      </c>
    </row>
    <row r="471" spans="1:5">
      <c r="A471" s="326" t="s">
        <v>2510</v>
      </c>
      <c r="B471" s="326" t="s">
        <v>2063</v>
      </c>
      <c r="C471" s="3">
        <v>1</v>
      </c>
      <c r="D471" s="157">
        <v>8500</v>
      </c>
      <c r="E471" s="157">
        <v>8500</v>
      </c>
    </row>
    <row r="472" spans="1:5">
      <c r="A472" s="326" t="s">
        <v>2511</v>
      </c>
      <c r="B472" s="326" t="s">
        <v>2063</v>
      </c>
      <c r="C472" s="3">
        <v>2</v>
      </c>
      <c r="D472" s="157">
        <v>10945</v>
      </c>
      <c r="E472" s="157">
        <v>10945</v>
      </c>
    </row>
    <row r="473" spans="1:5">
      <c r="A473" s="326" t="s">
        <v>2512</v>
      </c>
      <c r="B473" s="326" t="s">
        <v>2063</v>
      </c>
      <c r="C473" s="3">
        <v>4</v>
      </c>
      <c r="D473" s="157">
        <v>11470</v>
      </c>
      <c r="E473" s="157">
        <v>11470</v>
      </c>
    </row>
    <row r="474" spans="1:5">
      <c r="A474" s="326" t="s">
        <v>2513</v>
      </c>
      <c r="B474" s="326" t="s">
        <v>2514</v>
      </c>
      <c r="C474" s="3">
        <v>1</v>
      </c>
      <c r="D474" s="157">
        <v>14900</v>
      </c>
      <c r="E474" s="157">
        <v>14900</v>
      </c>
    </row>
    <row r="475" spans="1:5">
      <c r="A475" s="326" t="s">
        <v>2515</v>
      </c>
      <c r="B475" s="326" t="s">
        <v>2516</v>
      </c>
      <c r="C475" s="3">
        <v>4</v>
      </c>
      <c r="D475" s="157">
        <v>8122</v>
      </c>
      <c r="E475" s="157">
        <v>8122</v>
      </c>
    </row>
    <row r="476" spans="1:5">
      <c r="A476" s="326" t="s">
        <v>2517</v>
      </c>
      <c r="B476" s="326" t="s">
        <v>2516</v>
      </c>
      <c r="C476" s="3">
        <v>3</v>
      </c>
      <c r="D476" s="157">
        <v>14105</v>
      </c>
      <c r="E476" s="157">
        <v>14105</v>
      </c>
    </row>
    <row r="477" spans="1:5">
      <c r="A477" s="326" t="s">
        <v>2518</v>
      </c>
      <c r="B477" s="326" t="s">
        <v>2516</v>
      </c>
      <c r="C477" s="3">
        <v>14</v>
      </c>
      <c r="D477" s="157">
        <v>8122</v>
      </c>
      <c r="E477" s="157">
        <v>8122</v>
      </c>
    </row>
    <row r="478" spans="1:5">
      <c r="A478" s="326" t="s">
        <v>2519</v>
      </c>
      <c r="B478" s="326" t="s">
        <v>2516</v>
      </c>
      <c r="C478" s="3">
        <v>92</v>
      </c>
      <c r="D478" s="157">
        <v>8512</v>
      </c>
      <c r="E478" s="157">
        <v>8512</v>
      </c>
    </row>
    <row r="479" spans="1:5">
      <c r="A479" s="326" t="s">
        <v>2520</v>
      </c>
      <c r="B479" s="326" t="s">
        <v>2516</v>
      </c>
      <c r="C479" s="3">
        <v>1</v>
      </c>
      <c r="D479" s="157">
        <v>17705</v>
      </c>
      <c r="E479" s="157">
        <v>17705</v>
      </c>
    </row>
    <row r="480" spans="1:5">
      <c r="A480" s="326" t="s">
        <v>2521</v>
      </c>
      <c r="B480" s="326" t="s">
        <v>2516</v>
      </c>
      <c r="C480" s="3">
        <v>2</v>
      </c>
      <c r="D480" s="157">
        <v>12182.67</v>
      </c>
      <c r="E480" s="157">
        <v>12182.67</v>
      </c>
    </row>
    <row r="481" spans="1:5">
      <c r="A481" s="326" t="s">
        <v>2522</v>
      </c>
      <c r="B481" s="326" t="s">
        <v>2523</v>
      </c>
      <c r="C481" s="3">
        <v>5</v>
      </c>
      <c r="D481" s="157">
        <v>12694</v>
      </c>
      <c r="E481" s="157">
        <v>12694</v>
      </c>
    </row>
    <row r="482" spans="1:5">
      <c r="A482" s="326" t="s">
        <v>2524</v>
      </c>
      <c r="B482" s="326" t="s">
        <v>2523</v>
      </c>
      <c r="C482" s="3">
        <v>4</v>
      </c>
      <c r="D482" s="157">
        <v>3841.14</v>
      </c>
      <c r="E482" s="157">
        <v>3841.14</v>
      </c>
    </row>
    <row r="483" spans="1:5">
      <c r="A483" s="326" t="s">
        <v>2525</v>
      </c>
      <c r="B483" s="326" t="s">
        <v>2523</v>
      </c>
      <c r="C483" s="3">
        <v>10</v>
      </c>
      <c r="D483" s="157">
        <v>3842</v>
      </c>
      <c r="E483" s="157">
        <v>3842</v>
      </c>
    </row>
    <row r="484" spans="1:5">
      <c r="A484" s="326" t="s">
        <v>2526</v>
      </c>
      <c r="B484" s="326" t="s">
        <v>2523</v>
      </c>
      <c r="C484" s="3">
        <v>4</v>
      </c>
      <c r="D484" s="157">
        <v>6165</v>
      </c>
      <c r="E484" s="157">
        <v>6165</v>
      </c>
    </row>
    <row r="485" spans="1:5">
      <c r="A485" s="326" t="s">
        <v>2527</v>
      </c>
      <c r="B485" s="326" t="s">
        <v>2523</v>
      </c>
      <c r="C485" s="3">
        <v>78</v>
      </c>
      <c r="D485" s="157">
        <v>7783</v>
      </c>
      <c r="E485" s="157">
        <v>7783</v>
      </c>
    </row>
    <row r="486" spans="1:5">
      <c r="A486" s="326" t="s">
        <v>2528</v>
      </c>
      <c r="B486" s="326" t="s">
        <v>2523</v>
      </c>
      <c r="C486" s="3">
        <v>1</v>
      </c>
      <c r="D486" s="157">
        <v>11355.1</v>
      </c>
      <c r="E486" s="157">
        <v>11355.1</v>
      </c>
    </row>
    <row r="487" spans="1:5">
      <c r="A487" s="326" t="s">
        <v>2529</v>
      </c>
      <c r="B487" s="326" t="s">
        <v>2523</v>
      </c>
      <c r="C487" s="3">
        <v>4</v>
      </c>
      <c r="D487" s="157">
        <v>8257.82</v>
      </c>
      <c r="E487" s="157">
        <v>8257.82</v>
      </c>
    </row>
    <row r="488" spans="1:5">
      <c r="A488" s="326" t="s">
        <v>2530</v>
      </c>
      <c r="B488" s="326" t="s">
        <v>2523</v>
      </c>
      <c r="C488" s="3">
        <v>5</v>
      </c>
      <c r="D488" s="157">
        <v>7115</v>
      </c>
      <c r="E488" s="157">
        <v>7115</v>
      </c>
    </row>
    <row r="489" spans="1:5">
      <c r="A489" s="326" t="s">
        <v>2531</v>
      </c>
      <c r="B489" s="326" t="s">
        <v>2523</v>
      </c>
      <c r="C489" s="3">
        <v>45</v>
      </c>
      <c r="D489" s="157">
        <v>7457</v>
      </c>
      <c r="E489" s="157">
        <v>7457</v>
      </c>
    </row>
    <row r="490" spans="1:5">
      <c r="A490" s="326" t="s">
        <v>2532</v>
      </c>
      <c r="B490" s="326" t="s">
        <v>2523</v>
      </c>
      <c r="C490" s="3">
        <v>3</v>
      </c>
      <c r="D490" s="157">
        <v>5010</v>
      </c>
      <c r="E490" s="157">
        <v>5010</v>
      </c>
    </row>
    <row r="491" spans="1:5">
      <c r="A491" s="326" t="s">
        <v>2533</v>
      </c>
      <c r="B491" s="326" t="s">
        <v>2523</v>
      </c>
      <c r="C491" s="3">
        <v>1</v>
      </c>
      <c r="D491" s="157">
        <v>7000</v>
      </c>
      <c r="E491" s="157">
        <v>7000</v>
      </c>
    </row>
    <row r="492" spans="1:5">
      <c r="A492" s="326" t="s">
        <v>2534</v>
      </c>
      <c r="B492" s="326" t="s">
        <v>2535</v>
      </c>
      <c r="C492" s="3">
        <v>1</v>
      </c>
      <c r="D492" s="157">
        <v>7802</v>
      </c>
      <c r="E492" s="157">
        <v>7802</v>
      </c>
    </row>
    <row r="493" spans="1:5">
      <c r="A493" s="326" t="s">
        <v>2536</v>
      </c>
      <c r="B493" s="326" t="s">
        <v>2535</v>
      </c>
      <c r="C493" s="3">
        <v>2</v>
      </c>
      <c r="D493" s="157">
        <v>10200</v>
      </c>
      <c r="E493" s="157">
        <v>10200</v>
      </c>
    </row>
    <row r="494" spans="1:5">
      <c r="A494" s="326" t="s">
        <v>2537</v>
      </c>
      <c r="B494" s="326" t="s">
        <v>2535</v>
      </c>
      <c r="C494" s="3">
        <v>4</v>
      </c>
      <c r="D494" s="157">
        <v>9370.39</v>
      </c>
      <c r="E494" s="157">
        <v>9370.39</v>
      </c>
    </row>
    <row r="495" spans="1:5">
      <c r="A495" s="326" t="s">
        <v>2538</v>
      </c>
      <c r="B495" s="326" t="s">
        <v>2089</v>
      </c>
      <c r="C495" s="3">
        <v>6</v>
      </c>
      <c r="D495" s="157">
        <v>5883</v>
      </c>
      <c r="E495" s="157">
        <v>5883</v>
      </c>
    </row>
    <row r="496" spans="1:5">
      <c r="A496" s="326" t="s">
        <v>2539</v>
      </c>
      <c r="B496" s="326" t="s">
        <v>2089</v>
      </c>
      <c r="C496" s="3">
        <v>10</v>
      </c>
      <c r="D496" s="157">
        <v>6165</v>
      </c>
      <c r="E496" s="157">
        <v>6165</v>
      </c>
    </row>
    <row r="497" spans="1:5">
      <c r="A497" s="326" t="s">
        <v>2540</v>
      </c>
      <c r="B497" s="326" t="s">
        <v>2089</v>
      </c>
      <c r="C497" s="3">
        <v>1</v>
      </c>
      <c r="D497" s="157">
        <v>3387.98</v>
      </c>
      <c r="E497" s="157">
        <v>3387.98</v>
      </c>
    </row>
    <row r="498" spans="1:5">
      <c r="A498" s="326" t="s">
        <v>2541</v>
      </c>
      <c r="B498" s="326" t="s">
        <v>2091</v>
      </c>
      <c r="C498" s="3">
        <v>9</v>
      </c>
      <c r="D498" s="157">
        <v>9156.5</v>
      </c>
      <c r="E498" s="157">
        <v>9156.5</v>
      </c>
    </row>
    <row r="499" spans="1:5">
      <c r="A499" s="326" t="s">
        <v>2542</v>
      </c>
      <c r="B499" s="326" t="s">
        <v>2292</v>
      </c>
      <c r="C499" s="3">
        <v>1</v>
      </c>
      <c r="D499" s="157">
        <v>7656</v>
      </c>
      <c r="E499" s="157">
        <v>7656</v>
      </c>
    </row>
    <row r="500" spans="1:5">
      <c r="A500" s="326" t="s">
        <v>2543</v>
      </c>
      <c r="B500" s="326" t="s">
        <v>2292</v>
      </c>
      <c r="C500" s="3">
        <v>1</v>
      </c>
      <c r="D500" s="157">
        <v>8023</v>
      </c>
      <c r="E500" s="157">
        <v>8023</v>
      </c>
    </row>
    <row r="501" spans="1:5">
      <c r="A501" s="326" t="s">
        <v>2544</v>
      </c>
      <c r="B501" s="326" t="s">
        <v>2545</v>
      </c>
      <c r="C501" s="3">
        <v>1</v>
      </c>
      <c r="D501" s="157">
        <v>5400</v>
      </c>
      <c r="E501" s="157">
        <v>5400</v>
      </c>
    </row>
    <row r="502" spans="1:5">
      <c r="A502" s="326" t="s">
        <v>2546</v>
      </c>
      <c r="B502" s="326" t="s">
        <v>2545</v>
      </c>
      <c r="C502" s="3">
        <v>3</v>
      </c>
      <c r="D502" s="157">
        <v>6600</v>
      </c>
      <c r="E502" s="157">
        <v>6600</v>
      </c>
    </row>
    <row r="503" spans="1:5">
      <c r="A503" s="326" t="s">
        <v>2547</v>
      </c>
      <c r="B503" s="326" t="s">
        <v>2545</v>
      </c>
      <c r="C503" s="3">
        <v>7</v>
      </c>
      <c r="D503" s="157">
        <v>7474</v>
      </c>
      <c r="E503" s="157">
        <v>7474</v>
      </c>
    </row>
    <row r="504" spans="1:5">
      <c r="A504" s="326" t="s">
        <v>2548</v>
      </c>
      <c r="B504" s="326" t="s">
        <v>2123</v>
      </c>
      <c r="C504" s="3">
        <v>147</v>
      </c>
      <c r="D504" s="157">
        <v>3387.98</v>
      </c>
      <c r="E504" s="157">
        <v>3387.98</v>
      </c>
    </row>
    <row r="505" spans="1:5">
      <c r="A505" s="326" t="s">
        <v>2549</v>
      </c>
      <c r="B505" s="326" t="s">
        <v>2123</v>
      </c>
      <c r="C505" s="3">
        <v>18</v>
      </c>
      <c r="D505" s="157">
        <v>5009.3</v>
      </c>
      <c r="E505" s="157">
        <v>5009.3</v>
      </c>
    </row>
    <row r="506" spans="1:5">
      <c r="A506" s="326" t="s">
        <v>2550</v>
      </c>
      <c r="B506" s="326" t="s">
        <v>2162</v>
      </c>
      <c r="C506" s="3">
        <v>6</v>
      </c>
      <c r="D506" s="157">
        <v>10701.76</v>
      </c>
      <c r="E506" s="157">
        <v>10701.76</v>
      </c>
    </row>
    <row r="507" spans="1:5">
      <c r="A507" s="326" t="s">
        <v>2551</v>
      </c>
      <c r="B507" s="326" t="s">
        <v>2162</v>
      </c>
      <c r="C507" s="3">
        <v>7</v>
      </c>
      <c r="D507" s="157">
        <v>15960</v>
      </c>
      <c r="E507" s="157">
        <v>15960</v>
      </c>
    </row>
    <row r="508" spans="1:5">
      <c r="A508" s="326" t="s">
        <v>2552</v>
      </c>
      <c r="B508" s="326" t="s">
        <v>2166</v>
      </c>
      <c r="C508" s="3">
        <v>2</v>
      </c>
      <c r="D508" s="157">
        <v>10773</v>
      </c>
      <c r="E508" s="157">
        <v>10773</v>
      </c>
    </row>
    <row r="509" spans="1:5">
      <c r="A509" s="326" t="s">
        <v>2553</v>
      </c>
      <c r="B509" s="326" t="s">
        <v>2166</v>
      </c>
      <c r="C509" s="3">
        <v>1</v>
      </c>
      <c r="D509" s="157">
        <v>7365</v>
      </c>
      <c r="E509" s="157">
        <v>7365</v>
      </c>
    </row>
    <row r="510" spans="1:5">
      <c r="A510" s="326" t="s">
        <v>2554</v>
      </c>
      <c r="B510" s="326" t="s">
        <v>2166</v>
      </c>
      <c r="C510" s="3">
        <v>6</v>
      </c>
      <c r="D510" s="157">
        <v>7719</v>
      </c>
      <c r="E510" s="157">
        <v>7719</v>
      </c>
    </row>
    <row r="511" spans="1:5">
      <c r="A511" s="326" t="s">
        <v>2555</v>
      </c>
      <c r="B511" s="326" t="s">
        <v>2166</v>
      </c>
      <c r="C511" s="3">
        <v>3</v>
      </c>
      <c r="D511" s="157">
        <v>11364</v>
      </c>
      <c r="E511" s="157">
        <v>11364</v>
      </c>
    </row>
    <row r="512" spans="1:5">
      <c r="A512" s="326" t="s">
        <v>2556</v>
      </c>
      <c r="B512" s="326" t="s">
        <v>2166</v>
      </c>
      <c r="C512" s="3">
        <v>1</v>
      </c>
      <c r="D512" s="157">
        <v>13794</v>
      </c>
      <c r="E512" s="157">
        <v>13794</v>
      </c>
    </row>
    <row r="513" spans="1:5">
      <c r="A513" s="326" t="s">
        <v>2557</v>
      </c>
      <c r="B513" s="326" t="s">
        <v>2166</v>
      </c>
      <c r="C513" s="3">
        <v>1</v>
      </c>
      <c r="D513" s="157">
        <v>3841.14</v>
      </c>
      <c r="E513" s="157">
        <v>3841.14</v>
      </c>
    </row>
    <row r="514" spans="1:5">
      <c r="A514" s="326" t="s">
        <v>2558</v>
      </c>
      <c r="B514" s="326" t="s">
        <v>2168</v>
      </c>
      <c r="C514" s="3">
        <v>1</v>
      </c>
      <c r="D514" s="157">
        <v>2000</v>
      </c>
      <c r="E514" s="157">
        <v>2000</v>
      </c>
    </row>
    <row r="515" spans="1:5">
      <c r="A515" s="326" t="s">
        <v>2559</v>
      </c>
      <c r="B515" s="326" t="s">
        <v>2168</v>
      </c>
      <c r="C515" s="3">
        <v>25</v>
      </c>
      <c r="D515" s="157">
        <v>5883</v>
      </c>
      <c r="E515" s="157">
        <v>5883</v>
      </c>
    </row>
    <row r="516" spans="1:5">
      <c r="A516" s="326" t="s">
        <v>2560</v>
      </c>
      <c r="B516" s="326" t="s">
        <v>2168</v>
      </c>
      <c r="C516" s="3">
        <v>15</v>
      </c>
      <c r="D516" s="157">
        <v>6165</v>
      </c>
      <c r="E516" s="157">
        <v>6165</v>
      </c>
    </row>
    <row r="517" spans="1:5">
      <c r="A517" s="326" t="s">
        <v>2561</v>
      </c>
      <c r="B517" s="326" t="s">
        <v>2168</v>
      </c>
      <c r="C517" s="3">
        <v>11</v>
      </c>
      <c r="D517" s="157">
        <v>4271.3999999999996</v>
      </c>
      <c r="E517" s="157">
        <v>4271.3999999999996</v>
      </c>
    </row>
    <row r="518" spans="1:5">
      <c r="A518" s="326" t="s">
        <v>2562</v>
      </c>
      <c r="B518" s="326" t="s">
        <v>2168</v>
      </c>
      <c r="C518" s="3">
        <v>2</v>
      </c>
      <c r="D518" s="157">
        <v>3388</v>
      </c>
      <c r="E518" s="157">
        <v>3388</v>
      </c>
    </row>
    <row r="519" spans="1:5">
      <c r="A519" s="326" t="s">
        <v>2563</v>
      </c>
      <c r="B519" s="326" t="s">
        <v>2168</v>
      </c>
      <c r="C519" s="3">
        <v>3</v>
      </c>
      <c r="D519" s="157">
        <v>5010</v>
      </c>
      <c r="E519" s="157">
        <v>5010</v>
      </c>
    </row>
    <row r="520" spans="1:5">
      <c r="A520" s="326" t="s">
        <v>2564</v>
      </c>
      <c r="B520" s="326" t="s">
        <v>2168</v>
      </c>
      <c r="C520" s="3">
        <v>1</v>
      </c>
      <c r="D520" s="157">
        <v>2746</v>
      </c>
      <c r="E520" s="157">
        <v>2746</v>
      </c>
    </row>
    <row r="521" spans="1:5">
      <c r="A521" s="326" t="s">
        <v>2565</v>
      </c>
      <c r="B521" s="326" t="s">
        <v>2168</v>
      </c>
      <c r="C521" s="3">
        <v>1</v>
      </c>
      <c r="D521" s="157">
        <v>7365</v>
      </c>
      <c r="E521" s="157">
        <v>7365</v>
      </c>
    </row>
    <row r="522" spans="1:5">
      <c r="A522" s="326" t="s">
        <v>2566</v>
      </c>
      <c r="B522" s="326" t="s">
        <v>2170</v>
      </c>
      <c r="C522" s="3">
        <v>1</v>
      </c>
      <c r="D522" s="157">
        <v>5883</v>
      </c>
      <c r="E522" s="157">
        <v>5883</v>
      </c>
    </row>
    <row r="523" spans="1:5">
      <c r="A523" s="326" t="s">
        <v>2567</v>
      </c>
      <c r="B523" s="326" t="s">
        <v>2170</v>
      </c>
      <c r="C523" s="3">
        <v>1</v>
      </c>
      <c r="D523" s="157">
        <v>6165</v>
      </c>
      <c r="E523" s="157">
        <v>6165</v>
      </c>
    </row>
    <row r="524" spans="1:5">
      <c r="A524" s="326" t="s">
        <v>2568</v>
      </c>
      <c r="B524" s="326" t="s">
        <v>2170</v>
      </c>
      <c r="C524" s="3">
        <v>3</v>
      </c>
      <c r="D524" s="157">
        <v>2105.7199999999998</v>
      </c>
      <c r="E524" s="157">
        <v>2105.7199999999998</v>
      </c>
    </row>
    <row r="525" spans="1:5">
      <c r="A525" s="326" t="s">
        <v>2569</v>
      </c>
      <c r="B525" s="326" t="s">
        <v>2170</v>
      </c>
      <c r="C525" s="3">
        <v>7</v>
      </c>
      <c r="D525" s="157">
        <v>5748</v>
      </c>
      <c r="E525" s="157">
        <v>5748</v>
      </c>
    </row>
    <row r="526" spans="1:5">
      <c r="A526" s="326" t="s">
        <v>2570</v>
      </c>
      <c r="B526" s="326" t="s">
        <v>1812</v>
      </c>
      <c r="C526" s="3">
        <v>4</v>
      </c>
      <c r="D526" s="157">
        <v>11288</v>
      </c>
      <c r="E526" s="157">
        <v>11288</v>
      </c>
    </row>
    <row r="527" spans="1:5">
      <c r="A527" s="326" t="s">
        <v>2571</v>
      </c>
      <c r="B527" s="326" t="s">
        <v>2180</v>
      </c>
      <c r="C527" s="3">
        <v>2</v>
      </c>
      <c r="D527" s="157">
        <v>15000</v>
      </c>
      <c r="E527" s="157">
        <v>15000</v>
      </c>
    </row>
    <row r="528" spans="1:5">
      <c r="A528" s="326" t="s">
        <v>2572</v>
      </c>
      <c r="B528" s="326" t="s">
        <v>2182</v>
      </c>
      <c r="C528" s="3">
        <v>1</v>
      </c>
      <c r="D528" s="157">
        <v>3500</v>
      </c>
      <c r="E528" s="157">
        <v>3500</v>
      </c>
    </row>
    <row r="529" spans="1:5">
      <c r="A529" s="326" t="s">
        <v>2573</v>
      </c>
      <c r="B529" s="326" t="s">
        <v>2182</v>
      </c>
      <c r="C529" s="3">
        <v>1</v>
      </c>
      <c r="D529" s="157">
        <v>10000</v>
      </c>
      <c r="E529" s="157">
        <v>10000</v>
      </c>
    </row>
    <row r="530" spans="1:5">
      <c r="A530" s="326" t="s">
        <v>2574</v>
      </c>
      <c r="B530" s="326" t="s">
        <v>2182</v>
      </c>
      <c r="C530" s="3">
        <v>1</v>
      </c>
      <c r="D530" s="157">
        <v>13788</v>
      </c>
      <c r="E530" s="157">
        <v>13788</v>
      </c>
    </row>
    <row r="531" spans="1:5">
      <c r="A531" s="326" t="s">
        <v>2575</v>
      </c>
      <c r="B531" s="326" t="s">
        <v>2182</v>
      </c>
      <c r="C531" s="3">
        <v>5</v>
      </c>
      <c r="D531" s="157">
        <v>16286</v>
      </c>
      <c r="E531" s="157">
        <v>16286</v>
      </c>
    </row>
    <row r="532" spans="1:5">
      <c r="A532" s="326" t="s">
        <v>2576</v>
      </c>
      <c r="B532" s="326" t="s">
        <v>2182</v>
      </c>
      <c r="C532" s="3">
        <v>2</v>
      </c>
      <c r="D532" s="157">
        <v>12000</v>
      </c>
      <c r="E532" s="157">
        <v>12000</v>
      </c>
    </row>
    <row r="533" spans="1:5">
      <c r="A533" s="326" t="s">
        <v>2577</v>
      </c>
      <c r="B533" s="326" t="s">
        <v>2182</v>
      </c>
      <c r="C533" s="3">
        <v>2</v>
      </c>
      <c r="D533" s="157">
        <v>10730</v>
      </c>
      <c r="E533" s="157">
        <v>10730</v>
      </c>
    </row>
    <row r="534" spans="1:5">
      <c r="A534" s="326" t="s">
        <v>2578</v>
      </c>
      <c r="B534" s="326" t="s">
        <v>2182</v>
      </c>
      <c r="C534" s="3">
        <v>10</v>
      </c>
      <c r="D534" s="157">
        <v>16286</v>
      </c>
      <c r="E534" s="157">
        <v>16286</v>
      </c>
    </row>
    <row r="535" spans="1:5">
      <c r="A535" s="326" t="s">
        <v>2579</v>
      </c>
      <c r="B535" s="326" t="s">
        <v>1810</v>
      </c>
      <c r="C535" s="3">
        <v>1</v>
      </c>
      <c r="D535" s="157">
        <v>2746</v>
      </c>
      <c r="E535" s="157">
        <v>2746</v>
      </c>
    </row>
    <row r="536" spans="1:5">
      <c r="A536" s="326" t="s">
        <v>2580</v>
      </c>
      <c r="B536" s="326" t="s">
        <v>1808</v>
      </c>
      <c r="C536" s="3">
        <v>2</v>
      </c>
      <c r="D536" s="157">
        <v>6275</v>
      </c>
      <c r="E536" s="157">
        <v>6275</v>
      </c>
    </row>
    <row r="537" spans="1:5">
      <c r="A537" s="326" t="s">
        <v>2581</v>
      </c>
      <c r="B537" s="326" t="s">
        <v>1808</v>
      </c>
      <c r="C537" s="3">
        <v>1</v>
      </c>
      <c r="D537" s="157">
        <v>11780.81</v>
      </c>
      <c r="E537" s="157">
        <v>11780.81</v>
      </c>
    </row>
    <row r="538" spans="1:5">
      <c r="A538" s="326" t="s">
        <v>2582</v>
      </c>
      <c r="B538" s="326" t="s">
        <v>1808</v>
      </c>
      <c r="C538" s="3">
        <v>2</v>
      </c>
      <c r="D538" s="157">
        <v>10309.959999999999</v>
      </c>
      <c r="E538" s="157">
        <v>10309.959999999999</v>
      </c>
    </row>
    <row r="539" spans="1:5">
      <c r="A539" s="326" t="s">
        <v>2583</v>
      </c>
      <c r="B539" s="326" t="s">
        <v>2186</v>
      </c>
      <c r="C539" s="3">
        <v>1</v>
      </c>
      <c r="D539" s="157">
        <v>7115</v>
      </c>
      <c r="E539" s="157">
        <v>7115</v>
      </c>
    </row>
    <row r="540" spans="1:5">
      <c r="A540" s="326" t="s">
        <v>2584</v>
      </c>
      <c r="B540" s="326" t="s">
        <v>2186</v>
      </c>
      <c r="C540" s="3">
        <v>1</v>
      </c>
      <c r="D540" s="157">
        <v>7631.36</v>
      </c>
      <c r="E540" s="157">
        <v>7631.36</v>
      </c>
    </row>
    <row r="541" spans="1:5">
      <c r="A541" s="326" t="s">
        <v>2585</v>
      </c>
      <c r="B541" s="326" t="s">
        <v>2186</v>
      </c>
      <c r="C541" s="3">
        <v>2</v>
      </c>
      <c r="D541" s="157">
        <v>6165.3</v>
      </c>
      <c r="E541" s="157">
        <v>6165.3</v>
      </c>
    </row>
    <row r="542" spans="1:5">
      <c r="A542" s="326" t="s">
        <v>2586</v>
      </c>
      <c r="B542" s="326" t="s">
        <v>2186</v>
      </c>
      <c r="C542" s="3">
        <v>1</v>
      </c>
      <c r="D542" s="157">
        <v>17663.900000000001</v>
      </c>
      <c r="E542" s="157">
        <v>17663.900000000001</v>
      </c>
    </row>
    <row r="543" spans="1:5">
      <c r="A543" s="326" t="s">
        <v>2587</v>
      </c>
      <c r="B543" s="326" t="s">
        <v>2186</v>
      </c>
      <c r="C543" s="3">
        <v>3</v>
      </c>
      <c r="D543" s="157">
        <v>7042</v>
      </c>
      <c r="E543" s="157">
        <v>7042</v>
      </c>
    </row>
    <row r="544" spans="1:5">
      <c r="A544" s="326" t="s">
        <v>2588</v>
      </c>
      <c r="B544" s="326" t="s">
        <v>2186</v>
      </c>
      <c r="C544" s="3">
        <v>1</v>
      </c>
      <c r="D544" s="157">
        <v>9170</v>
      </c>
      <c r="E544" s="157">
        <v>9170</v>
      </c>
    </row>
    <row r="545" spans="1:5">
      <c r="A545" s="326" t="s">
        <v>2589</v>
      </c>
      <c r="B545" s="326" t="s">
        <v>2186</v>
      </c>
      <c r="C545" s="3">
        <v>1</v>
      </c>
      <c r="D545" s="157">
        <v>8756</v>
      </c>
      <c r="E545" s="157">
        <v>8756</v>
      </c>
    </row>
    <row r="546" spans="1:5">
      <c r="A546" s="326" t="s">
        <v>2590</v>
      </c>
      <c r="B546" s="326" t="s">
        <v>1806</v>
      </c>
      <c r="C546" s="3">
        <v>1</v>
      </c>
      <c r="D546" s="157">
        <v>6350</v>
      </c>
      <c r="E546" s="157">
        <v>6350</v>
      </c>
    </row>
    <row r="547" spans="1:5">
      <c r="A547" s="326" t="s">
        <v>2591</v>
      </c>
      <c r="B547" s="326" t="s">
        <v>1806</v>
      </c>
      <c r="C547" s="3">
        <v>45</v>
      </c>
      <c r="D547" s="157">
        <v>8756</v>
      </c>
      <c r="E547" s="157">
        <v>8756</v>
      </c>
    </row>
    <row r="548" spans="1:5">
      <c r="A548" s="326" t="s">
        <v>2592</v>
      </c>
      <c r="B548" s="326" t="s">
        <v>1806</v>
      </c>
      <c r="C548" s="3">
        <v>6</v>
      </c>
      <c r="D548" s="157">
        <v>5845</v>
      </c>
      <c r="E548" s="157">
        <v>5845</v>
      </c>
    </row>
    <row r="549" spans="1:5">
      <c r="A549" s="326" t="s">
        <v>2593</v>
      </c>
      <c r="B549" s="326" t="s">
        <v>1806</v>
      </c>
      <c r="C549" s="3">
        <v>19</v>
      </c>
      <c r="D549" s="157">
        <v>3842</v>
      </c>
      <c r="E549" s="157">
        <v>3842</v>
      </c>
    </row>
    <row r="550" spans="1:5">
      <c r="A550" s="326" t="s">
        <v>2594</v>
      </c>
      <c r="B550" s="326" t="s">
        <v>1806</v>
      </c>
      <c r="C550" s="3">
        <v>1</v>
      </c>
      <c r="D550" s="157">
        <v>4000</v>
      </c>
      <c r="E550" s="157">
        <v>4000</v>
      </c>
    </row>
    <row r="551" spans="1:5">
      <c r="A551" s="326" t="s">
        <v>2595</v>
      </c>
      <c r="B551" s="326" t="s">
        <v>1806</v>
      </c>
      <c r="C551" s="3">
        <v>64</v>
      </c>
      <c r="D551" s="157">
        <v>6175</v>
      </c>
      <c r="E551" s="157">
        <v>6175</v>
      </c>
    </row>
    <row r="552" spans="1:5">
      <c r="A552" s="326" t="s">
        <v>2596</v>
      </c>
      <c r="B552" s="326" t="s">
        <v>1806</v>
      </c>
      <c r="C552" s="3">
        <v>20</v>
      </c>
      <c r="D552" s="157">
        <v>5010</v>
      </c>
      <c r="E552" s="157">
        <v>5010</v>
      </c>
    </row>
    <row r="553" spans="1:5">
      <c r="A553" s="326" t="s">
        <v>2597</v>
      </c>
      <c r="B553" s="326" t="s">
        <v>1806</v>
      </c>
      <c r="C553" s="3">
        <v>3</v>
      </c>
      <c r="D553" s="157">
        <v>5800</v>
      </c>
      <c r="E553" s="157">
        <v>5800</v>
      </c>
    </row>
    <row r="554" spans="1:5">
      <c r="A554" s="326" t="s">
        <v>2598</v>
      </c>
      <c r="B554" s="326" t="s">
        <v>1806</v>
      </c>
      <c r="C554" s="3">
        <v>4</v>
      </c>
      <c r="D554" s="157">
        <v>6165</v>
      </c>
      <c r="E554" s="157">
        <v>6165</v>
      </c>
    </row>
    <row r="555" spans="1:5">
      <c r="A555" s="326" t="s">
        <v>2599</v>
      </c>
      <c r="B555" s="326" t="s">
        <v>1806</v>
      </c>
      <c r="C555" s="3">
        <v>1</v>
      </c>
      <c r="D555" s="157">
        <v>7000</v>
      </c>
      <c r="E555" s="157">
        <v>7000</v>
      </c>
    </row>
    <row r="556" spans="1:5">
      <c r="A556" s="326" t="s">
        <v>2600</v>
      </c>
      <c r="B556" s="326" t="s">
        <v>1806</v>
      </c>
      <c r="C556" s="3">
        <v>1</v>
      </c>
      <c r="D556" s="157">
        <v>7915</v>
      </c>
      <c r="E556" s="157">
        <v>7915</v>
      </c>
    </row>
    <row r="557" spans="1:5">
      <c r="A557" s="326" t="s">
        <v>2601</v>
      </c>
      <c r="B557" s="326" t="s">
        <v>1806</v>
      </c>
      <c r="C557" s="3">
        <v>2</v>
      </c>
      <c r="D557" s="157">
        <v>8000</v>
      </c>
      <c r="E557" s="157">
        <v>8000</v>
      </c>
    </row>
    <row r="558" spans="1:5">
      <c r="A558" s="326" t="s">
        <v>2602</v>
      </c>
      <c r="B558" s="326" t="s">
        <v>1806</v>
      </c>
      <c r="C558" s="3">
        <v>15</v>
      </c>
      <c r="D558" s="157">
        <v>3387.98</v>
      </c>
      <c r="E558" s="157">
        <v>3387.98</v>
      </c>
    </row>
    <row r="559" spans="1:5">
      <c r="A559" s="326" t="s">
        <v>2603</v>
      </c>
      <c r="B559" s="326" t="s">
        <v>1806</v>
      </c>
      <c r="C559" s="3">
        <v>11</v>
      </c>
      <c r="D559" s="157">
        <v>8826.9599999999991</v>
      </c>
      <c r="E559" s="157">
        <v>8826.9599999999991</v>
      </c>
    </row>
    <row r="560" spans="1:5">
      <c r="A560" s="326" t="s">
        <v>2604</v>
      </c>
      <c r="B560" s="326" t="s">
        <v>1806</v>
      </c>
      <c r="C560" s="3">
        <v>7</v>
      </c>
      <c r="D560" s="157">
        <v>11288</v>
      </c>
      <c r="E560" s="157">
        <v>11288</v>
      </c>
    </row>
    <row r="561" spans="1:5">
      <c r="A561" s="326" t="s">
        <v>2605</v>
      </c>
      <c r="B561" s="326" t="s">
        <v>1806</v>
      </c>
      <c r="C561" s="3">
        <v>6</v>
      </c>
      <c r="D561" s="157">
        <v>23856</v>
      </c>
      <c r="E561" s="157">
        <v>23856</v>
      </c>
    </row>
    <row r="562" spans="1:5">
      <c r="A562" s="326" t="s">
        <v>2606</v>
      </c>
      <c r="B562" s="326" t="s">
        <v>1806</v>
      </c>
      <c r="C562" s="3">
        <v>2</v>
      </c>
      <c r="D562" s="157">
        <v>7631.35</v>
      </c>
      <c r="E562" s="157">
        <v>7631.35</v>
      </c>
    </row>
    <row r="563" spans="1:5">
      <c r="A563" s="326" t="s">
        <v>2607</v>
      </c>
      <c r="B563" s="326" t="s">
        <v>1806</v>
      </c>
      <c r="C563" s="3">
        <v>1</v>
      </c>
      <c r="D563" s="157">
        <v>18500</v>
      </c>
      <c r="E563" s="157">
        <v>18500</v>
      </c>
    </row>
    <row r="564" spans="1:5">
      <c r="A564" s="241" t="s">
        <v>106</v>
      </c>
      <c r="B564" s="242"/>
      <c r="C564" s="329">
        <f>SUM(C429:C563)</f>
        <v>1087</v>
      </c>
    </row>
    <row r="565" spans="1:5">
      <c r="A565" s="327"/>
    </row>
    <row r="566" spans="1:5" ht="21.75" customHeight="1">
      <c r="A566" s="330" t="s">
        <v>263</v>
      </c>
      <c r="B566" s="330"/>
    </row>
    <row r="567" spans="1:5">
      <c r="A567" s="326" t="s">
        <v>2608</v>
      </c>
      <c r="B567" s="326" t="s">
        <v>2609</v>
      </c>
      <c r="C567" s="3">
        <v>9</v>
      </c>
      <c r="D567" s="157">
        <v>18240</v>
      </c>
      <c r="E567" s="157">
        <v>18240</v>
      </c>
    </row>
    <row r="568" spans="1:5">
      <c r="A568" s="326" t="s">
        <v>2610</v>
      </c>
      <c r="B568" s="326" t="s">
        <v>2611</v>
      </c>
      <c r="C568" s="3">
        <v>5</v>
      </c>
      <c r="D568" s="157">
        <v>31905</v>
      </c>
      <c r="E568" s="157">
        <v>31905</v>
      </c>
    </row>
    <row r="569" spans="1:5">
      <c r="A569" s="326" t="s">
        <v>2463</v>
      </c>
      <c r="B569" s="326" t="s">
        <v>2464</v>
      </c>
      <c r="C569" s="3">
        <v>1</v>
      </c>
      <c r="D569" s="157">
        <v>23148.959999999999</v>
      </c>
      <c r="E569" s="157">
        <v>23148.959999999999</v>
      </c>
    </row>
    <row r="570" spans="1:5">
      <c r="A570" s="326" t="s">
        <v>2612</v>
      </c>
      <c r="B570" s="326" t="s">
        <v>2464</v>
      </c>
      <c r="C570" s="3">
        <v>1</v>
      </c>
      <c r="D570" s="157">
        <v>14816</v>
      </c>
      <c r="E570" s="157">
        <v>14816</v>
      </c>
    </row>
    <row r="571" spans="1:5">
      <c r="A571" s="326" t="s">
        <v>2466</v>
      </c>
      <c r="B571" s="326" t="s">
        <v>2464</v>
      </c>
      <c r="C571" s="3">
        <v>27</v>
      </c>
      <c r="D571" s="157">
        <v>23148.959999999999</v>
      </c>
      <c r="E571" s="157">
        <v>23148.959999999999</v>
      </c>
    </row>
    <row r="572" spans="1:5">
      <c r="A572" s="326" t="s">
        <v>2613</v>
      </c>
      <c r="B572" s="326" t="s">
        <v>2464</v>
      </c>
      <c r="C572" s="3">
        <v>6</v>
      </c>
      <c r="D572" s="157">
        <v>37814</v>
      </c>
      <c r="E572" s="157">
        <v>37814</v>
      </c>
    </row>
    <row r="573" spans="1:5">
      <c r="A573" s="326" t="s">
        <v>2614</v>
      </c>
      <c r="B573" s="326" t="s">
        <v>2473</v>
      </c>
      <c r="C573" s="3">
        <f>225+7</f>
        <v>232</v>
      </c>
      <c r="D573" s="157">
        <v>24429.08</v>
      </c>
      <c r="E573" s="157">
        <v>24429.08</v>
      </c>
    </row>
    <row r="574" spans="1:5">
      <c r="A574" s="326" t="s">
        <v>2615</v>
      </c>
      <c r="B574" s="326" t="s">
        <v>2473</v>
      </c>
      <c r="C574" s="3">
        <v>1</v>
      </c>
      <c r="D574" s="157">
        <v>33531.440000000002</v>
      </c>
      <c r="E574" s="157">
        <v>33531.440000000002</v>
      </c>
    </row>
    <row r="575" spans="1:5">
      <c r="A575" s="326" t="s">
        <v>2475</v>
      </c>
      <c r="B575" s="326" t="s">
        <v>2473</v>
      </c>
      <c r="C575" s="3">
        <v>24</v>
      </c>
      <c r="D575" s="157">
        <v>47973.68</v>
      </c>
      <c r="E575" s="157">
        <v>47973.68</v>
      </c>
    </row>
    <row r="576" spans="1:5">
      <c r="A576" s="326" t="s">
        <v>2616</v>
      </c>
      <c r="B576" s="326" t="s">
        <v>2473</v>
      </c>
      <c r="C576" s="3">
        <v>6</v>
      </c>
      <c r="D576" s="157">
        <v>31903</v>
      </c>
      <c r="E576" s="157">
        <v>31903</v>
      </c>
    </row>
    <row r="577" spans="1:5">
      <c r="A577" s="326" t="s">
        <v>2478</v>
      </c>
      <c r="B577" s="326" t="s">
        <v>2473</v>
      </c>
      <c r="C577" s="3">
        <v>1</v>
      </c>
      <c r="D577" s="157">
        <v>29055</v>
      </c>
      <c r="E577" s="157">
        <v>29055</v>
      </c>
    </row>
    <row r="578" spans="1:5">
      <c r="A578" s="326" t="s">
        <v>2484</v>
      </c>
      <c r="B578" s="326" t="s">
        <v>1816</v>
      </c>
      <c r="C578" s="3">
        <v>3</v>
      </c>
      <c r="D578" s="157">
        <v>11288</v>
      </c>
      <c r="E578" s="157">
        <v>11288</v>
      </c>
    </row>
    <row r="579" spans="1:5">
      <c r="A579" s="326" t="s">
        <v>2617</v>
      </c>
      <c r="B579" s="326" t="s">
        <v>1816</v>
      </c>
      <c r="C579" s="3">
        <v>5</v>
      </c>
      <c r="D579" s="157">
        <v>23854.32</v>
      </c>
      <c r="E579" s="157">
        <v>23854.32</v>
      </c>
    </row>
    <row r="580" spans="1:5">
      <c r="A580" s="326" t="s">
        <v>2618</v>
      </c>
      <c r="B580" s="326" t="s">
        <v>2488</v>
      </c>
      <c r="C580" s="3">
        <v>1</v>
      </c>
      <c r="D580" s="157">
        <v>43702</v>
      </c>
      <c r="E580" s="157">
        <v>43702</v>
      </c>
    </row>
    <row r="581" spans="1:5">
      <c r="A581" s="326" t="s">
        <v>2489</v>
      </c>
      <c r="B581" s="326" t="s">
        <v>2490</v>
      </c>
      <c r="C581" s="3">
        <v>3</v>
      </c>
      <c r="D581" s="157">
        <v>11733</v>
      </c>
      <c r="E581" s="157">
        <v>11733</v>
      </c>
    </row>
    <row r="582" spans="1:5">
      <c r="A582" s="326" t="s">
        <v>2619</v>
      </c>
      <c r="B582" s="326" t="s">
        <v>2490</v>
      </c>
      <c r="C582" s="3">
        <v>3</v>
      </c>
      <c r="D582" s="157">
        <v>27642</v>
      </c>
      <c r="E582" s="157">
        <v>27642</v>
      </c>
    </row>
    <row r="583" spans="1:5">
      <c r="A583" s="326" t="s">
        <v>2496</v>
      </c>
      <c r="B583" s="326" t="s">
        <v>2490</v>
      </c>
      <c r="C583" s="3">
        <v>1</v>
      </c>
      <c r="D583" s="157">
        <v>12933.4</v>
      </c>
      <c r="E583" s="157">
        <v>12933.4</v>
      </c>
    </row>
    <row r="584" spans="1:5">
      <c r="A584" s="326" t="s">
        <v>2620</v>
      </c>
      <c r="B584" s="326" t="s">
        <v>2621</v>
      </c>
      <c r="C584" s="3">
        <v>2</v>
      </c>
      <c r="D584" s="157">
        <v>27642</v>
      </c>
      <c r="E584" s="157">
        <v>27642</v>
      </c>
    </row>
    <row r="585" spans="1:5">
      <c r="A585" s="326" t="s">
        <v>2497</v>
      </c>
      <c r="B585" s="326" t="s">
        <v>2498</v>
      </c>
      <c r="C585" s="3">
        <v>1</v>
      </c>
      <c r="D585" s="157">
        <v>8826</v>
      </c>
      <c r="E585" s="157">
        <v>8826</v>
      </c>
    </row>
    <row r="586" spans="1:5">
      <c r="A586" s="326" t="s">
        <v>2502</v>
      </c>
      <c r="B586" s="326" t="s">
        <v>2055</v>
      </c>
      <c r="C586" s="3">
        <v>1</v>
      </c>
      <c r="D586" s="157">
        <v>6000</v>
      </c>
      <c r="E586" s="157">
        <v>6000</v>
      </c>
    </row>
    <row r="587" spans="1:5">
      <c r="A587" s="326" t="s">
        <v>2508</v>
      </c>
      <c r="B587" s="326" t="s">
        <v>2063</v>
      </c>
      <c r="C587" s="3">
        <v>1</v>
      </c>
      <c r="D587" s="157">
        <v>22049</v>
      </c>
      <c r="E587" s="157">
        <v>22049</v>
      </c>
    </row>
    <row r="588" spans="1:5">
      <c r="A588" s="326" t="s">
        <v>2622</v>
      </c>
      <c r="B588" s="326" t="s">
        <v>2063</v>
      </c>
      <c r="C588" s="3">
        <v>1</v>
      </c>
      <c r="D588" s="157">
        <v>17112</v>
      </c>
      <c r="E588" s="157">
        <v>17112</v>
      </c>
    </row>
    <row r="589" spans="1:5">
      <c r="A589" s="326" t="s">
        <v>2623</v>
      </c>
      <c r="B589" s="326" t="s">
        <v>2063</v>
      </c>
      <c r="C589" s="3">
        <v>13</v>
      </c>
      <c r="D589" s="157">
        <v>25057</v>
      </c>
      <c r="E589" s="157">
        <v>25057</v>
      </c>
    </row>
    <row r="590" spans="1:5">
      <c r="A590" s="326" t="s">
        <v>2518</v>
      </c>
      <c r="B590" s="326" t="s">
        <v>2516</v>
      </c>
      <c r="C590" s="3">
        <v>10</v>
      </c>
      <c r="D590" s="157">
        <v>8122</v>
      </c>
      <c r="E590" s="157">
        <v>8122</v>
      </c>
    </row>
    <row r="591" spans="1:5">
      <c r="A591" s="326" t="s">
        <v>2519</v>
      </c>
      <c r="B591" s="326" t="s">
        <v>2516</v>
      </c>
      <c r="C591" s="3">
        <v>4</v>
      </c>
      <c r="D591" s="157">
        <v>8512</v>
      </c>
      <c r="E591" s="157">
        <v>8512</v>
      </c>
    </row>
    <row r="592" spans="1:5">
      <c r="A592" s="326" t="s">
        <v>2624</v>
      </c>
      <c r="B592" s="326" t="s">
        <v>2516</v>
      </c>
      <c r="C592" s="3">
        <v>6</v>
      </c>
      <c r="D592" s="157">
        <v>19441</v>
      </c>
      <c r="E592" s="157">
        <v>19441</v>
      </c>
    </row>
    <row r="593" spans="1:5">
      <c r="A593" s="326" t="s">
        <v>2625</v>
      </c>
      <c r="B593" s="326" t="s">
        <v>2516</v>
      </c>
      <c r="C593" s="3">
        <v>9</v>
      </c>
      <c r="D593" s="157">
        <v>8257.82</v>
      </c>
      <c r="E593" s="157">
        <v>8257.82</v>
      </c>
    </row>
    <row r="594" spans="1:5">
      <c r="A594" s="326" t="s">
        <v>2626</v>
      </c>
      <c r="B594" s="326" t="s">
        <v>2516</v>
      </c>
      <c r="C594" s="3">
        <v>1</v>
      </c>
      <c r="D594" s="157">
        <v>24096</v>
      </c>
      <c r="E594" s="157">
        <v>24096</v>
      </c>
    </row>
    <row r="595" spans="1:5">
      <c r="A595" s="326" t="s">
        <v>2526</v>
      </c>
      <c r="B595" s="326" t="s">
        <v>2523</v>
      </c>
      <c r="C595" s="3">
        <v>1</v>
      </c>
      <c r="D595" s="157">
        <v>6165</v>
      </c>
      <c r="E595" s="157">
        <v>6165</v>
      </c>
    </row>
    <row r="596" spans="1:5">
      <c r="A596" s="326" t="s">
        <v>2527</v>
      </c>
      <c r="B596" s="326" t="s">
        <v>2523</v>
      </c>
      <c r="C596" s="3">
        <v>3</v>
      </c>
      <c r="D596" s="157">
        <v>7783</v>
      </c>
      <c r="E596" s="157">
        <v>7783</v>
      </c>
    </row>
    <row r="597" spans="1:5">
      <c r="A597" s="326" t="s">
        <v>2530</v>
      </c>
      <c r="B597" s="326" t="s">
        <v>2523</v>
      </c>
      <c r="C597" s="3">
        <v>2</v>
      </c>
      <c r="D597" s="157">
        <v>7115</v>
      </c>
      <c r="E597" s="157">
        <v>7115</v>
      </c>
    </row>
    <row r="598" spans="1:5">
      <c r="A598" s="326" t="s">
        <v>2531</v>
      </c>
      <c r="B598" s="326" t="s">
        <v>2523</v>
      </c>
      <c r="C598" s="3">
        <v>7</v>
      </c>
      <c r="D598" s="157">
        <v>7457</v>
      </c>
      <c r="E598" s="157">
        <v>7457</v>
      </c>
    </row>
    <row r="599" spans="1:5">
      <c r="A599" s="326" t="s">
        <v>2534</v>
      </c>
      <c r="B599" s="326" t="s">
        <v>2535</v>
      </c>
      <c r="C599" s="3">
        <v>1</v>
      </c>
      <c r="D599" s="157">
        <v>7802</v>
      </c>
      <c r="E599" s="157">
        <v>7802</v>
      </c>
    </row>
    <row r="600" spans="1:5">
      <c r="A600" s="326" t="s">
        <v>2627</v>
      </c>
      <c r="B600" s="326" t="s">
        <v>2535</v>
      </c>
      <c r="C600" s="3">
        <v>6</v>
      </c>
      <c r="D600" s="157">
        <v>17410</v>
      </c>
      <c r="E600" s="157">
        <v>17410</v>
      </c>
    </row>
    <row r="601" spans="1:5">
      <c r="A601" s="326" t="s">
        <v>2538</v>
      </c>
      <c r="B601" s="326" t="s">
        <v>2089</v>
      </c>
      <c r="C601" s="3">
        <v>1</v>
      </c>
      <c r="D601" s="157">
        <v>5883</v>
      </c>
      <c r="E601" s="157">
        <v>5883</v>
      </c>
    </row>
    <row r="602" spans="1:5">
      <c r="A602" s="326" t="s">
        <v>2539</v>
      </c>
      <c r="B602" s="326" t="s">
        <v>2089</v>
      </c>
      <c r="C602" s="3">
        <v>2</v>
      </c>
      <c r="D602" s="157">
        <v>6165</v>
      </c>
      <c r="E602" s="157">
        <v>6165</v>
      </c>
    </row>
    <row r="603" spans="1:5">
      <c r="A603" s="326" t="s">
        <v>2543</v>
      </c>
      <c r="B603" s="326" t="s">
        <v>2292</v>
      </c>
      <c r="C603" s="3">
        <v>1</v>
      </c>
      <c r="D603" s="157">
        <v>8023</v>
      </c>
      <c r="E603" s="157">
        <v>8023</v>
      </c>
    </row>
    <row r="604" spans="1:5">
      <c r="A604" s="326" t="s">
        <v>2628</v>
      </c>
      <c r="B604" s="326" t="s">
        <v>2545</v>
      </c>
      <c r="C604" s="3">
        <v>1</v>
      </c>
      <c r="D604" s="157">
        <v>8760.58</v>
      </c>
      <c r="E604" s="157">
        <v>8760.58</v>
      </c>
    </row>
    <row r="605" spans="1:5">
      <c r="A605" s="326" t="s">
        <v>2547</v>
      </c>
      <c r="B605" s="326" t="s">
        <v>2545</v>
      </c>
      <c r="C605" s="3">
        <v>1</v>
      </c>
      <c r="D605" s="157">
        <v>7474</v>
      </c>
      <c r="E605" s="157">
        <v>7474</v>
      </c>
    </row>
    <row r="606" spans="1:5">
      <c r="A606" s="326" t="s">
        <v>2548</v>
      </c>
      <c r="B606" s="326" t="s">
        <v>2123</v>
      </c>
      <c r="C606" s="3">
        <v>9</v>
      </c>
      <c r="D606" s="157">
        <v>3387.98</v>
      </c>
      <c r="E606" s="157">
        <v>3387.98</v>
      </c>
    </row>
    <row r="607" spans="1:5">
      <c r="A607" s="326" t="s">
        <v>2629</v>
      </c>
      <c r="B607" s="326" t="s">
        <v>2630</v>
      </c>
      <c r="C607" s="3">
        <v>4</v>
      </c>
      <c r="D607" s="157">
        <v>11539</v>
      </c>
      <c r="E607" s="157">
        <v>11539</v>
      </c>
    </row>
    <row r="608" spans="1:5">
      <c r="A608" s="326" t="s">
        <v>2631</v>
      </c>
      <c r="B608" s="326" t="s">
        <v>2153</v>
      </c>
      <c r="C608" s="3">
        <v>1</v>
      </c>
      <c r="D608" s="157">
        <v>11470</v>
      </c>
      <c r="E608" s="157">
        <v>11470</v>
      </c>
    </row>
    <row r="609" spans="1:5">
      <c r="A609" s="326" t="s">
        <v>2550</v>
      </c>
      <c r="B609" s="326" t="s">
        <v>2162</v>
      </c>
      <c r="C609" s="3">
        <v>1</v>
      </c>
      <c r="D609" s="157">
        <v>10701.76</v>
      </c>
      <c r="E609" s="157">
        <v>10701.76</v>
      </c>
    </row>
    <row r="610" spans="1:5">
      <c r="A610" s="326" t="s">
        <v>2632</v>
      </c>
      <c r="B610" s="326" t="s">
        <v>2162</v>
      </c>
      <c r="C610" s="3">
        <v>12</v>
      </c>
      <c r="D610" s="157">
        <v>20787</v>
      </c>
      <c r="E610" s="157">
        <v>20787</v>
      </c>
    </row>
    <row r="611" spans="1:5">
      <c r="A611" s="326" t="s">
        <v>2551</v>
      </c>
      <c r="B611" s="326" t="s">
        <v>2162</v>
      </c>
      <c r="C611" s="3">
        <v>2</v>
      </c>
      <c r="D611" s="157">
        <v>15960</v>
      </c>
      <c r="E611" s="157">
        <v>15960</v>
      </c>
    </row>
    <row r="612" spans="1:5">
      <c r="A612" s="326" t="s">
        <v>2633</v>
      </c>
      <c r="B612" s="326" t="s">
        <v>2634</v>
      </c>
      <c r="C612" s="3">
        <v>1</v>
      </c>
      <c r="D612" s="157">
        <v>27925</v>
      </c>
      <c r="E612" s="157">
        <v>27925</v>
      </c>
    </row>
    <row r="613" spans="1:5">
      <c r="A613" s="326" t="s">
        <v>2553</v>
      </c>
      <c r="B613" s="326" t="s">
        <v>2166</v>
      </c>
      <c r="C613" s="3">
        <v>12</v>
      </c>
      <c r="D613" s="157">
        <v>12918.12</v>
      </c>
      <c r="E613" s="157">
        <v>12918.12</v>
      </c>
    </row>
    <row r="614" spans="1:5">
      <c r="A614" s="326" t="s">
        <v>2635</v>
      </c>
      <c r="B614" s="326" t="s">
        <v>2166</v>
      </c>
      <c r="C614" s="3">
        <v>5</v>
      </c>
      <c r="D614" s="157">
        <v>14692</v>
      </c>
      <c r="E614" s="157">
        <v>14692</v>
      </c>
    </row>
    <row r="615" spans="1:5">
      <c r="A615" s="326" t="s">
        <v>2560</v>
      </c>
      <c r="B615" s="326" t="s">
        <v>2168</v>
      </c>
      <c r="C615" s="3">
        <v>6</v>
      </c>
      <c r="D615" s="157">
        <v>6165</v>
      </c>
      <c r="E615" s="157">
        <v>6165</v>
      </c>
    </row>
    <row r="616" spans="1:5">
      <c r="A616" s="326" t="s">
        <v>2561</v>
      </c>
      <c r="B616" s="326" t="s">
        <v>2168</v>
      </c>
      <c r="C616" s="3">
        <v>1</v>
      </c>
      <c r="D616" s="157">
        <v>4271.3999999999996</v>
      </c>
      <c r="E616" s="157">
        <v>4271.3999999999996</v>
      </c>
    </row>
    <row r="617" spans="1:5">
      <c r="A617" s="326" t="s">
        <v>2562</v>
      </c>
      <c r="B617" s="326" t="s">
        <v>2168</v>
      </c>
      <c r="C617" s="3">
        <v>1</v>
      </c>
      <c r="D617" s="157">
        <v>3388</v>
      </c>
      <c r="E617" s="157">
        <v>3388</v>
      </c>
    </row>
    <row r="618" spans="1:5">
      <c r="A618" s="326" t="s">
        <v>2569</v>
      </c>
      <c r="B618" s="326" t="s">
        <v>2170</v>
      </c>
      <c r="C618" s="3">
        <v>3</v>
      </c>
      <c r="D618" s="157">
        <v>5748</v>
      </c>
      <c r="E618" s="157">
        <v>5748</v>
      </c>
    </row>
    <row r="619" spans="1:5">
      <c r="A619" s="326" t="s">
        <v>2570</v>
      </c>
      <c r="B619" s="326" t="s">
        <v>1812</v>
      </c>
      <c r="C619" s="3">
        <v>1</v>
      </c>
      <c r="D619" s="157">
        <v>11288</v>
      </c>
      <c r="E619" s="157">
        <v>11288</v>
      </c>
    </row>
    <row r="620" spans="1:5">
      <c r="A620" s="326" t="s">
        <v>2636</v>
      </c>
      <c r="B620" s="326" t="s">
        <v>1812</v>
      </c>
      <c r="C620" s="3">
        <v>1</v>
      </c>
      <c r="D620" s="157">
        <v>24940</v>
      </c>
      <c r="E620" s="157">
        <v>24940</v>
      </c>
    </row>
    <row r="621" spans="1:5">
      <c r="A621" s="326" t="s">
        <v>2637</v>
      </c>
      <c r="B621" s="326" t="s">
        <v>1812</v>
      </c>
      <c r="C621" s="3">
        <v>1</v>
      </c>
      <c r="D621" s="157">
        <v>21245</v>
      </c>
      <c r="E621" s="157">
        <v>21245</v>
      </c>
    </row>
    <row r="622" spans="1:5">
      <c r="A622" s="326" t="s">
        <v>2638</v>
      </c>
      <c r="B622" s="326" t="s">
        <v>1812</v>
      </c>
      <c r="C622" s="3">
        <v>1</v>
      </c>
      <c r="D622" s="157">
        <v>28170</v>
      </c>
      <c r="E622" s="157">
        <v>28170</v>
      </c>
    </row>
    <row r="623" spans="1:5">
      <c r="A623" s="326" t="s">
        <v>2639</v>
      </c>
      <c r="B623" s="326" t="s">
        <v>1812</v>
      </c>
      <c r="C623" s="3">
        <v>1</v>
      </c>
      <c r="D623" s="157">
        <v>25040.2</v>
      </c>
      <c r="E623" s="157">
        <v>25040.2</v>
      </c>
    </row>
    <row r="624" spans="1:5">
      <c r="A624" s="326" t="s">
        <v>2640</v>
      </c>
      <c r="B624" s="326" t="s">
        <v>1812</v>
      </c>
      <c r="C624" s="3">
        <v>1</v>
      </c>
      <c r="D624" s="157">
        <v>24000</v>
      </c>
      <c r="E624" s="157">
        <v>24000</v>
      </c>
    </row>
    <row r="625" spans="1:5">
      <c r="A625" s="326" t="s">
        <v>2571</v>
      </c>
      <c r="B625" s="326" t="s">
        <v>2180</v>
      </c>
      <c r="C625" s="3">
        <v>2</v>
      </c>
      <c r="D625" s="157">
        <v>15000</v>
      </c>
      <c r="E625" s="157">
        <v>15000</v>
      </c>
    </row>
    <row r="626" spans="1:5">
      <c r="A626" s="326" t="s">
        <v>2574</v>
      </c>
      <c r="B626" s="326" t="s">
        <v>2182</v>
      </c>
      <c r="C626" s="3">
        <v>4</v>
      </c>
      <c r="D626" s="157">
        <v>13788</v>
      </c>
      <c r="E626" s="157">
        <v>13788</v>
      </c>
    </row>
    <row r="627" spans="1:5">
      <c r="A627" s="326" t="s">
        <v>2576</v>
      </c>
      <c r="B627" s="326" t="s">
        <v>2182</v>
      </c>
      <c r="C627" s="3">
        <v>1</v>
      </c>
      <c r="D627" s="157">
        <v>12000</v>
      </c>
      <c r="E627" s="157">
        <v>12000</v>
      </c>
    </row>
    <row r="628" spans="1:5">
      <c r="A628" s="326" t="s">
        <v>2641</v>
      </c>
      <c r="B628" s="326" t="s">
        <v>1810</v>
      </c>
      <c r="C628" s="3">
        <v>1</v>
      </c>
      <c r="D628" s="157">
        <v>19659.16</v>
      </c>
      <c r="E628" s="157">
        <v>19659.16</v>
      </c>
    </row>
    <row r="629" spans="1:5">
      <c r="A629" s="326" t="s">
        <v>2642</v>
      </c>
      <c r="B629" s="326" t="s">
        <v>1808</v>
      </c>
      <c r="C629" s="3">
        <v>1</v>
      </c>
      <c r="D629" s="157">
        <v>9467.5</v>
      </c>
      <c r="E629" s="157">
        <v>9467.5</v>
      </c>
    </row>
    <row r="630" spans="1:5">
      <c r="A630" s="326" t="s">
        <v>2643</v>
      </c>
      <c r="B630" s="326" t="s">
        <v>2186</v>
      </c>
      <c r="C630" s="3">
        <v>2</v>
      </c>
      <c r="D630" s="157">
        <v>22152.52</v>
      </c>
      <c r="E630" s="157">
        <v>22152.52</v>
      </c>
    </row>
    <row r="631" spans="1:5">
      <c r="A631" s="326" t="s">
        <v>2586</v>
      </c>
      <c r="B631" s="326" t="s">
        <v>2186</v>
      </c>
      <c r="C631" s="3">
        <v>2</v>
      </c>
      <c r="D631" s="157">
        <v>17663.900000000001</v>
      </c>
      <c r="E631" s="157">
        <v>17663.900000000001</v>
      </c>
    </row>
    <row r="632" spans="1:5">
      <c r="A632" s="326" t="s">
        <v>2644</v>
      </c>
      <c r="B632" s="326" t="s">
        <v>2186</v>
      </c>
      <c r="C632" s="3">
        <v>1</v>
      </c>
      <c r="D632" s="157">
        <v>20207.14</v>
      </c>
      <c r="E632" s="157">
        <v>20207.14</v>
      </c>
    </row>
    <row r="633" spans="1:5">
      <c r="A633" s="326" t="s">
        <v>2591</v>
      </c>
      <c r="B633" s="326" t="s">
        <v>1806</v>
      </c>
      <c r="C633" s="3">
        <v>4</v>
      </c>
      <c r="D633" s="157">
        <v>10972</v>
      </c>
      <c r="E633" s="157">
        <v>10972</v>
      </c>
    </row>
    <row r="634" spans="1:5">
      <c r="A634" s="326" t="s">
        <v>2592</v>
      </c>
      <c r="B634" s="326" t="s">
        <v>1806</v>
      </c>
      <c r="C634" s="3">
        <v>1</v>
      </c>
      <c r="D634" s="157">
        <v>5845</v>
      </c>
      <c r="E634" s="157">
        <v>5845</v>
      </c>
    </row>
    <row r="635" spans="1:5">
      <c r="A635" s="326" t="s">
        <v>2595</v>
      </c>
      <c r="B635" s="326" t="s">
        <v>1806</v>
      </c>
      <c r="C635" s="3">
        <v>16</v>
      </c>
      <c r="D635" s="157">
        <v>6175</v>
      </c>
      <c r="E635" s="157">
        <v>6175</v>
      </c>
    </row>
    <row r="636" spans="1:5">
      <c r="A636" s="326" t="s">
        <v>2596</v>
      </c>
      <c r="B636" s="326" t="s">
        <v>1806</v>
      </c>
      <c r="C636" s="3">
        <v>4</v>
      </c>
      <c r="D636" s="157">
        <v>5010</v>
      </c>
      <c r="E636" s="157">
        <v>5010</v>
      </c>
    </row>
    <row r="637" spans="1:5">
      <c r="A637" s="326" t="s">
        <v>2597</v>
      </c>
      <c r="B637" s="326" t="s">
        <v>1806</v>
      </c>
      <c r="C637" s="3">
        <v>3</v>
      </c>
      <c r="D637" s="157">
        <v>5800</v>
      </c>
      <c r="E637" s="157">
        <v>5800</v>
      </c>
    </row>
    <row r="638" spans="1:5">
      <c r="A638" s="326" t="s">
        <v>2599</v>
      </c>
      <c r="B638" s="326" t="s">
        <v>1806</v>
      </c>
      <c r="C638" s="3">
        <v>1</v>
      </c>
      <c r="D638" s="157">
        <v>7000</v>
      </c>
      <c r="E638" s="157">
        <v>7000</v>
      </c>
    </row>
    <row r="639" spans="1:5">
      <c r="A639" s="326" t="s">
        <v>2601</v>
      </c>
      <c r="B639" s="326" t="s">
        <v>1806</v>
      </c>
      <c r="C639" s="3">
        <v>1</v>
      </c>
      <c r="D639" s="157">
        <v>8000</v>
      </c>
      <c r="E639" s="157">
        <v>8000</v>
      </c>
    </row>
    <row r="640" spans="1:5">
      <c r="A640" s="326" t="s">
        <v>2602</v>
      </c>
      <c r="B640" s="326" t="s">
        <v>1806</v>
      </c>
      <c r="C640" s="3">
        <v>2</v>
      </c>
      <c r="D640" s="157">
        <v>3387.98</v>
      </c>
      <c r="E640" s="157">
        <v>3387.98</v>
      </c>
    </row>
    <row r="641" spans="1:5">
      <c r="A641" s="326" t="s">
        <v>2603</v>
      </c>
      <c r="B641" s="326" t="s">
        <v>1806</v>
      </c>
      <c r="C641" s="3">
        <v>3</v>
      </c>
      <c r="D641" s="157">
        <v>8826.9599999999991</v>
      </c>
      <c r="E641" s="157">
        <v>8826.9599999999991</v>
      </c>
    </row>
    <row r="642" spans="1:5">
      <c r="A642" s="326" t="s">
        <v>2604</v>
      </c>
      <c r="B642" s="326" t="s">
        <v>1806</v>
      </c>
      <c r="C642" s="3">
        <v>1</v>
      </c>
      <c r="D642" s="157">
        <v>11288</v>
      </c>
      <c r="E642" s="157">
        <v>11288</v>
      </c>
    </row>
    <row r="643" spans="1:5">
      <c r="A643" s="326" t="s">
        <v>2645</v>
      </c>
      <c r="B643" s="326" t="s">
        <v>1806</v>
      </c>
      <c r="C643" s="3">
        <v>4</v>
      </c>
      <c r="D643" s="157">
        <v>6010</v>
      </c>
      <c r="E643" s="157">
        <v>6010</v>
      </c>
    </row>
    <row r="644" spans="1:5">
      <c r="A644" s="326" t="s">
        <v>2605</v>
      </c>
      <c r="B644" s="326" t="s">
        <v>1806</v>
      </c>
      <c r="C644" s="3">
        <v>2</v>
      </c>
      <c r="D644" s="157">
        <v>23856</v>
      </c>
      <c r="E644" s="157">
        <v>23856</v>
      </c>
    </row>
    <row r="645" spans="1:5">
      <c r="A645" s="326" t="s">
        <v>2606</v>
      </c>
      <c r="B645" s="326" t="s">
        <v>1806</v>
      </c>
      <c r="C645" s="3">
        <v>1</v>
      </c>
      <c r="D645" s="157">
        <v>7631.36</v>
      </c>
      <c r="E645" s="157">
        <v>7631.36</v>
      </c>
    </row>
    <row r="646" spans="1:5" ht="19.5" customHeight="1">
      <c r="A646" s="326" t="s">
        <v>2646</v>
      </c>
      <c r="B646" s="326" t="s">
        <v>1812</v>
      </c>
      <c r="C646" s="3">
        <v>1</v>
      </c>
      <c r="D646" s="157">
        <v>23788</v>
      </c>
      <c r="E646" s="157">
        <v>23788</v>
      </c>
    </row>
    <row r="647" spans="1:5">
      <c r="A647" s="241" t="s">
        <v>264</v>
      </c>
      <c r="B647" s="242"/>
      <c r="C647" s="197">
        <f>SUM(C567:C646)</f>
        <v>526</v>
      </c>
      <c r="D647" s="331"/>
      <c r="E647" s="331"/>
    </row>
    <row r="648" spans="1:5">
      <c r="A648" s="327"/>
    </row>
    <row r="649" spans="1:5">
      <c r="B649" s="51" t="s">
        <v>32</v>
      </c>
      <c r="C649" s="48">
        <f>+C647+C564+C426+C99</f>
        <v>8488</v>
      </c>
    </row>
  </sheetData>
  <mergeCells count="18">
    <mergeCell ref="A566:B566"/>
    <mergeCell ref="A647:B647"/>
    <mergeCell ref="A10:B10"/>
    <mergeCell ref="A99:B99"/>
    <mergeCell ref="A101:B101"/>
    <mergeCell ref="A426:B426"/>
    <mergeCell ref="A428:B428"/>
    <mergeCell ref="A564:B564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A465-ECF5-4E0B-B26F-F02E727F555B}">
  <dimension ref="A1:E77"/>
  <sheetViews>
    <sheetView showGridLines="0" topLeftCell="A55" workbookViewId="0">
      <selection activeCell="I64" sqref="I64"/>
    </sheetView>
  </sheetViews>
  <sheetFormatPr baseColWidth="10" defaultRowHeight="15"/>
  <cols>
    <col min="1" max="1" width="19.28515625" customWidth="1"/>
    <col min="2" max="2" width="37.140625" customWidth="1"/>
    <col min="3" max="3" width="21" bestFit="1" customWidth="1"/>
    <col min="4" max="4" width="9" style="77" bestFit="1" customWidth="1"/>
    <col min="5" max="5" width="11" style="77" customWidth="1"/>
  </cols>
  <sheetData>
    <row r="1" spans="1:5" ht="15.75">
      <c r="A1" s="205" t="s">
        <v>2647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5.75">
      <c r="A6" s="1"/>
    </row>
    <row r="7" spans="1:5">
      <c r="A7" s="237" t="s">
        <v>0</v>
      </c>
      <c r="B7" s="237" t="s">
        <v>1</v>
      </c>
      <c r="C7" s="238" t="s">
        <v>8</v>
      </c>
      <c r="D7" s="239" t="s">
        <v>2</v>
      </c>
      <c r="E7" s="239"/>
    </row>
    <row r="8" spans="1:5">
      <c r="A8" s="237"/>
      <c r="B8" s="237"/>
      <c r="C8" s="238"/>
      <c r="D8" s="239" t="s">
        <v>3</v>
      </c>
      <c r="E8" s="239" t="s">
        <v>4</v>
      </c>
    </row>
    <row r="9" spans="1:5">
      <c r="A9" s="237"/>
      <c r="B9" s="237"/>
      <c r="C9" s="238"/>
      <c r="D9" s="239"/>
      <c r="E9" s="239"/>
    </row>
    <row r="10" spans="1:5">
      <c r="A10" s="51" t="s">
        <v>5</v>
      </c>
      <c r="B10" s="197"/>
      <c r="C10" s="332"/>
      <c r="D10" s="333"/>
      <c r="E10" s="333"/>
    </row>
    <row r="11" spans="1:5">
      <c r="A11" s="96" t="s">
        <v>2648</v>
      </c>
      <c r="B11" s="298" t="s">
        <v>34</v>
      </c>
      <c r="C11" s="3">
        <v>1</v>
      </c>
      <c r="D11" s="98">
        <v>81621</v>
      </c>
      <c r="E11" s="98">
        <v>81621</v>
      </c>
    </row>
    <row r="12" spans="1:5">
      <c r="A12" s="96" t="s">
        <v>2649</v>
      </c>
      <c r="B12" s="298" t="s">
        <v>2650</v>
      </c>
      <c r="C12" s="3">
        <v>1</v>
      </c>
      <c r="D12" s="98">
        <v>57072.9</v>
      </c>
      <c r="E12" s="98">
        <v>57072.9</v>
      </c>
    </row>
    <row r="13" spans="1:5">
      <c r="A13" s="96" t="s">
        <v>2651</v>
      </c>
      <c r="B13" s="298" t="s">
        <v>2650</v>
      </c>
      <c r="C13" s="3">
        <v>1</v>
      </c>
      <c r="D13" s="98">
        <v>47425.8</v>
      </c>
      <c r="E13" s="98">
        <v>47425.8</v>
      </c>
    </row>
    <row r="14" spans="1:5">
      <c r="A14" s="96" t="s">
        <v>2652</v>
      </c>
      <c r="B14" s="298" t="s">
        <v>938</v>
      </c>
      <c r="C14" s="3">
        <v>1</v>
      </c>
      <c r="D14" s="98">
        <v>40000.199999999997</v>
      </c>
      <c r="E14" s="98">
        <v>40000.199999999997</v>
      </c>
    </row>
    <row r="15" spans="1:5">
      <c r="A15" s="96" t="s">
        <v>2653</v>
      </c>
      <c r="B15" s="298" t="s">
        <v>2654</v>
      </c>
      <c r="C15" s="3">
        <v>1</v>
      </c>
      <c r="D15" s="98">
        <v>31345.5</v>
      </c>
      <c r="E15" s="98">
        <v>31345.5</v>
      </c>
    </row>
    <row r="16" spans="1:5">
      <c r="A16" s="96" t="s">
        <v>2655</v>
      </c>
      <c r="B16" s="298" t="s">
        <v>2656</v>
      </c>
      <c r="C16" s="3">
        <v>1</v>
      </c>
      <c r="D16" s="98">
        <v>23790</v>
      </c>
      <c r="E16" s="98">
        <v>23790</v>
      </c>
    </row>
    <row r="17" spans="1:5">
      <c r="A17" s="96" t="s">
        <v>2657</v>
      </c>
      <c r="B17" s="298" t="s">
        <v>945</v>
      </c>
      <c r="C17" s="3">
        <v>1</v>
      </c>
      <c r="D17" s="98">
        <v>15787.5</v>
      </c>
      <c r="E17" s="98">
        <v>15787.5</v>
      </c>
    </row>
    <row r="18" spans="1:5">
      <c r="A18" s="96" t="s">
        <v>2658</v>
      </c>
      <c r="B18" s="298" t="s">
        <v>945</v>
      </c>
      <c r="C18" s="3">
        <v>1</v>
      </c>
      <c r="D18" s="98">
        <v>17080.8</v>
      </c>
      <c r="E18" s="98">
        <v>17080.8</v>
      </c>
    </row>
    <row r="19" spans="1:5">
      <c r="A19" s="96" t="s">
        <v>2659</v>
      </c>
      <c r="B19" s="298" t="s">
        <v>945</v>
      </c>
      <c r="C19" s="3">
        <v>1</v>
      </c>
      <c r="D19" s="98">
        <v>9063.2999999999993</v>
      </c>
      <c r="E19" s="98">
        <v>9063.2999999999993</v>
      </c>
    </row>
    <row r="20" spans="1:5">
      <c r="A20" s="96" t="s">
        <v>2660</v>
      </c>
      <c r="B20" s="298" t="s">
        <v>945</v>
      </c>
      <c r="C20" s="3">
        <v>1</v>
      </c>
      <c r="D20" s="98">
        <v>17080.8</v>
      </c>
      <c r="E20" s="98">
        <v>17080.8</v>
      </c>
    </row>
    <row r="21" spans="1:5">
      <c r="A21" s="96" t="s">
        <v>2661</v>
      </c>
      <c r="B21" s="298" t="s">
        <v>945</v>
      </c>
      <c r="C21" s="3">
        <v>1</v>
      </c>
      <c r="D21" s="98">
        <v>16773</v>
      </c>
      <c r="E21" s="98">
        <v>16773</v>
      </c>
    </row>
    <row r="22" spans="1:5">
      <c r="A22" s="96" t="s">
        <v>2662</v>
      </c>
      <c r="B22" s="298" t="s">
        <v>945</v>
      </c>
      <c r="C22" s="3">
        <v>1</v>
      </c>
      <c r="D22" s="98">
        <v>19702.8</v>
      </c>
      <c r="E22" s="98">
        <v>19702.8</v>
      </c>
    </row>
    <row r="23" spans="1:5">
      <c r="A23" s="96" t="s">
        <v>2663</v>
      </c>
      <c r="B23" s="298" t="s">
        <v>945</v>
      </c>
      <c r="C23" s="3">
        <v>1</v>
      </c>
      <c r="D23" s="98">
        <v>17438.099999999999</v>
      </c>
      <c r="E23" s="98">
        <v>17438.099999999999</v>
      </c>
    </row>
    <row r="24" spans="1:5">
      <c r="A24" s="96" t="s">
        <v>2664</v>
      </c>
      <c r="B24" s="298" t="s">
        <v>945</v>
      </c>
      <c r="C24" s="3">
        <v>1</v>
      </c>
      <c r="D24" s="98">
        <v>11782.8</v>
      </c>
      <c r="E24" s="98">
        <v>11782.8</v>
      </c>
    </row>
    <row r="25" spans="1:5">
      <c r="A25" s="96" t="s">
        <v>2665</v>
      </c>
      <c r="B25" s="298" t="s">
        <v>2666</v>
      </c>
      <c r="C25" s="3">
        <v>1</v>
      </c>
      <c r="D25" s="98">
        <v>15787.5</v>
      </c>
      <c r="E25" s="98">
        <v>15787.5</v>
      </c>
    </row>
    <row r="26" spans="1:5">
      <c r="A26" s="96" t="s">
        <v>2667</v>
      </c>
      <c r="B26" s="298" t="s">
        <v>47</v>
      </c>
      <c r="C26" s="3">
        <v>1</v>
      </c>
      <c r="D26" s="98">
        <v>9859.7999999999993</v>
      </c>
      <c r="E26" s="98">
        <v>9859.7999999999993</v>
      </c>
    </row>
    <row r="27" spans="1:5">
      <c r="A27" s="96" t="s">
        <v>2668</v>
      </c>
      <c r="B27" s="298" t="s">
        <v>945</v>
      </c>
      <c r="C27" s="3">
        <v>1</v>
      </c>
      <c r="D27" s="98">
        <v>7367.7</v>
      </c>
      <c r="E27" s="98">
        <v>7367.7</v>
      </c>
    </row>
    <row r="28" spans="1:5">
      <c r="A28" s="96" t="s">
        <v>2669</v>
      </c>
      <c r="B28" s="298" t="s">
        <v>2670</v>
      </c>
      <c r="C28" s="3">
        <v>2</v>
      </c>
      <c r="D28" s="98">
        <v>16836</v>
      </c>
      <c r="E28" s="98">
        <v>16836</v>
      </c>
    </row>
    <row r="29" spans="1:5">
      <c r="A29" s="96" t="s">
        <v>2671</v>
      </c>
      <c r="B29" s="298" t="s">
        <v>2672</v>
      </c>
      <c r="C29" s="3">
        <v>1</v>
      </c>
      <c r="D29" s="98">
        <v>8606.4</v>
      </c>
      <c r="E29" s="98">
        <v>8606.4</v>
      </c>
    </row>
    <row r="30" spans="1:5">
      <c r="A30" s="96" t="s">
        <v>2673</v>
      </c>
      <c r="B30" s="298" t="s">
        <v>945</v>
      </c>
      <c r="C30" s="3">
        <v>1</v>
      </c>
      <c r="D30" s="98">
        <v>16840.2</v>
      </c>
      <c r="E30" s="98">
        <v>16840.2</v>
      </c>
    </row>
    <row r="31" spans="1:5">
      <c r="A31" s="96" t="s">
        <v>2674</v>
      </c>
      <c r="B31" s="298" t="s">
        <v>945</v>
      </c>
      <c r="C31" s="3">
        <v>1</v>
      </c>
      <c r="D31" s="98">
        <v>16314</v>
      </c>
      <c r="E31" s="98">
        <v>16314</v>
      </c>
    </row>
    <row r="32" spans="1:5">
      <c r="A32" s="96" t="s">
        <v>2675</v>
      </c>
      <c r="B32" s="298" t="s">
        <v>945</v>
      </c>
      <c r="C32" s="3">
        <v>1</v>
      </c>
      <c r="D32" s="98">
        <v>10746.3</v>
      </c>
      <c r="E32" s="98">
        <v>10746.3</v>
      </c>
    </row>
    <row r="33" spans="1:5">
      <c r="A33" s="96" t="s">
        <v>2676</v>
      </c>
      <c r="B33" s="298" t="s">
        <v>945</v>
      </c>
      <c r="C33" s="3">
        <v>1</v>
      </c>
      <c r="D33" s="98">
        <v>11782.8</v>
      </c>
      <c r="E33" s="98">
        <v>11782.8</v>
      </c>
    </row>
    <row r="34" spans="1:5">
      <c r="A34" s="96" t="s">
        <v>2677</v>
      </c>
      <c r="B34" s="298" t="s">
        <v>49</v>
      </c>
      <c r="C34" s="3">
        <v>1</v>
      </c>
      <c r="D34" s="98">
        <v>8420.1</v>
      </c>
      <c r="E34" s="98">
        <v>8420.1</v>
      </c>
    </row>
    <row r="35" spans="1:5">
      <c r="A35" s="96" t="s">
        <v>2678</v>
      </c>
      <c r="B35" s="298" t="s">
        <v>49</v>
      </c>
      <c r="C35" s="3">
        <v>1</v>
      </c>
      <c r="D35" s="98">
        <v>7893.9</v>
      </c>
      <c r="E35" s="98">
        <v>7893.9</v>
      </c>
    </row>
    <row r="36" spans="1:5">
      <c r="A36" s="96" t="s">
        <v>2679</v>
      </c>
      <c r="B36" s="298" t="s">
        <v>2680</v>
      </c>
      <c r="C36" s="3">
        <v>1</v>
      </c>
      <c r="D36" s="98">
        <v>3978.6</v>
      </c>
      <c r="E36" s="98">
        <v>3978.6</v>
      </c>
    </row>
    <row r="37" spans="1:5">
      <c r="A37" s="96" t="s">
        <v>2681</v>
      </c>
      <c r="B37" s="298" t="s">
        <v>2682</v>
      </c>
      <c r="C37" s="3">
        <v>1</v>
      </c>
      <c r="D37" s="98">
        <v>12853.5</v>
      </c>
      <c r="E37" s="98">
        <v>12853.5</v>
      </c>
    </row>
    <row r="38" spans="1:5">
      <c r="A38" s="96" t="s">
        <v>2683</v>
      </c>
      <c r="B38" s="298" t="s">
        <v>2684</v>
      </c>
      <c r="C38" s="3">
        <v>1</v>
      </c>
      <c r="D38" s="98">
        <v>5000.1000000000004</v>
      </c>
      <c r="E38" s="98">
        <v>5000.1000000000004</v>
      </c>
    </row>
    <row r="39" spans="1:5">
      <c r="A39" s="96" t="s">
        <v>2685</v>
      </c>
      <c r="B39" s="298" t="s">
        <v>945</v>
      </c>
      <c r="C39" s="3">
        <v>1</v>
      </c>
      <c r="D39" s="98">
        <v>10000.200000000001</v>
      </c>
      <c r="E39" s="98">
        <v>10000.200000000001</v>
      </c>
    </row>
    <row r="40" spans="1:5">
      <c r="A40" s="241" t="s">
        <v>99</v>
      </c>
      <c r="B40" s="242"/>
      <c r="C40" s="197">
        <f>SUM(C11:C39)</f>
        <v>30</v>
      </c>
    </row>
    <row r="41" spans="1:5">
      <c r="A41" s="31"/>
    </row>
    <row r="42" spans="1:5">
      <c r="A42" s="241" t="s">
        <v>100</v>
      </c>
      <c r="B42" s="242"/>
    </row>
    <row r="43" spans="1:5">
      <c r="A43" s="96" t="s">
        <v>2686</v>
      </c>
      <c r="B43" s="298" t="s">
        <v>1122</v>
      </c>
      <c r="C43" s="3">
        <v>1</v>
      </c>
      <c r="D43" s="98">
        <v>5275.5</v>
      </c>
      <c r="E43" s="98">
        <v>5275.5</v>
      </c>
    </row>
    <row r="44" spans="1:5">
      <c r="A44" s="96" t="s">
        <v>2687</v>
      </c>
      <c r="B44" s="298" t="s">
        <v>2688</v>
      </c>
      <c r="C44" s="3">
        <v>1</v>
      </c>
      <c r="D44" s="98">
        <v>6378.9</v>
      </c>
      <c r="E44" s="98">
        <v>6378.9</v>
      </c>
    </row>
    <row r="45" spans="1:5">
      <c r="A45" s="96" t="s">
        <v>2689</v>
      </c>
      <c r="B45" s="298" t="s">
        <v>2690</v>
      </c>
      <c r="C45" s="3">
        <v>5</v>
      </c>
      <c r="D45" s="98">
        <v>6482.4</v>
      </c>
      <c r="E45" s="98">
        <v>6482.4</v>
      </c>
    </row>
    <row r="46" spans="1:5">
      <c r="A46" s="96" t="s">
        <v>2691</v>
      </c>
      <c r="B46" s="298" t="s">
        <v>2690</v>
      </c>
      <c r="C46" s="3">
        <v>2</v>
      </c>
      <c r="D46" s="98">
        <v>6482.4</v>
      </c>
      <c r="E46" s="98">
        <v>6482.4</v>
      </c>
    </row>
    <row r="47" spans="1:5">
      <c r="A47" s="96" t="s">
        <v>2692</v>
      </c>
      <c r="B47" s="298" t="s">
        <v>2693</v>
      </c>
      <c r="C47" s="3">
        <v>2</v>
      </c>
      <c r="D47" s="98">
        <v>9344.1</v>
      </c>
      <c r="E47" s="98">
        <v>9344.1</v>
      </c>
    </row>
    <row r="48" spans="1:5">
      <c r="A48" s="96" t="s">
        <v>2694</v>
      </c>
      <c r="B48" s="298" t="s">
        <v>2693</v>
      </c>
      <c r="C48" s="3">
        <v>4</v>
      </c>
      <c r="D48" s="98">
        <v>9344.1</v>
      </c>
      <c r="E48" s="98">
        <v>9344.1</v>
      </c>
    </row>
    <row r="49" spans="1:5">
      <c r="A49" s="96" t="s">
        <v>2695</v>
      </c>
      <c r="B49" s="298" t="s">
        <v>2696</v>
      </c>
      <c r="C49" s="3">
        <v>3</v>
      </c>
      <c r="D49" s="98">
        <v>7034.1</v>
      </c>
      <c r="E49" s="98">
        <v>7034.1</v>
      </c>
    </row>
    <row r="50" spans="1:5">
      <c r="A50" s="96" t="s">
        <v>2697</v>
      </c>
      <c r="B50" s="298" t="s">
        <v>2684</v>
      </c>
      <c r="C50" s="3">
        <v>2</v>
      </c>
      <c r="D50" s="98">
        <v>7827</v>
      </c>
      <c r="E50" s="98">
        <v>7827</v>
      </c>
    </row>
    <row r="51" spans="1:5">
      <c r="A51" s="96" t="s">
        <v>2698</v>
      </c>
      <c r="B51" s="298" t="s">
        <v>2684</v>
      </c>
      <c r="C51" s="3">
        <v>2</v>
      </c>
      <c r="D51" s="98">
        <v>7827</v>
      </c>
      <c r="E51" s="98">
        <v>7827</v>
      </c>
    </row>
    <row r="52" spans="1:5">
      <c r="A52" s="96" t="s">
        <v>2699</v>
      </c>
      <c r="B52" s="298" t="s">
        <v>2700</v>
      </c>
      <c r="C52" s="3">
        <v>3</v>
      </c>
      <c r="D52" s="98">
        <v>7827</v>
      </c>
      <c r="E52" s="98">
        <v>7827</v>
      </c>
    </row>
    <row r="53" spans="1:5">
      <c r="A53" s="96" t="s">
        <v>2701</v>
      </c>
      <c r="B53" s="298" t="s">
        <v>2702</v>
      </c>
      <c r="C53" s="3">
        <v>2</v>
      </c>
      <c r="D53" s="98">
        <v>7827</v>
      </c>
      <c r="E53" s="98">
        <v>7827</v>
      </c>
    </row>
    <row r="54" spans="1:5">
      <c r="A54" s="96" t="s">
        <v>2703</v>
      </c>
      <c r="B54" s="298" t="s">
        <v>2704</v>
      </c>
      <c r="C54" s="3">
        <v>1</v>
      </c>
      <c r="D54" s="98">
        <v>7827</v>
      </c>
      <c r="E54" s="98">
        <v>7827</v>
      </c>
    </row>
    <row r="55" spans="1:5">
      <c r="A55" s="96" t="s">
        <v>2705</v>
      </c>
      <c r="B55" s="298" t="s">
        <v>2706</v>
      </c>
      <c r="C55" s="3">
        <v>1</v>
      </c>
      <c r="D55" s="98">
        <v>12861.3</v>
      </c>
      <c r="E55" s="98">
        <v>12861.3</v>
      </c>
    </row>
    <row r="56" spans="1:5">
      <c r="A56" s="96" t="s">
        <v>2707</v>
      </c>
      <c r="B56" s="298" t="s">
        <v>2708</v>
      </c>
      <c r="C56" s="3">
        <v>1</v>
      </c>
      <c r="D56" s="98">
        <v>9206.4</v>
      </c>
      <c r="E56" s="98">
        <v>9206.4</v>
      </c>
    </row>
    <row r="57" spans="1:5">
      <c r="A57" s="96" t="s">
        <v>2709</v>
      </c>
      <c r="B57" s="298" t="s">
        <v>2710</v>
      </c>
      <c r="C57" s="3">
        <v>1</v>
      </c>
      <c r="D57" s="98">
        <v>6585.9</v>
      </c>
      <c r="E57" s="98">
        <v>6585.9</v>
      </c>
    </row>
    <row r="58" spans="1:5">
      <c r="A58" s="96" t="s">
        <v>2711</v>
      </c>
      <c r="B58" s="298" t="s">
        <v>2712</v>
      </c>
      <c r="C58" s="3">
        <v>1</v>
      </c>
      <c r="D58" s="98">
        <v>8023.5</v>
      </c>
      <c r="E58" s="98">
        <v>8023.5</v>
      </c>
    </row>
    <row r="59" spans="1:5">
      <c r="A59" s="96" t="s">
        <v>2713</v>
      </c>
      <c r="B59" s="298" t="s">
        <v>2714</v>
      </c>
      <c r="C59" s="3">
        <v>2</v>
      </c>
      <c r="D59" s="98">
        <v>7827</v>
      </c>
      <c r="E59" s="98">
        <v>7827</v>
      </c>
    </row>
    <row r="60" spans="1:5">
      <c r="A60" s="96" t="s">
        <v>2715</v>
      </c>
      <c r="B60" s="298" t="s">
        <v>2716</v>
      </c>
      <c r="C60" s="3">
        <v>1</v>
      </c>
      <c r="D60" s="98">
        <v>6741</v>
      </c>
      <c r="E60" s="98">
        <v>6741</v>
      </c>
    </row>
    <row r="61" spans="1:5">
      <c r="A61" s="197"/>
      <c r="B61" s="51" t="s">
        <v>102</v>
      </c>
      <c r="C61" s="197">
        <f>SUM(C43:C60)</f>
        <v>35</v>
      </c>
      <c r="D61" s="99"/>
      <c r="E61" s="99"/>
    </row>
    <row r="62" spans="1:5">
      <c r="A62" s="40"/>
      <c r="B62" s="41"/>
      <c r="C62" s="40"/>
      <c r="D62" s="99"/>
      <c r="E62" s="99"/>
    </row>
    <row r="63" spans="1:5">
      <c r="A63" s="25" t="s">
        <v>471</v>
      </c>
      <c r="B63" s="197"/>
      <c r="D63"/>
      <c r="E63"/>
    </row>
    <row r="64" spans="1:5">
      <c r="A64" s="96" t="s">
        <v>2717</v>
      </c>
      <c r="B64" s="96" t="s">
        <v>2718</v>
      </c>
      <c r="C64" s="3">
        <v>1</v>
      </c>
      <c r="D64" s="98">
        <v>11157.88</v>
      </c>
      <c r="E64" s="98">
        <v>11157.88</v>
      </c>
    </row>
    <row r="65" spans="1:5">
      <c r="A65" s="96" t="s">
        <v>2719</v>
      </c>
      <c r="B65" s="96" t="s">
        <v>2720</v>
      </c>
      <c r="C65" s="3">
        <v>1</v>
      </c>
      <c r="D65" s="98">
        <v>6200</v>
      </c>
      <c r="E65" s="98">
        <v>6200</v>
      </c>
    </row>
    <row r="66" spans="1:5">
      <c r="A66" s="96" t="s">
        <v>2721</v>
      </c>
      <c r="B66" s="96" t="s">
        <v>2722</v>
      </c>
      <c r="C66" s="3">
        <v>8</v>
      </c>
      <c r="D66" s="98">
        <v>2097.92</v>
      </c>
      <c r="E66" s="98">
        <v>12000</v>
      </c>
    </row>
    <row r="67" spans="1:5">
      <c r="A67" s="96" t="s">
        <v>2723</v>
      </c>
      <c r="B67" s="96" t="s">
        <v>2724</v>
      </c>
      <c r="C67" s="3">
        <v>1</v>
      </c>
      <c r="D67" s="98">
        <v>3929.8</v>
      </c>
      <c r="E67" s="98">
        <v>3929.8</v>
      </c>
    </row>
    <row r="68" spans="1:5">
      <c r="A68" s="96" t="s">
        <v>2725</v>
      </c>
      <c r="B68" s="96" t="s">
        <v>2726</v>
      </c>
      <c r="C68" s="3">
        <v>2</v>
      </c>
      <c r="D68" s="98">
        <v>3146.86</v>
      </c>
      <c r="E68" s="98">
        <v>3146.86</v>
      </c>
    </row>
    <row r="69" spans="1:5">
      <c r="A69" s="96" t="s">
        <v>2727</v>
      </c>
      <c r="B69" s="96" t="s">
        <v>2728</v>
      </c>
      <c r="C69" s="3">
        <v>1</v>
      </c>
      <c r="D69" s="98">
        <v>4210.5200000000004</v>
      </c>
      <c r="E69" s="98">
        <v>4210.5200000000004</v>
      </c>
    </row>
    <row r="70" spans="1:5">
      <c r="A70" s="96" t="s">
        <v>2729</v>
      </c>
      <c r="B70" s="96" t="s">
        <v>2730</v>
      </c>
      <c r="C70" s="3">
        <v>1</v>
      </c>
      <c r="D70" s="98">
        <v>17000</v>
      </c>
      <c r="E70" s="98">
        <v>17000</v>
      </c>
    </row>
    <row r="71" spans="1:5">
      <c r="A71" s="96" t="s">
        <v>2731</v>
      </c>
      <c r="B71" s="96" t="s">
        <v>2732</v>
      </c>
      <c r="C71" s="3">
        <v>1</v>
      </c>
      <c r="D71" s="98">
        <v>10000</v>
      </c>
      <c r="E71" s="98">
        <v>10000</v>
      </c>
    </row>
    <row r="72" spans="1:5">
      <c r="A72" s="96" t="s">
        <v>2733</v>
      </c>
      <c r="B72" s="96" t="s">
        <v>2734</v>
      </c>
      <c r="C72" s="3">
        <v>1</v>
      </c>
      <c r="D72" s="98">
        <v>1000.2</v>
      </c>
      <c r="E72" s="98">
        <v>10000.200000000001</v>
      </c>
    </row>
    <row r="73" spans="1:5">
      <c r="A73" s="96" t="s">
        <v>2735</v>
      </c>
      <c r="B73" s="96" t="s">
        <v>2736</v>
      </c>
      <c r="C73" s="3">
        <v>1</v>
      </c>
      <c r="D73" s="98">
        <v>7860</v>
      </c>
      <c r="E73" s="98">
        <v>7860</v>
      </c>
    </row>
    <row r="74" spans="1:5">
      <c r="A74" s="96" t="s">
        <v>2737</v>
      </c>
      <c r="B74" s="96" t="s">
        <v>2738</v>
      </c>
      <c r="C74" s="3">
        <v>1</v>
      </c>
      <c r="D74" s="98">
        <v>40000</v>
      </c>
      <c r="E74" s="98">
        <v>40000</v>
      </c>
    </row>
    <row r="75" spans="1:5">
      <c r="A75" s="197"/>
      <c r="B75" s="51" t="s">
        <v>472</v>
      </c>
      <c r="C75" s="197">
        <f>SUM(C64:C74)</f>
        <v>19</v>
      </c>
    </row>
    <row r="76" spans="1:5" ht="15.75" thickBot="1"/>
    <row r="77" spans="1:5" ht="15.75" thickBot="1">
      <c r="B77" s="168" t="s">
        <v>32</v>
      </c>
      <c r="C77" s="22">
        <f>C40+C61+C75</f>
        <v>84</v>
      </c>
    </row>
  </sheetData>
  <protectedRanges>
    <protectedRange sqref="D65" name="Rango1_99_1_1_1"/>
    <protectedRange sqref="E65" name="Rango1_99_1_1_1_1"/>
  </protectedRanges>
  <mergeCells count="12">
    <mergeCell ref="A40:B40"/>
    <mergeCell ref="A42:B42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38AA-76CB-4D64-B5FF-7190D50EDF7B}">
  <dimension ref="A1:F55"/>
  <sheetViews>
    <sheetView showGridLines="0" workbookViewId="0">
      <selection activeCell="B14" sqref="B14"/>
    </sheetView>
  </sheetViews>
  <sheetFormatPr baseColWidth="10" defaultRowHeight="15"/>
  <cols>
    <col min="1" max="1" width="19.42578125" customWidth="1"/>
    <col min="2" max="2" width="54.7109375" bestFit="1" customWidth="1"/>
    <col min="3" max="3" width="12.5703125" customWidth="1"/>
    <col min="4" max="4" width="11" customWidth="1"/>
    <col min="5" max="5" width="18.7109375" style="77" customWidth="1"/>
    <col min="6" max="6" width="18.5703125" style="77" customWidth="1"/>
  </cols>
  <sheetData>
    <row r="1" spans="1:6" ht="15.75">
      <c r="A1" s="205" t="str">
        <f>'[6]Resumen de Plazas'!A1:K1</f>
        <v>UNIVERSIDAD DE ORIENTE</v>
      </c>
      <c r="B1" s="205"/>
      <c r="C1" s="205"/>
      <c r="D1" s="205"/>
      <c r="E1" s="205"/>
      <c r="F1" s="205"/>
    </row>
    <row r="2" spans="1:6" ht="15.75">
      <c r="A2" s="205" t="s">
        <v>6</v>
      </c>
      <c r="B2" s="205"/>
      <c r="C2" s="205"/>
      <c r="D2" s="205"/>
      <c r="E2" s="205"/>
      <c r="F2" s="205"/>
    </row>
    <row r="3" spans="1:6" ht="15.75">
      <c r="A3" s="205" t="s">
        <v>7</v>
      </c>
      <c r="B3" s="205"/>
      <c r="C3" s="205"/>
      <c r="D3" s="205"/>
      <c r="E3" s="205"/>
      <c r="F3" s="205"/>
    </row>
    <row r="4" spans="1:6" ht="15.75">
      <c r="A4" s="205" t="s">
        <v>12</v>
      </c>
      <c r="B4" s="205"/>
      <c r="C4" s="205"/>
      <c r="D4" s="205"/>
      <c r="E4" s="205"/>
      <c r="F4" s="205"/>
    </row>
    <row r="5" spans="1:6" ht="15.75">
      <c r="A5" s="1"/>
    </row>
    <row r="6" spans="1:6" ht="15.75">
      <c r="A6" s="1"/>
    </row>
    <row r="7" spans="1:6" ht="11.25" customHeight="1">
      <c r="A7" s="237" t="s">
        <v>0</v>
      </c>
      <c r="B7" s="237" t="s">
        <v>1</v>
      </c>
      <c r="C7" s="238" t="s">
        <v>108</v>
      </c>
      <c r="D7" s="238" t="s">
        <v>271</v>
      </c>
      <c r="E7" s="239" t="s">
        <v>2</v>
      </c>
      <c r="F7" s="239"/>
    </row>
    <row r="8" spans="1:6" ht="11.25" customHeight="1">
      <c r="A8" s="237"/>
      <c r="B8" s="237"/>
      <c r="C8" s="238"/>
      <c r="D8" s="238"/>
      <c r="E8" s="239" t="s">
        <v>3</v>
      </c>
      <c r="F8" s="239" t="s">
        <v>4</v>
      </c>
    </row>
    <row r="9" spans="1:6" ht="9" customHeight="1">
      <c r="A9" s="237"/>
      <c r="B9" s="237"/>
      <c r="C9" s="238"/>
      <c r="D9" s="238"/>
      <c r="E9" s="239"/>
      <c r="F9" s="239"/>
    </row>
    <row r="10" spans="1:6">
      <c r="A10" s="51" t="s">
        <v>5</v>
      </c>
      <c r="B10" s="197"/>
      <c r="E10"/>
      <c r="F10"/>
    </row>
    <row r="11" spans="1:6">
      <c r="A11" s="334" t="s">
        <v>2739</v>
      </c>
      <c r="B11" s="335" t="s">
        <v>2740</v>
      </c>
      <c r="C11" s="44">
        <v>1</v>
      </c>
      <c r="D11" s="44"/>
      <c r="E11" s="80">
        <v>81345.710000000006</v>
      </c>
      <c r="F11" s="80">
        <v>81345.710000000006</v>
      </c>
    </row>
    <row r="12" spans="1:6">
      <c r="A12" s="43" t="s">
        <v>2741</v>
      </c>
      <c r="B12" s="43" t="s">
        <v>544</v>
      </c>
      <c r="C12" s="44">
        <v>3</v>
      </c>
      <c r="D12" s="44"/>
      <c r="E12" s="80">
        <v>47245.36</v>
      </c>
      <c r="F12" s="80">
        <v>47245.36</v>
      </c>
    </row>
    <row r="13" spans="1:6">
      <c r="A13" s="43" t="s">
        <v>2742</v>
      </c>
      <c r="B13" s="43" t="s">
        <v>2743</v>
      </c>
      <c r="C13" s="44">
        <v>6</v>
      </c>
      <c r="D13" s="44"/>
      <c r="E13" s="80">
        <v>23790.62</v>
      </c>
      <c r="F13" s="80">
        <v>23790.62</v>
      </c>
    </row>
    <row r="14" spans="1:6">
      <c r="A14" s="43" t="s">
        <v>2744</v>
      </c>
      <c r="B14" s="43" t="s">
        <v>60</v>
      </c>
      <c r="C14" s="44">
        <v>5</v>
      </c>
      <c r="D14" s="44"/>
      <c r="E14" s="80">
        <v>23790.62</v>
      </c>
      <c r="F14" s="80">
        <v>23790.62</v>
      </c>
    </row>
    <row r="15" spans="1:6">
      <c r="A15" s="43" t="s">
        <v>2745</v>
      </c>
      <c r="B15" s="43" t="s">
        <v>2746</v>
      </c>
      <c r="C15" s="44">
        <v>1</v>
      </c>
      <c r="D15" s="44"/>
      <c r="E15" s="80">
        <v>23790.62</v>
      </c>
      <c r="F15" s="80">
        <v>23790.62</v>
      </c>
    </row>
    <row r="16" spans="1:6">
      <c r="A16" s="241" t="s">
        <v>99</v>
      </c>
      <c r="B16" s="242"/>
      <c r="C16" s="197">
        <f>SUM(C11:C15)</f>
        <v>16</v>
      </c>
      <c r="D16" s="42"/>
      <c r="E16" s="82"/>
      <c r="F16" s="82"/>
    </row>
    <row r="17" spans="1:6">
      <c r="A17" s="31"/>
      <c r="C17" s="42"/>
      <c r="D17" s="42"/>
      <c r="E17" s="82"/>
      <c r="F17" s="82"/>
    </row>
    <row r="18" spans="1:6">
      <c r="A18" s="240" t="s">
        <v>100</v>
      </c>
      <c r="B18" s="240"/>
      <c r="C18" s="42"/>
      <c r="D18" s="42"/>
      <c r="E18" s="82"/>
      <c r="F18" s="82"/>
    </row>
    <row r="19" spans="1:6">
      <c r="A19" s="43" t="s">
        <v>2747</v>
      </c>
      <c r="B19" s="336" t="s">
        <v>2748</v>
      </c>
      <c r="C19" s="44">
        <v>3</v>
      </c>
      <c r="D19" s="44"/>
      <c r="E19" s="80">
        <v>17167.980224999999</v>
      </c>
      <c r="F19" s="80">
        <v>17167.980224999999</v>
      </c>
    </row>
    <row r="20" spans="1:6">
      <c r="A20" s="43" t="s">
        <v>2749</v>
      </c>
      <c r="B20" s="336" t="s">
        <v>2750</v>
      </c>
      <c r="C20" s="44">
        <v>5</v>
      </c>
      <c r="D20" s="44"/>
      <c r="E20" s="80">
        <v>17711.683274999999</v>
      </c>
      <c r="F20" s="80">
        <v>17711.683274999999</v>
      </c>
    </row>
    <row r="21" spans="1:6">
      <c r="A21" s="43" t="s">
        <v>2751</v>
      </c>
      <c r="B21" s="336" t="s">
        <v>2752</v>
      </c>
      <c r="C21" s="44">
        <v>2</v>
      </c>
      <c r="D21" s="44"/>
      <c r="E21" s="80">
        <v>19779.662595000002</v>
      </c>
      <c r="F21" s="80">
        <v>19779.662595000002</v>
      </c>
    </row>
    <row r="22" spans="1:6">
      <c r="A22" s="43" t="s">
        <v>2753</v>
      </c>
      <c r="B22" s="336" t="s">
        <v>2754</v>
      </c>
      <c r="C22" s="44">
        <v>1</v>
      </c>
      <c r="D22" s="44"/>
      <c r="E22" s="80">
        <v>22741.413420000001</v>
      </c>
      <c r="F22" s="80">
        <v>22741.413420000001</v>
      </c>
    </row>
    <row r="23" spans="1:6">
      <c r="A23" s="43" t="s">
        <v>2755</v>
      </c>
      <c r="B23" s="336" t="s">
        <v>2756</v>
      </c>
      <c r="C23" s="44">
        <v>2</v>
      </c>
      <c r="D23" s="44"/>
      <c r="E23" s="80">
        <v>23807.198579999997</v>
      </c>
      <c r="F23" s="80">
        <v>23807.198579999997</v>
      </c>
    </row>
    <row r="24" spans="1:6">
      <c r="A24" s="43" t="s">
        <v>2757</v>
      </c>
      <c r="B24" s="336" t="s">
        <v>2758</v>
      </c>
      <c r="C24" s="44">
        <v>1</v>
      </c>
      <c r="D24" s="44"/>
      <c r="E24" s="80">
        <v>11892.788820000002</v>
      </c>
      <c r="F24" s="80">
        <v>11892.788820000002</v>
      </c>
    </row>
    <row r="25" spans="1:6">
      <c r="A25" s="43" t="s">
        <v>2759</v>
      </c>
      <c r="B25" s="336" t="s">
        <v>2760</v>
      </c>
      <c r="C25" s="44">
        <v>11</v>
      </c>
      <c r="D25" s="44"/>
      <c r="E25" s="80">
        <v>7495.4711700000007</v>
      </c>
      <c r="F25" s="80">
        <v>7495.4711700000007</v>
      </c>
    </row>
    <row r="26" spans="1:6">
      <c r="A26" s="43" t="s">
        <v>2761</v>
      </c>
      <c r="B26" s="336" t="s">
        <v>2762</v>
      </c>
      <c r="C26" s="44">
        <v>10</v>
      </c>
      <c r="D26" s="44"/>
      <c r="E26" s="80">
        <v>8678.8996799999986</v>
      </c>
      <c r="F26" s="80">
        <v>8678.8996799999986</v>
      </c>
    </row>
    <row r="27" spans="1:6">
      <c r="A27" s="43" t="s">
        <v>2763</v>
      </c>
      <c r="B27" s="336" t="s">
        <v>2764</v>
      </c>
      <c r="C27" s="44">
        <v>1</v>
      </c>
      <c r="D27" s="44"/>
      <c r="E27" s="80">
        <v>9112.9082549999985</v>
      </c>
      <c r="F27" s="80">
        <v>9112.9082549999985</v>
      </c>
    </row>
    <row r="28" spans="1:6">
      <c r="A28" s="43" t="s">
        <v>2765</v>
      </c>
      <c r="B28" s="336" t="s">
        <v>2766</v>
      </c>
      <c r="C28" s="44">
        <v>6</v>
      </c>
      <c r="D28" s="44"/>
      <c r="E28" s="80">
        <v>6356.5580000000009</v>
      </c>
      <c r="F28" s="80">
        <v>6356.5580000000009</v>
      </c>
    </row>
    <row r="29" spans="1:6">
      <c r="A29" s="43" t="s">
        <v>2767</v>
      </c>
      <c r="B29" s="336" t="s">
        <v>2768</v>
      </c>
      <c r="C29" s="44">
        <v>9</v>
      </c>
      <c r="D29" s="44"/>
      <c r="E29" s="80">
        <v>9662.9704049999982</v>
      </c>
      <c r="F29" s="80">
        <v>9662.9704049999982</v>
      </c>
    </row>
    <row r="30" spans="1:6">
      <c r="A30" s="43" t="s">
        <v>2769</v>
      </c>
      <c r="B30" s="336" t="s">
        <v>2770</v>
      </c>
      <c r="C30" s="44">
        <v>4</v>
      </c>
      <c r="D30" s="44"/>
      <c r="E30" s="80">
        <v>11892.788820000002</v>
      </c>
      <c r="F30" s="80">
        <v>11892.788820000002</v>
      </c>
    </row>
    <row r="31" spans="1:6">
      <c r="A31" s="43" t="s">
        <v>2771</v>
      </c>
      <c r="B31" s="336" t="s">
        <v>2772</v>
      </c>
      <c r="C31" s="44">
        <v>5</v>
      </c>
      <c r="D31" s="44"/>
      <c r="E31" s="80">
        <v>17711.683274999999</v>
      </c>
      <c r="F31" s="80">
        <v>17711.683274999999</v>
      </c>
    </row>
    <row r="32" spans="1:6">
      <c r="A32" s="43" t="s">
        <v>2773</v>
      </c>
      <c r="B32" s="336" t="s">
        <v>2774</v>
      </c>
      <c r="C32" s="44">
        <v>6</v>
      </c>
      <c r="D32" s="44"/>
      <c r="E32" s="80">
        <v>14512.017322</v>
      </c>
      <c r="F32" s="80">
        <v>14512.017322</v>
      </c>
    </row>
    <row r="33" spans="1:6">
      <c r="A33" s="43" t="s">
        <v>2775</v>
      </c>
      <c r="B33" s="336" t="s">
        <v>2776</v>
      </c>
      <c r="C33" s="44">
        <v>1</v>
      </c>
      <c r="D33" s="44"/>
      <c r="E33" s="80">
        <v>6356.5563600000005</v>
      </c>
      <c r="F33" s="80">
        <v>6356.5563600000005</v>
      </c>
    </row>
    <row r="34" spans="1:6">
      <c r="A34" s="43" t="s">
        <v>2777</v>
      </c>
      <c r="B34" s="336" t="s">
        <v>2778</v>
      </c>
      <c r="C34" s="44">
        <v>1</v>
      </c>
      <c r="D34" s="44"/>
      <c r="E34" s="80">
        <v>7495.4711700000007</v>
      </c>
      <c r="F34" s="80">
        <v>7495.4711700000007</v>
      </c>
    </row>
    <row r="35" spans="1:6" s="20" customFormat="1" ht="12.75">
      <c r="A35" s="193" t="s">
        <v>102</v>
      </c>
      <c r="B35" s="194"/>
      <c r="C35" s="26">
        <f>SUM(C19:C34)</f>
        <v>68</v>
      </c>
      <c r="D35" s="26">
        <f>SUM(D19:D34)</f>
        <v>0</v>
      </c>
      <c r="E35" s="337"/>
      <c r="F35" s="337"/>
    </row>
    <row r="36" spans="1:6">
      <c r="A36" s="49"/>
      <c r="B36" s="50"/>
      <c r="C36" s="49"/>
      <c r="D36" s="49"/>
      <c r="E36" s="84"/>
      <c r="F36" s="84"/>
    </row>
    <row r="37" spans="1:6">
      <c r="A37" s="241" t="s">
        <v>415</v>
      </c>
      <c r="B37" s="242"/>
      <c r="C37" s="49"/>
      <c r="D37" s="49"/>
      <c r="E37" s="84"/>
      <c r="F37" s="84"/>
    </row>
    <row r="38" spans="1:6">
      <c r="A38" s="43" t="s">
        <v>2779</v>
      </c>
      <c r="B38" s="43" t="s">
        <v>2780</v>
      </c>
      <c r="C38" s="44">
        <v>33</v>
      </c>
      <c r="D38" s="119">
        <v>18340</v>
      </c>
      <c r="E38" s="80">
        <v>1658</v>
      </c>
      <c r="F38" s="80">
        <v>14181</v>
      </c>
    </row>
    <row r="39" spans="1:6">
      <c r="A39" s="43" t="s">
        <v>2779</v>
      </c>
      <c r="B39" s="43" t="s">
        <v>2781</v>
      </c>
      <c r="C39" s="44">
        <v>1</v>
      </c>
      <c r="D39" s="119">
        <v>1515</v>
      </c>
      <c r="E39" s="80">
        <v>13900</v>
      </c>
      <c r="F39" s="80">
        <v>13900</v>
      </c>
    </row>
    <row r="40" spans="1:6" s="20" customFormat="1" ht="15" customHeight="1">
      <c r="A40" s="241" t="s">
        <v>466</v>
      </c>
      <c r="B40" s="242"/>
      <c r="C40" s="26">
        <f>SUM(C38:C39)</f>
        <v>34</v>
      </c>
      <c r="D40" s="329">
        <f>SUM(D38:D39)</f>
        <v>19855</v>
      </c>
      <c r="E40" s="82"/>
      <c r="F40" s="82"/>
    </row>
    <row r="41" spans="1:6" ht="15.75" thickBot="1">
      <c r="A41" s="31"/>
      <c r="C41" s="42"/>
      <c r="D41" s="42"/>
      <c r="E41" s="82"/>
      <c r="F41" s="82"/>
    </row>
    <row r="42" spans="1:6">
      <c r="A42" s="338" t="s">
        <v>263</v>
      </c>
      <c r="B42" s="339"/>
      <c r="C42" s="42"/>
      <c r="D42" s="42"/>
      <c r="E42" s="42"/>
      <c r="F42" s="42"/>
    </row>
    <row r="43" spans="1:6">
      <c r="A43" s="43" t="s">
        <v>2767</v>
      </c>
      <c r="B43" s="336" t="s">
        <v>2768</v>
      </c>
      <c r="C43" s="44">
        <v>2</v>
      </c>
      <c r="D43" s="44"/>
      <c r="E43" s="186">
        <v>9662.7000000000007</v>
      </c>
      <c r="F43" s="186">
        <v>9662.7000000000007</v>
      </c>
    </row>
    <row r="44" spans="1:6">
      <c r="A44" s="43" t="s">
        <v>2782</v>
      </c>
      <c r="B44" s="336" t="s">
        <v>2783</v>
      </c>
      <c r="C44" s="44">
        <v>9</v>
      </c>
      <c r="D44" s="44"/>
      <c r="E44" s="186">
        <v>3894</v>
      </c>
      <c r="F44" s="186">
        <v>3894</v>
      </c>
    </row>
    <row r="45" spans="1:6">
      <c r="A45" s="43" t="s">
        <v>2784</v>
      </c>
      <c r="B45" s="336" t="s">
        <v>2785</v>
      </c>
      <c r="C45" s="44">
        <v>6</v>
      </c>
      <c r="D45" s="44"/>
      <c r="E45" s="186">
        <v>4920</v>
      </c>
      <c r="F45" s="186">
        <v>4920</v>
      </c>
    </row>
    <row r="46" spans="1:6">
      <c r="A46" s="43"/>
      <c r="B46" s="336"/>
      <c r="C46" s="44"/>
      <c r="D46" s="44"/>
      <c r="E46" s="186"/>
      <c r="F46" s="186"/>
    </row>
    <row r="47" spans="1:6">
      <c r="A47" s="340" t="s">
        <v>264</v>
      </c>
      <c r="B47" s="340"/>
      <c r="C47" s="197">
        <f>SUM(C43:C46)</f>
        <v>17</v>
      </c>
      <c r="D47" s="197">
        <f>SUM(D43:D46)</f>
        <v>0</v>
      </c>
      <c r="E47" s="197"/>
      <c r="F47" s="197"/>
    </row>
    <row r="48" spans="1:6">
      <c r="A48" s="31"/>
      <c r="C48" s="42"/>
      <c r="D48" s="42"/>
      <c r="E48" s="42"/>
      <c r="F48" s="42"/>
    </row>
    <row r="49" spans="1:6">
      <c r="A49" s="51" t="s">
        <v>471</v>
      </c>
      <c r="B49" s="197"/>
      <c r="C49" s="78"/>
      <c r="D49" s="78"/>
      <c r="E49" s="79"/>
      <c r="F49" s="79"/>
    </row>
    <row r="50" spans="1:6">
      <c r="A50" s="43"/>
      <c r="B50" s="336" t="s">
        <v>2786</v>
      </c>
      <c r="C50" s="44">
        <v>1</v>
      </c>
      <c r="D50" s="44"/>
      <c r="E50" s="86">
        <v>11000</v>
      </c>
      <c r="F50" s="86">
        <v>11000</v>
      </c>
    </row>
    <row r="51" spans="1:6">
      <c r="A51" s="241" t="s">
        <v>472</v>
      </c>
      <c r="B51" s="242"/>
      <c r="C51" s="197">
        <f>SUM(C50:C50)</f>
        <v>1</v>
      </c>
      <c r="D51" s="197">
        <f>SUM(D50:D50)</f>
        <v>0</v>
      </c>
    </row>
    <row r="53" spans="1:6">
      <c r="B53" s="51" t="s">
        <v>32</v>
      </c>
      <c r="C53" s="197">
        <f>+C16+C35+C40+C47+C51</f>
        <v>136</v>
      </c>
      <c r="D53" s="197"/>
      <c r="E53"/>
      <c r="F53"/>
    </row>
    <row r="54" spans="1:6">
      <c r="B54" s="51" t="s">
        <v>222</v>
      </c>
      <c r="C54" s="197"/>
      <c r="D54" s="48">
        <f>+D40</f>
        <v>19855</v>
      </c>
      <c r="E54"/>
      <c r="F54"/>
    </row>
    <row r="55" spans="1:6">
      <c r="E55"/>
      <c r="F55"/>
    </row>
  </sheetData>
  <mergeCells count="17">
    <mergeCell ref="A51:B51"/>
    <mergeCell ref="F8:F9"/>
    <mergeCell ref="A16:B16"/>
    <mergeCell ref="A18:B18"/>
    <mergeCell ref="A37:B37"/>
    <mergeCell ref="A40:B40"/>
    <mergeCell ref="A47:B47"/>
    <mergeCell ref="A1:F1"/>
    <mergeCell ref="A2:F2"/>
    <mergeCell ref="A3:F3"/>
    <mergeCell ref="A4:F4"/>
    <mergeCell ref="A7:A9"/>
    <mergeCell ref="B7:B9"/>
    <mergeCell ref="C7:C9"/>
    <mergeCell ref="D7:D9"/>
    <mergeCell ref="E7:F7"/>
    <mergeCell ref="E8:E9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98EE5-3F05-449D-87FE-2C41ECE6AFC4}">
  <dimension ref="A1:G37"/>
  <sheetViews>
    <sheetView showGridLines="0" workbookViewId="0">
      <selection activeCell="I17" sqref="I17"/>
    </sheetView>
  </sheetViews>
  <sheetFormatPr baseColWidth="10" defaultRowHeight="15"/>
  <cols>
    <col min="1" max="1" width="10.42578125" customWidth="1"/>
    <col min="2" max="2" width="26.140625" customWidth="1"/>
    <col min="3" max="3" width="12.5703125" customWidth="1"/>
    <col min="4" max="4" width="11" customWidth="1"/>
    <col min="5" max="5" width="12.85546875" customWidth="1"/>
    <col min="6" max="6" width="14.5703125" customWidth="1"/>
  </cols>
  <sheetData>
    <row r="1" spans="1:6" ht="15.75">
      <c r="A1" s="205" t="s">
        <v>2787</v>
      </c>
      <c r="B1" s="205"/>
      <c r="C1" s="205"/>
      <c r="D1" s="205"/>
      <c r="E1" s="205"/>
      <c r="F1" s="205"/>
    </row>
    <row r="2" spans="1:6" ht="15.75">
      <c r="A2" s="205" t="s">
        <v>6</v>
      </c>
      <c r="B2" s="205"/>
      <c r="C2" s="205"/>
      <c r="D2" s="205"/>
      <c r="E2" s="205"/>
      <c r="F2" s="205"/>
    </row>
    <row r="3" spans="1:6" ht="15.75">
      <c r="A3" s="205" t="s">
        <v>7</v>
      </c>
      <c r="B3" s="205"/>
      <c r="C3" s="205"/>
      <c r="D3" s="205"/>
      <c r="E3" s="205"/>
      <c r="F3" s="205"/>
    </row>
    <row r="4" spans="1:6" ht="15.75">
      <c r="A4" s="205" t="s">
        <v>12</v>
      </c>
      <c r="B4" s="205"/>
      <c r="C4" s="205"/>
      <c r="D4" s="205"/>
      <c r="E4" s="205"/>
      <c r="F4" s="205"/>
    </row>
    <row r="5" spans="1:6" ht="15.75">
      <c r="A5" s="1"/>
    </row>
    <row r="6" spans="1:6" ht="16.5" thickBot="1">
      <c r="A6" s="1"/>
    </row>
    <row r="7" spans="1:6" ht="11.25" customHeight="1" thickBot="1">
      <c r="A7" s="206" t="s">
        <v>0</v>
      </c>
      <c r="B7" s="206" t="s">
        <v>1</v>
      </c>
      <c r="C7" s="208" t="s">
        <v>108</v>
      </c>
      <c r="D7" s="208" t="s">
        <v>271</v>
      </c>
      <c r="E7" s="211" t="s">
        <v>2</v>
      </c>
      <c r="F7" s="212"/>
    </row>
    <row r="8" spans="1:6" ht="11.25" customHeight="1">
      <c r="A8" s="207"/>
      <c r="B8" s="207"/>
      <c r="C8" s="209"/>
      <c r="D8" s="209"/>
      <c r="E8" s="206" t="s">
        <v>3</v>
      </c>
      <c r="F8" s="206" t="s">
        <v>4</v>
      </c>
    </row>
    <row r="9" spans="1:6" ht="9" customHeight="1">
      <c r="A9" s="207"/>
      <c r="B9" s="207"/>
      <c r="C9" s="209"/>
      <c r="D9" s="209"/>
      <c r="E9" s="207"/>
      <c r="F9" s="207"/>
    </row>
    <row r="10" spans="1:6">
      <c r="A10" s="241" t="s">
        <v>5</v>
      </c>
      <c r="B10" s="242"/>
    </row>
    <row r="11" spans="1:6" ht="31.5" customHeight="1">
      <c r="A11" s="117" t="s">
        <v>2788</v>
      </c>
      <c r="B11" s="341" t="s">
        <v>2789</v>
      </c>
      <c r="C11" s="44">
        <v>1</v>
      </c>
      <c r="D11" s="44"/>
      <c r="E11" s="80">
        <v>99320</v>
      </c>
      <c r="F11" s="80">
        <v>99320</v>
      </c>
    </row>
    <row r="12" spans="1:6">
      <c r="A12" s="117" t="s">
        <v>2790</v>
      </c>
      <c r="B12" s="341" t="s">
        <v>881</v>
      </c>
      <c r="C12" s="44">
        <v>1</v>
      </c>
      <c r="D12" s="44"/>
      <c r="E12" s="80">
        <v>51089.83</v>
      </c>
      <c r="F12" s="80">
        <v>51089.83</v>
      </c>
    </row>
    <row r="13" spans="1:6">
      <c r="A13" s="117" t="s">
        <v>2791</v>
      </c>
      <c r="B13" s="341" t="s">
        <v>2792</v>
      </c>
      <c r="C13" s="44">
        <v>2</v>
      </c>
      <c r="D13" s="44"/>
      <c r="E13" s="80">
        <v>45082.09</v>
      </c>
      <c r="F13" s="80">
        <v>45082.09</v>
      </c>
    </row>
    <row r="14" spans="1:6">
      <c r="A14" s="117" t="s">
        <v>2793</v>
      </c>
      <c r="B14" s="341" t="s">
        <v>36</v>
      </c>
      <c r="C14" s="44">
        <v>2</v>
      </c>
      <c r="D14" s="44"/>
      <c r="E14" s="80">
        <v>23234.04</v>
      </c>
      <c r="F14" s="80">
        <v>23234.04</v>
      </c>
    </row>
    <row r="15" spans="1:6">
      <c r="A15" s="241" t="s">
        <v>99</v>
      </c>
      <c r="B15" s="242"/>
      <c r="C15" s="26">
        <f>SUM(C11:C14)</f>
        <v>6</v>
      </c>
      <c r="D15" s="42"/>
      <c r="E15" s="82"/>
      <c r="F15" s="82"/>
    </row>
    <row r="16" spans="1:6">
      <c r="A16" s="31"/>
      <c r="C16" s="42"/>
      <c r="D16" s="42"/>
      <c r="E16" s="82"/>
      <c r="F16" s="82"/>
    </row>
    <row r="17" spans="1:7">
      <c r="A17" s="51" t="s">
        <v>100</v>
      </c>
      <c r="B17" s="197"/>
      <c r="E17" s="77"/>
      <c r="F17" s="77"/>
    </row>
    <row r="18" spans="1:7">
      <c r="A18" s="117" t="s">
        <v>2794</v>
      </c>
      <c r="B18" s="341" t="s">
        <v>2795</v>
      </c>
      <c r="C18" s="44">
        <v>5</v>
      </c>
      <c r="D18" s="44"/>
      <c r="E18" s="80">
        <v>14725.35</v>
      </c>
      <c r="F18" s="80">
        <v>14725.35</v>
      </c>
    </row>
    <row r="19" spans="1:7">
      <c r="A19" s="117" t="s">
        <v>2796</v>
      </c>
      <c r="B19" s="341" t="s">
        <v>1529</v>
      </c>
      <c r="C19" s="44">
        <v>1</v>
      </c>
      <c r="D19" s="44"/>
      <c r="E19" s="80">
        <v>11584.16</v>
      </c>
      <c r="F19" s="80">
        <v>11584.16</v>
      </c>
    </row>
    <row r="20" spans="1:7">
      <c r="A20" s="117" t="s">
        <v>2797</v>
      </c>
      <c r="B20" s="341" t="s">
        <v>1196</v>
      </c>
      <c r="C20" s="44">
        <v>4</v>
      </c>
      <c r="D20" s="44"/>
      <c r="E20" s="80">
        <v>9206.48</v>
      </c>
      <c r="F20" s="80">
        <v>9206.48</v>
      </c>
    </row>
    <row r="21" spans="1:7">
      <c r="A21" s="117" t="s">
        <v>2798</v>
      </c>
      <c r="B21" s="341" t="s">
        <v>43</v>
      </c>
      <c r="C21" s="44">
        <v>4</v>
      </c>
      <c r="D21" s="44"/>
      <c r="E21" s="80">
        <v>7125.91</v>
      </c>
      <c r="F21" s="80">
        <v>7125.91</v>
      </c>
    </row>
    <row r="22" spans="1:7">
      <c r="A22" s="117" t="s">
        <v>2799</v>
      </c>
      <c r="B22" s="341" t="s">
        <v>2800</v>
      </c>
      <c r="C22" s="44">
        <v>2</v>
      </c>
      <c r="D22" s="44"/>
      <c r="E22" s="80">
        <v>21072.35</v>
      </c>
      <c r="F22" s="80">
        <v>21072.35</v>
      </c>
    </row>
    <row r="23" spans="1:7">
      <c r="A23" s="117" t="s">
        <v>2801</v>
      </c>
      <c r="B23" s="341" t="s">
        <v>2802</v>
      </c>
      <c r="C23" s="44">
        <v>1</v>
      </c>
      <c r="D23" s="44"/>
      <c r="E23" s="80">
        <v>18803.45</v>
      </c>
      <c r="F23" s="80">
        <v>18803.45</v>
      </c>
    </row>
    <row r="24" spans="1:7">
      <c r="A24" s="117" t="s">
        <v>2803</v>
      </c>
      <c r="B24" s="341" t="s">
        <v>2804</v>
      </c>
      <c r="C24" s="44">
        <v>1</v>
      </c>
      <c r="D24" s="44"/>
      <c r="E24" s="80">
        <v>16766.849999999999</v>
      </c>
      <c r="F24" s="80">
        <v>16766.849999999999</v>
      </c>
    </row>
    <row r="25" spans="1:7">
      <c r="A25" s="342"/>
      <c r="B25" s="343"/>
      <c r="C25" s="44"/>
      <c r="D25" s="44"/>
      <c r="E25" s="80"/>
      <c r="F25" s="80"/>
    </row>
    <row r="26" spans="1:7">
      <c r="A26" s="197"/>
      <c r="B26" s="81" t="s">
        <v>102</v>
      </c>
      <c r="C26" s="197">
        <f>SUM(C18:C25)</f>
        <v>18</v>
      </c>
      <c r="D26" s="49"/>
      <c r="E26" s="84"/>
      <c r="F26" s="84"/>
    </row>
    <row r="27" spans="1:7">
      <c r="A27" s="49"/>
      <c r="B27" s="50"/>
      <c r="C27" s="49"/>
      <c r="D27" s="49"/>
      <c r="E27" s="84"/>
      <c r="F27" s="84"/>
    </row>
    <row r="28" spans="1:7">
      <c r="A28" s="51" t="s">
        <v>415</v>
      </c>
      <c r="B28" s="197"/>
      <c r="E28" s="77"/>
      <c r="F28" s="77"/>
    </row>
    <row r="29" spans="1:7" ht="24.75">
      <c r="A29" s="342" t="s">
        <v>2805</v>
      </c>
      <c r="B29" s="343" t="s">
        <v>2806</v>
      </c>
      <c r="C29" s="44">
        <v>31</v>
      </c>
      <c r="D29" s="44">
        <v>2096</v>
      </c>
      <c r="E29" s="80">
        <f>487.35*3</f>
        <v>1462.0500000000002</v>
      </c>
      <c r="F29" s="80">
        <f>487.35*38</f>
        <v>18519.3</v>
      </c>
      <c r="G29" s="54"/>
    </row>
    <row r="30" spans="1:7">
      <c r="A30" s="197"/>
      <c r="B30" s="81" t="s">
        <v>466</v>
      </c>
      <c r="C30" s="197">
        <f>SUM(C29:C29)</f>
        <v>31</v>
      </c>
      <c r="D30" s="197">
        <f>SUM(D29:D29)</f>
        <v>2096</v>
      </c>
      <c r="E30" s="82"/>
      <c r="F30" s="82"/>
    </row>
    <row r="31" spans="1:7">
      <c r="A31" s="31"/>
      <c r="C31" s="42"/>
      <c r="D31" s="42"/>
      <c r="E31" s="82"/>
      <c r="F31" s="82"/>
    </row>
    <row r="32" spans="1:7">
      <c r="A32" s="51" t="s">
        <v>263</v>
      </c>
      <c r="B32" s="197"/>
      <c r="E32" s="77"/>
      <c r="F32" s="77"/>
    </row>
    <row r="33" spans="1:6">
      <c r="A33" s="43"/>
      <c r="B33" s="43" t="s">
        <v>1665</v>
      </c>
      <c r="C33" s="44">
        <v>1</v>
      </c>
      <c r="D33" s="44"/>
      <c r="E33" s="80">
        <v>10000</v>
      </c>
      <c r="F33" s="80">
        <v>10000</v>
      </c>
    </row>
    <row r="34" spans="1:6">
      <c r="A34" s="340" t="s">
        <v>264</v>
      </c>
      <c r="B34" s="340"/>
      <c r="C34" s="197">
        <f>SUM(C33:C33)</f>
        <v>1</v>
      </c>
      <c r="D34" s="197">
        <f>SUM(D33:D33)</f>
        <v>0</v>
      </c>
      <c r="E34" s="197"/>
      <c r="F34" s="197"/>
    </row>
    <row r="35" spans="1:6" ht="15.75" thickBot="1">
      <c r="A35" s="31"/>
      <c r="C35" s="42"/>
      <c r="D35" s="42"/>
      <c r="E35" s="42"/>
      <c r="F35" s="42"/>
    </row>
    <row r="36" spans="1:6" ht="15.75" thickBot="1">
      <c r="B36" s="344" t="s">
        <v>32</v>
      </c>
      <c r="C36" s="66">
        <f>+C30+C26+C15+C34</f>
        <v>56</v>
      </c>
      <c r="D36" s="66"/>
    </row>
    <row r="37" spans="1:6" ht="15.75" thickBot="1">
      <c r="B37" s="345" t="s">
        <v>222</v>
      </c>
      <c r="C37" s="64"/>
      <c r="D37" s="64">
        <f>D30</f>
        <v>2096</v>
      </c>
    </row>
  </sheetData>
  <mergeCells count="14">
    <mergeCell ref="F8:F9"/>
    <mergeCell ref="A10:B10"/>
    <mergeCell ref="A15:B15"/>
    <mergeCell ref="A34:B34"/>
    <mergeCell ref="A1:F1"/>
    <mergeCell ref="A2:F2"/>
    <mergeCell ref="A3:F3"/>
    <mergeCell ref="A4:F4"/>
    <mergeCell ref="A7:A9"/>
    <mergeCell ref="B7:B9"/>
    <mergeCell ref="C7:C9"/>
    <mergeCell ref="D7:D9"/>
    <mergeCell ref="E7:F7"/>
    <mergeCell ref="E8:E9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4D84C-7F5F-4CFC-89A6-9393A70ED04A}">
  <dimension ref="A1:F39"/>
  <sheetViews>
    <sheetView showGridLines="0" topLeftCell="A19" workbookViewId="0">
      <selection activeCell="H30" sqref="H30"/>
    </sheetView>
  </sheetViews>
  <sheetFormatPr baseColWidth="10" defaultRowHeight="15"/>
  <cols>
    <col min="1" max="1" width="19.42578125" style="122" customWidth="1"/>
    <col min="2" max="2" width="30.28515625" style="122" bestFit="1" customWidth="1"/>
    <col min="3" max="3" width="12.5703125" customWidth="1"/>
    <col min="4" max="4" width="11" customWidth="1"/>
    <col min="5" max="5" width="18.7109375" customWidth="1"/>
    <col min="6" max="6" width="18.5703125" customWidth="1"/>
  </cols>
  <sheetData>
    <row r="1" spans="1:6" ht="15.75">
      <c r="A1" s="205" t="s">
        <v>2807</v>
      </c>
      <c r="B1" s="205"/>
      <c r="C1" s="205"/>
      <c r="D1" s="205"/>
      <c r="E1" s="205"/>
      <c r="F1" s="205"/>
    </row>
    <row r="2" spans="1:6" ht="15.75">
      <c r="A2" s="205" t="s">
        <v>6</v>
      </c>
      <c r="B2" s="205"/>
      <c r="C2" s="205"/>
      <c r="D2" s="205"/>
      <c r="E2" s="205"/>
      <c r="F2" s="205"/>
    </row>
    <row r="3" spans="1:6" ht="15.75">
      <c r="A3" s="205" t="s">
        <v>7</v>
      </c>
      <c r="B3" s="205"/>
      <c r="C3" s="205"/>
      <c r="D3" s="205"/>
      <c r="E3" s="205"/>
      <c r="F3" s="205"/>
    </row>
    <row r="4" spans="1:6" ht="15.75">
      <c r="A4" s="205" t="s">
        <v>12</v>
      </c>
      <c r="B4" s="205"/>
      <c r="C4" s="205"/>
      <c r="D4" s="205"/>
      <c r="E4" s="205"/>
      <c r="F4" s="205"/>
    </row>
    <row r="5" spans="1:6" ht="15.75">
      <c r="A5" s="191"/>
    </row>
    <row r="6" spans="1:6" ht="15.75">
      <c r="A6" s="191"/>
    </row>
    <row r="7" spans="1:6" ht="11.25" customHeight="1">
      <c r="A7" s="237" t="s">
        <v>0</v>
      </c>
      <c r="B7" s="237" t="s">
        <v>1</v>
      </c>
      <c r="C7" s="238" t="s">
        <v>108</v>
      </c>
      <c r="D7" s="238" t="s">
        <v>271</v>
      </c>
      <c r="E7" s="237" t="s">
        <v>2</v>
      </c>
      <c r="F7" s="237"/>
    </row>
    <row r="8" spans="1:6" ht="11.25" customHeight="1">
      <c r="A8" s="237"/>
      <c r="B8" s="237"/>
      <c r="C8" s="238"/>
      <c r="D8" s="238"/>
      <c r="E8" s="237" t="s">
        <v>3</v>
      </c>
      <c r="F8" s="237" t="s">
        <v>4</v>
      </c>
    </row>
    <row r="9" spans="1:6" ht="9" customHeight="1">
      <c r="A9" s="237"/>
      <c r="B9" s="237"/>
      <c r="C9" s="238"/>
      <c r="D9" s="238"/>
      <c r="E9" s="237"/>
      <c r="F9" s="237"/>
    </row>
    <row r="10" spans="1:6">
      <c r="A10" s="241" t="s">
        <v>5</v>
      </c>
      <c r="B10" s="242"/>
    </row>
    <row r="11" spans="1:6">
      <c r="A11" s="3">
        <v>3201</v>
      </c>
      <c r="B11" s="341" t="s">
        <v>2740</v>
      </c>
      <c r="C11" s="3">
        <v>1</v>
      </c>
      <c r="D11" s="3"/>
      <c r="E11" s="149">
        <v>59449.85</v>
      </c>
      <c r="F11" s="149">
        <v>59449.85</v>
      </c>
    </row>
    <row r="12" spans="1:6">
      <c r="A12" s="3">
        <v>3202</v>
      </c>
      <c r="B12" s="4" t="s">
        <v>544</v>
      </c>
      <c r="C12" s="3">
        <v>3</v>
      </c>
      <c r="D12" s="3"/>
      <c r="E12" s="149">
        <v>44593.35</v>
      </c>
      <c r="F12" s="149">
        <v>44593.35</v>
      </c>
    </row>
    <row r="13" spans="1:6">
      <c r="A13" s="3">
        <v>3204</v>
      </c>
      <c r="B13" s="4" t="s">
        <v>60</v>
      </c>
      <c r="C13" s="3">
        <v>4</v>
      </c>
      <c r="D13" s="3"/>
      <c r="E13" s="149">
        <v>22982.25</v>
      </c>
      <c r="F13" s="149">
        <v>22982.25</v>
      </c>
    </row>
    <row r="14" spans="1:6">
      <c r="A14" s="3">
        <v>3219</v>
      </c>
      <c r="B14" s="4" t="s">
        <v>2808</v>
      </c>
      <c r="C14" s="3">
        <v>1</v>
      </c>
      <c r="D14" s="3"/>
      <c r="E14" s="149">
        <v>15312</v>
      </c>
      <c r="F14" s="149">
        <v>15312</v>
      </c>
    </row>
    <row r="15" spans="1:6">
      <c r="A15" s="3">
        <v>3205</v>
      </c>
      <c r="B15" s="4" t="s">
        <v>1665</v>
      </c>
      <c r="C15" s="3">
        <v>1</v>
      </c>
      <c r="D15" s="3"/>
      <c r="E15" s="149">
        <v>12245.4</v>
      </c>
      <c r="F15" s="149">
        <v>12245.4</v>
      </c>
    </row>
    <row r="16" spans="1:6">
      <c r="A16" s="3">
        <v>3218</v>
      </c>
      <c r="B16" s="4" t="s">
        <v>1158</v>
      </c>
      <c r="C16" s="3">
        <v>1</v>
      </c>
      <c r="D16" s="3"/>
      <c r="E16" s="149">
        <v>11851.8</v>
      </c>
      <c r="F16" s="149">
        <v>11851.8</v>
      </c>
    </row>
    <row r="17" spans="1:6">
      <c r="A17" s="3">
        <v>3206</v>
      </c>
      <c r="B17" s="4" t="s">
        <v>131</v>
      </c>
      <c r="C17" s="3">
        <v>2</v>
      </c>
      <c r="D17" s="3"/>
      <c r="E17" s="149">
        <v>7656</v>
      </c>
      <c r="F17" s="149">
        <v>7656</v>
      </c>
    </row>
    <row r="18" spans="1:6">
      <c r="A18" s="3">
        <v>3208</v>
      </c>
      <c r="B18" s="4" t="s">
        <v>509</v>
      </c>
      <c r="C18" s="3">
        <v>2</v>
      </c>
      <c r="D18" s="3"/>
      <c r="E18" s="149">
        <v>6588.5</v>
      </c>
      <c r="F18" s="149">
        <v>6588.5</v>
      </c>
    </row>
    <row r="19" spans="1:6">
      <c r="A19" s="3">
        <v>3209</v>
      </c>
      <c r="B19" s="4" t="s">
        <v>606</v>
      </c>
      <c r="C19" s="3">
        <v>1</v>
      </c>
      <c r="D19" s="3"/>
      <c r="E19" s="149">
        <v>5925.9</v>
      </c>
      <c r="F19" s="149">
        <v>5925.9</v>
      </c>
    </row>
    <row r="20" spans="1:6">
      <c r="A20" s="3">
        <v>3217</v>
      </c>
      <c r="B20" s="4" t="s">
        <v>2809</v>
      </c>
      <c r="C20" s="3">
        <v>1</v>
      </c>
      <c r="D20" s="3"/>
      <c r="E20" s="149">
        <v>6588.5</v>
      </c>
      <c r="F20" s="149">
        <v>6588.5</v>
      </c>
    </row>
    <row r="21" spans="1:6">
      <c r="A21" s="3">
        <v>3215</v>
      </c>
      <c r="B21" s="4" t="s">
        <v>1584</v>
      </c>
      <c r="C21" s="3">
        <v>1</v>
      </c>
      <c r="D21" s="3"/>
      <c r="E21" s="149">
        <v>5419.15</v>
      </c>
      <c r="F21" s="149">
        <v>5419.15</v>
      </c>
    </row>
    <row r="22" spans="1:6">
      <c r="A22" s="3">
        <v>3212</v>
      </c>
      <c r="B22" s="4" t="s">
        <v>2810</v>
      </c>
      <c r="C22" s="3">
        <v>1</v>
      </c>
      <c r="D22" s="3"/>
      <c r="E22" s="149">
        <v>4549.8999999999996</v>
      </c>
      <c r="F22" s="149">
        <v>4549.8999999999996</v>
      </c>
    </row>
    <row r="23" spans="1:6">
      <c r="A23" s="3">
        <v>3224</v>
      </c>
      <c r="B23" s="4" t="s">
        <v>2811</v>
      </c>
      <c r="C23" s="3">
        <v>3</v>
      </c>
      <c r="D23" s="3"/>
      <c r="E23" s="149">
        <v>4549.8999999999996</v>
      </c>
      <c r="F23" s="149">
        <v>4549.8999999999996</v>
      </c>
    </row>
    <row r="24" spans="1:6">
      <c r="A24" s="3">
        <v>3222</v>
      </c>
      <c r="B24" s="4" t="s">
        <v>2812</v>
      </c>
      <c r="C24" s="3">
        <v>1</v>
      </c>
      <c r="D24" s="3"/>
      <c r="E24" s="149">
        <v>5638.35</v>
      </c>
      <c r="F24" s="149">
        <v>5638.35</v>
      </c>
    </row>
    <row r="25" spans="1:6">
      <c r="A25" s="3">
        <v>3220</v>
      </c>
      <c r="B25" s="4" t="s">
        <v>2813</v>
      </c>
      <c r="C25" s="3">
        <v>1</v>
      </c>
      <c r="D25" s="3"/>
      <c r="E25" s="149">
        <v>23973.45</v>
      </c>
      <c r="F25" s="149">
        <v>23973.45</v>
      </c>
    </row>
    <row r="26" spans="1:6">
      <c r="A26" s="3">
        <v>3217</v>
      </c>
      <c r="B26" s="4" t="s">
        <v>2814</v>
      </c>
      <c r="C26" s="3">
        <v>6</v>
      </c>
      <c r="D26" s="3"/>
      <c r="E26" s="149">
        <v>17519.3</v>
      </c>
      <c r="F26" s="149">
        <v>17519.3</v>
      </c>
    </row>
    <row r="27" spans="1:6">
      <c r="A27" s="241" t="s">
        <v>99</v>
      </c>
      <c r="B27" s="242"/>
      <c r="C27" s="26">
        <f>SUM(C11:C26)</f>
        <v>30</v>
      </c>
      <c r="D27" s="42"/>
      <c r="E27" s="42"/>
      <c r="F27" s="42"/>
    </row>
    <row r="28" spans="1:6">
      <c r="A28" s="327"/>
      <c r="C28" s="42"/>
      <c r="D28" s="42"/>
      <c r="E28" s="42"/>
      <c r="F28" s="42"/>
    </row>
    <row r="29" spans="1:6">
      <c r="A29" s="197" t="s">
        <v>415</v>
      </c>
      <c r="B29" s="197"/>
    </row>
    <row r="30" spans="1:6">
      <c r="A30" s="3">
        <v>3216</v>
      </c>
      <c r="B30" s="3" t="s">
        <v>2815</v>
      </c>
      <c r="C30" s="3">
        <v>19</v>
      </c>
      <c r="D30" s="3">
        <v>2432</v>
      </c>
      <c r="E30" s="149">
        <v>7263.36</v>
      </c>
      <c r="F30" s="149">
        <v>15737.28</v>
      </c>
    </row>
    <row r="31" spans="1:6">
      <c r="A31" s="197"/>
      <c r="B31" s="197" t="s">
        <v>466</v>
      </c>
      <c r="C31" s="197">
        <f>SUM(C30:C30)</f>
        <v>19</v>
      </c>
      <c r="D31" s="197">
        <f>SUM(D30:D30)</f>
        <v>2432</v>
      </c>
      <c r="E31" s="197"/>
      <c r="F31" s="197"/>
    </row>
    <row r="32" spans="1:6">
      <c r="A32" s="327"/>
      <c r="C32" s="42"/>
      <c r="D32" s="42"/>
      <c r="E32" s="42"/>
      <c r="F32" s="42"/>
    </row>
    <row r="33" spans="1:6">
      <c r="A33" s="282" t="s">
        <v>263</v>
      </c>
      <c r="B33" s="282"/>
    </row>
    <row r="34" spans="1:6">
      <c r="A34" s="3">
        <v>3224</v>
      </c>
      <c r="B34" s="3" t="s">
        <v>2816</v>
      </c>
      <c r="C34" s="3">
        <v>3</v>
      </c>
      <c r="D34" s="3">
        <v>2432</v>
      </c>
      <c r="E34" s="149">
        <v>4842.24</v>
      </c>
      <c r="F34" s="149">
        <v>4842.24</v>
      </c>
    </row>
    <row r="35" spans="1:6">
      <c r="A35" s="44"/>
      <c r="B35" s="44"/>
      <c r="C35" s="44"/>
      <c r="D35" s="44"/>
      <c r="E35" s="186"/>
      <c r="F35" s="186"/>
    </row>
    <row r="36" spans="1:6">
      <c r="A36" s="340" t="s">
        <v>264</v>
      </c>
      <c r="B36" s="340"/>
      <c r="C36" s="197">
        <f>SUM(C34:C35)</f>
        <v>3</v>
      </c>
      <c r="D36" s="197">
        <f>SUM(D34:D35)</f>
        <v>2432</v>
      </c>
      <c r="E36" s="42"/>
      <c r="F36" s="42"/>
    </row>
    <row r="37" spans="1:6">
      <c r="A37" s="327"/>
      <c r="C37" s="42"/>
      <c r="D37" s="42"/>
      <c r="E37" s="42"/>
      <c r="F37" s="42"/>
    </row>
    <row r="38" spans="1:6">
      <c r="B38" s="51" t="s">
        <v>32</v>
      </c>
      <c r="C38" s="197">
        <f>+C36+C31+C27</f>
        <v>52</v>
      </c>
      <c r="D38" s="332"/>
    </row>
    <row r="39" spans="1:6">
      <c r="B39" s="51" t="s">
        <v>222</v>
      </c>
      <c r="C39" s="332"/>
      <c r="D39" s="197">
        <f>D36+D31</f>
        <v>4864</v>
      </c>
    </row>
  </sheetData>
  <mergeCells count="15">
    <mergeCell ref="F8:F9"/>
    <mergeCell ref="A10:B10"/>
    <mergeCell ref="A27:B27"/>
    <mergeCell ref="A33:B33"/>
    <mergeCell ref="A36:B36"/>
    <mergeCell ref="A1:F1"/>
    <mergeCell ref="A2:F2"/>
    <mergeCell ref="A3:F3"/>
    <mergeCell ref="A4:F4"/>
    <mergeCell ref="A7:A9"/>
    <mergeCell ref="B7:B9"/>
    <mergeCell ref="C7:C9"/>
    <mergeCell ref="D7:D9"/>
    <mergeCell ref="E7:F7"/>
    <mergeCell ref="E8:E9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61A5A-36AC-40F5-873F-0968C790B33A}">
  <dimension ref="A1:H47"/>
  <sheetViews>
    <sheetView showGridLines="0" zoomScaleNormal="100" workbookViewId="0">
      <selection activeCell="H14" sqref="H14"/>
    </sheetView>
  </sheetViews>
  <sheetFormatPr baseColWidth="10" defaultRowHeight="15"/>
  <cols>
    <col min="1" max="1" width="6.85546875" style="122" customWidth="1"/>
    <col min="2" max="2" width="31.140625" customWidth="1"/>
    <col min="3" max="3" width="12.5703125" customWidth="1"/>
    <col min="4" max="4" width="11" customWidth="1"/>
    <col min="5" max="6" width="11.7109375" style="77" customWidth="1"/>
  </cols>
  <sheetData>
    <row r="1" spans="1:7" ht="15.75">
      <c r="A1" s="205" t="s">
        <v>2817</v>
      </c>
      <c r="B1" s="205"/>
      <c r="C1" s="205"/>
      <c r="D1" s="205"/>
      <c r="E1" s="205"/>
      <c r="F1" s="205"/>
    </row>
    <row r="2" spans="1:7" ht="15.75">
      <c r="A2" s="205" t="s">
        <v>6</v>
      </c>
      <c r="B2" s="205"/>
      <c r="C2" s="205"/>
      <c r="D2" s="205"/>
      <c r="E2" s="205"/>
      <c r="F2" s="205"/>
    </row>
    <row r="3" spans="1:7" ht="15.75">
      <c r="A3" s="205" t="s">
        <v>7</v>
      </c>
      <c r="B3" s="205"/>
      <c r="C3" s="205"/>
      <c r="D3" s="205"/>
      <c r="E3" s="205"/>
      <c r="F3" s="205"/>
    </row>
    <row r="4" spans="1:7" ht="15.75">
      <c r="A4" s="205" t="s">
        <v>12</v>
      </c>
      <c r="B4" s="205"/>
      <c r="C4" s="205"/>
      <c r="D4" s="205"/>
      <c r="E4" s="205"/>
      <c r="F4" s="205"/>
    </row>
    <row r="5" spans="1:7" ht="15.75">
      <c r="A5" s="191"/>
    </row>
    <row r="6" spans="1:7" ht="15.75">
      <c r="A6" s="191"/>
    </row>
    <row r="7" spans="1:7" ht="11.25" customHeight="1">
      <c r="A7" s="237" t="s">
        <v>0</v>
      </c>
      <c r="B7" s="237" t="s">
        <v>1</v>
      </c>
      <c r="C7" s="238" t="s">
        <v>108</v>
      </c>
      <c r="D7" s="238" t="s">
        <v>271</v>
      </c>
      <c r="E7" s="239" t="s">
        <v>2</v>
      </c>
      <c r="F7" s="239"/>
    </row>
    <row r="8" spans="1:7" ht="11.25" customHeight="1">
      <c r="A8" s="237"/>
      <c r="B8" s="237"/>
      <c r="C8" s="238"/>
      <c r="D8" s="238"/>
      <c r="E8" s="239" t="s">
        <v>3</v>
      </c>
      <c r="F8" s="239" t="s">
        <v>4</v>
      </c>
    </row>
    <row r="9" spans="1:7" ht="9" customHeight="1">
      <c r="A9" s="237"/>
      <c r="B9" s="237"/>
      <c r="C9" s="238"/>
      <c r="D9" s="238"/>
      <c r="E9" s="239"/>
      <c r="F9" s="239"/>
    </row>
    <row r="10" spans="1:7">
      <c r="A10" s="203" t="s">
        <v>5</v>
      </c>
      <c r="B10" s="204"/>
      <c r="E10"/>
      <c r="F10"/>
    </row>
    <row r="11" spans="1:7" ht="15.75">
      <c r="A11" s="149" t="s">
        <v>2818</v>
      </c>
      <c r="B11" s="166" t="s">
        <v>2819</v>
      </c>
      <c r="C11" s="123">
        <v>7</v>
      </c>
      <c r="D11" s="3"/>
      <c r="E11" s="98">
        <v>7249.2</v>
      </c>
      <c r="F11" s="98">
        <v>8650.9511165000004</v>
      </c>
      <c r="G11" s="346"/>
    </row>
    <row r="12" spans="1:7" ht="15.75">
      <c r="A12" s="149" t="s">
        <v>2820</v>
      </c>
      <c r="B12" s="166" t="s">
        <v>2821</v>
      </c>
      <c r="C12" s="123">
        <v>1</v>
      </c>
      <c r="D12" s="3"/>
      <c r="E12" s="98">
        <v>14734.199999999999</v>
      </c>
      <c r="F12" s="98">
        <v>17342.400000000001</v>
      </c>
      <c r="G12" s="346"/>
    </row>
    <row r="13" spans="1:7" ht="15.75">
      <c r="A13" s="149" t="s">
        <v>2822</v>
      </c>
      <c r="B13" s="166" t="s">
        <v>2823</v>
      </c>
      <c r="C13" s="123">
        <v>3</v>
      </c>
      <c r="D13" s="3"/>
      <c r="E13" s="98">
        <v>5566.5</v>
      </c>
      <c r="F13" s="98">
        <v>6551.7</v>
      </c>
      <c r="G13" s="346"/>
    </row>
    <row r="14" spans="1:7" ht="15.75">
      <c r="A14" s="149" t="s">
        <v>2824</v>
      </c>
      <c r="B14" s="166" t="s">
        <v>2825</v>
      </c>
      <c r="C14" s="123">
        <v>2</v>
      </c>
      <c r="D14" s="3"/>
      <c r="E14" s="98">
        <v>8337.3000000000011</v>
      </c>
      <c r="F14" s="98">
        <v>9813</v>
      </c>
      <c r="G14" s="346"/>
    </row>
    <row r="15" spans="1:7" ht="15.75">
      <c r="A15" s="149" t="s">
        <v>2826</v>
      </c>
      <c r="B15" s="166" t="s">
        <v>2827</v>
      </c>
      <c r="C15" s="123">
        <v>10</v>
      </c>
      <c r="D15" s="3"/>
      <c r="E15" s="98">
        <v>7249.5</v>
      </c>
      <c r="F15" s="98">
        <v>8532.3000000000011</v>
      </c>
      <c r="G15" s="346"/>
    </row>
    <row r="16" spans="1:7" ht="15.75">
      <c r="A16" s="149" t="s">
        <v>2828</v>
      </c>
      <c r="B16" s="166" t="s">
        <v>2829</v>
      </c>
      <c r="C16" s="123">
        <v>2</v>
      </c>
      <c r="D16" s="3"/>
      <c r="E16" s="98">
        <v>6630</v>
      </c>
      <c r="F16" s="98">
        <v>8061</v>
      </c>
      <c r="G16" s="346"/>
    </row>
    <row r="17" spans="1:7" ht="15.75">
      <c r="A17" s="149" t="s">
        <v>2830</v>
      </c>
      <c r="B17" s="166" t="s">
        <v>2831</v>
      </c>
      <c r="C17" s="123">
        <v>2</v>
      </c>
      <c r="D17" s="3"/>
      <c r="E17" s="98">
        <v>20783.099999999999</v>
      </c>
      <c r="F17" s="98">
        <v>24461.7</v>
      </c>
      <c r="G17" s="346"/>
    </row>
    <row r="18" spans="1:7" ht="15.75">
      <c r="A18" s="149" t="s">
        <v>2832</v>
      </c>
      <c r="B18" s="166" t="s">
        <v>938</v>
      </c>
      <c r="C18" s="123">
        <v>6</v>
      </c>
      <c r="D18" s="3"/>
      <c r="E18" s="98">
        <v>46620.9</v>
      </c>
      <c r="F18" s="98">
        <v>46620.9</v>
      </c>
      <c r="G18" s="346"/>
    </row>
    <row r="19" spans="1:7" ht="15.75">
      <c r="A19" s="149" t="s">
        <v>2833</v>
      </c>
      <c r="B19" s="166" t="s">
        <v>2834</v>
      </c>
      <c r="C19" s="123">
        <v>24</v>
      </c>
      <c r="D19" s="3"/>
      <c r="E19" s="98">
        <v>14734.199999999999</v>
      </c>
      <c r="F19" s="98">
        <v>22125.3</v>
      </c>
      <c r="G19" s="346"/>
    </row>
    <row r="20" spans="1:7" ht="15.75">
      <c r="A20" s="149" t="s">
        <v>2835</v>
      </c>
      <c r="B20" s="166" t="s">
        <v>2836</v>
      </c>
      <c r="C20" s="123">
        <v>4</v>
      </c>
      <c r="D20" s="3"/>
      <c r="E20" s="98">
        <v>8061</v>
      </c>
      <c r="F20" s="98">
        <v>9487.7999999999993</v>
      </c>
      <c r="G20" s="346"/>
    </row>
    <row r="21" spans="1:7" ht="15.75">
      <c r="A21" s="149" t="s">
        <v>2837</v>
      </c>
      <c r="B21" s="166" t="s">
        <v>2838</v>
      </c>
      <c r="C21" s="123">
        <v>7</v>
      </c>
      <c r="D21" s="3"/>
      <c r="E21" s="98">
        <v>7249.5</v>
      </c>
      <c r="F21" s="98">
        <v>8532.3000000000011</v>
      </c>
      <c r="G21" s="346"/>
    </row>
    <row r="22" spans="1:7" ht="15.75">
      <c r="A22" s="149" t="s">
        <v>2839</v>
      </c>
      <c r="B22" s="166" t="s">
        <v>2840</v>
      </c>
      <c r="C22" s="123">
        <v>1</v>
      </c>
      <c r="D22" s="3"/>
      <c r="E22" s="98">
        <v>14734.199999999999</v>
      </c>
      <c r="F22" s="98">
        <v>14734.199999999999</v>
      </c>
      <c r="G22" s="346"/>
    </row>
    <row r="23" spans="1:7" ht="15.75">
      <c r="A23" s="149" t="s">
        <v>2841</v>
      </c>
      <c r="B23" s="166" t="s">
        <v>2842</v>
      </c>
      <c r="C23" s="123">
        <v>5</v>
      </c>
      <c r="D23" s="3"/>
      <c r="E23" s="98">
        <v>20783.099999999999</v>
      </c>
      <c r="F23" s="98">
        <v>24461.7</v>
      </c>
      <c r="G23" s="346"/>
    </row>
    <row r="24" spans="1:7" ht="15.75">
      <c r="A24" s="149" t="s">
        <v>2843</v>
      </c>
      <c r="B24" s="166" t="s">
        <v>2844</v>
      </c>
      <c r="C24" s="123">
        <v>4</v>
      </c>
      <c r="D24" s="3"/>
      <c r="E24" s="98">
        <v>17657.7</v>
      </c>
      <c r="F24" s="98">
        <v>20783.099999999999</v>
      </c>
      <c r="G24" s="346"/>
    </row>
    <row r="25" spans="1:7" ht="15.75">
      <c r="A25" s="149" t="s">
        <v>2845</v>
      </c>
      <c r="B25" s="166" t="s">
        <v>2846</v>
      </c>
      <c r="C25" s="123">
        <v>17</v>
      </c>
      <c r="D25" s="3"/>
      <c r="E25" s="98">
        <v>24027</v>
      </c>
      <c r="F25" s="98">
        <v>38594.400000000001</v>
      </c>
      <c r="G25" s="346"/>
    </row>
    <row r="26" spans="1:7" ht="15.75">
      <c r="A26" s="149" t="s">
        <v>2818</v>
      </c>
      <c r="B26" s="166" t="s">
        <v>2847</v>
      </c>
      <c r="C26" s="123">
        <v>14</v>
      </c>
      <c r="D26" s="3"/>
      <c r="E26" s="98">
        <v>9212.1</v>
      </c>
      <c r="F26" s="98">
        <v>10842.6</v>
      </c>
      <c r="G26" s="346"/>
    </row>
    <row r="27" spans="1:7" ht="15.75">
      <c r="A27" s="149" t="s">
        <v>2848</v>
      </c>
      <c r="B27" s="166" t="s">
        <v>2849</v>
      </c>
      <c r="C27" s="123">
        <v>8</v>
      </c>
      <c r="D27" s="3"/>
      <c r="E27" s="98">
        <v>11062.5</v>
      </c>
      <c r="F27" s="98">
        <v>13020.599999999999</v>
      </c>
      <c r="G27" s="346"/>
    </row>
    <row r="28" spans="1:7" ht="15.75">
      <c r="A28" s="149" t="s">
        <v>2850</v>
      </c>
      <c r="B28" s="166" t="s">
        <v>2789</v>
      </c>
      <c r="C28" s="123">
        <v>1</v>
      </c>
      <c r="D28" s="3"/>
      <c r="E28" s="98">
        <v>62153.1</v>
      </c>
      <c r="F28" s="98">
        <v>62153.1</v>
      </c>
      <c r="G28" s="346"/>
    </row>
    <row r="29" spans="1:7" ht="15.75">
      <c r="A29" s="149" t="s">
        <v>2851</v>
      </c>
      <c r="B29" s="166" t="s">
        <v>2852</v>
      </c>
      <c r="C29" s="123">
        <v>7</v>
      </c>
      <c r="D29" s="3"/>
      <c r="E29" s="98">
        <v>7250.0999999999995</v>
      </c>
      <c r="F29" s="98">
        <v>8337.3000000000011</v>
      </c>
      <c r="G29" s="346"/>
    </row>
    <row r="30" spans="1:7" ht="15.75">
      <c r="A30" s="149" t="s">
        <v>2853</v>
      </c>
      <c r="B30" s="166" t="s">
        <v>2854</v>
      </c>
      <c r="C30" s="123">
        <v>3</v>
      </c>
      <c r="D30" s="3"/>
      <c r="E30" s="98">
        <v>6630</v>
      </c>
      <c r="F30" s="98">
        <v>7803.6</v>
      </c>
      <c r="G30" s="346"/>
    </row>
    <row r="31" spans="1:7" ht="15.75">
      <c r="A31" s="149" t="s">
        <v>2855</v>
      </c>
      <c r="B31" s="166" t="s">
        <v>2856</v>
      </c>
      <c r="C31" s="123">
        <v>2</v>
      </c>
      <c r="D31" s="3"/>
      <c r="E31" s="98">
        <v>42488.4</v>
      </c>
      <c r="F31" s="98">
        <v>42488.4</v>
      </c>
      <c r="G31" s="346"/>
    </row>
    <row r="32" spans="1:7" ht="15.75">
      <c r="A32" s="149" t="s">
        <v>2857</v>
      </c>
      <c r="B32" s="166" t="s">
        <v>2858</v>
      </c>
      <c r="C32" s="123">
        <v>1</v>
      </c>
      <c r="D32" s="3"/>
      <c r="E32" s="98">
        <v>6630</v>
      </c>
      <c r="F32" s="98">
        <v>8061</v>
      </c>
      <c r="G32" s="346"/>
    </row>
    <row r="33" spans="1:8" ht="15.75">
      <c r="A33" s="149" t="s">
        <v>2859</v>
      </c>
      <c r="B33" s="166" t="s">
        <v>2860</v>
      </c>
      <c r="C33" s="123">
        <v>3</v>
      </c>
      <c r="D33" s="3"/>
      <c r="E33" s="98">
        <v>6630</v>
      </c>
      <c r="F33" s="98">
        <v>11062.5</v>
      </c>
      <c r="G33" s="346"/>
    </row>
    <row r="34" spans="1:8" ht="15.75">
      <c r="A34" s="149" t="s">
        <v>2861</v>
      </c>
      <c r="B34" s="166" t="s">
        <v>2862</v>
      </c>
      <c r="C34" s="123">
        <v>1</v>
      </c>
      <c r="D34" s="3"/>
      <c r="E34" s="98">
        <v>7250.0999999999995</v>
      </c>
      <c r="F34" s="98">
        <v>8772.6</v>
      </c>
      <c r="G34" s="346"/>
    </row>
    <row r="35" spans="1:8">
      <c r="A35" s="230" t="s">
        <v>99</v>
      </c>
      <c r="B35" s="231"/>
      <c r="C35" s="192">
        <f>SUM(C11:C34)</f>
        <v>135</v>
      </c>
      <c r="D35" s="42"/>
      <c r="E35" s="82"/>
      <c r="F35" s="82"/>
    </row>
    <row r="36" spans="1:8">
      <c r="A36" s="327"/>
      <c r="C36" s="42"/>
      <c r="D36" s="42"/>
      <c r="E36" s="82"/>
      <c r="F36" s="82"/>
    </row>
    <row r="37" spans="1:8">
      <c r="A37" s="203" t="s">
        <v>100</v>
      </c>
      <c r="B37" s="204"/>
    </row>
    <row r="38" spans="1:8" ht="15.75">
      <c r="A38" s="149" t="s">
        <v>2863</v>
      </c>
      <c r="B38" s="166" t="s">
        <v>2864</v>
      </c>
      <c r="C38" s="3">
        <v>57</v>
      </c>
      <c r="D38" s="3"/>
      <c r="E38" s="98">
        <v>16537.2</v>
      </c>
      <c r="F38" s="98">
        <v>20782.2</v>
      </c>
      <c r="G38" s="346"/>
    </row>
    <row r="39" spans="1:8" ht="15.75">
      <c r="A39" s="149" t="s">
        <v>2865</v>
      </c>
      <c r="B39" s="166" t="s">
        <v>2866</v>
      </c>
      <c r="C39" s="3">
        <v>18</v>
      </c>
      <c r="D39" s="3"/>
      <c r="E39" s="98">
        <v>24019.5</v>
      </c>
      <c r="F39" s="98">
        <v>33333.599999999999</v>
      </c>
      <c r="G39" s="346"/>
    </row>
    <row r="40" spans="1:8">
      <c r="A40" s="230" t="s">
        <v>102</v>
      </c>
      <c r="B40" s="231"/>
      <c r="C40" s="192">
        <f>SUM(C38:C39)</f>
        <v>75</v>
      </c>
      <c r="D40" s="49"/>
      <c r="E40" s="84"/>
      <c r="F40" s="84"/>
    </row>
    <row r="41" spans="1:8">
      <c r="A41" s="49"/>
      <c r="B41" s="50"/>
      <c r="C41" s="49"/>
      <c r="D41" s="49"/>
      <c r="E41" s="84"/>
      <c r="F41" s="84"/>
    </row>
    <row r="42" spans="1:8">
      <c r="A42" s="229" t="s">
        <v>415</v>
      </c>
      <c r="B42" s="229"/>
    </row>
    <row r="43" spans="1:8">
      <c r="A43" s="3" t="s">
        <v>2867</v>
      </c>
      <c r="B43" s="166" t="s">
        <v>2868</v>
      </c>
      <c r="C43" s="3">
        <v>162</v>
      </c>
      <c r="D43" s="347">
        <v>180055</v>
      </c>
      <c r="E43" s="98">
        <v>2436.6</v>
      </c>
      <c r="F43" s="98">
        <v>19492.8</v>
      </c>
      <c r="H43" s="348"/>
    </row>
    <row r="44" spans="1:8">
      <c r="A44" s="228" t="s">
        <v>466</v>
      </c>
      <c r="B44" s="228"/>
      <c r="C44" s="192">
        <f>SUM(C43:C43)</f>
        <v>162</v>
      </c>
      <c r="D44" s="349">
        <f>SUM(D43:D43)</f>
        <v>180055</v>
      </c>
      <c r="E44" s="82"/>
      <c r="F44" s="82"/>
    </row>
    <row r="45" spans="1:8">
      <c r="A45" s="327"/>
      <c r="C45" s="42"/>
      <c r="D45" s="42"/>
      <c r="E45" s="82"/>
      <c r="F45" s="82"/>
    </row>
    <row r="46" spans="1:8">
      <c r="B46" s="25" t="s">
        <v>31</v>
      </c>
      <c r="C46" s="26">
        <f>+C44+C40+C35</f>
        <v>372</v>
      </c>
      <c r="D46" s="3"/>
    </row>
    <row r="47" spans="1:8">
      <c r="B47" s="25" t="s">
        <v>926</v>
      </c>
      <c r="C47" s="3"/>
      <c r="D47" s="350">
        <f>D44</f>
        <v>180055</v>
      </c>
    </row>
  </sheetData>
  <mergeCells count="17">
    <mergeCell ref="A44:B44"/>
    <mergeCell ref="F8:F9"/>
    <mergeCell ref="A10:B10"/>
    <mergeCell ref="A35:B35"/>
    <mergeCell ref="A37:B37"/>
    <mergeCell ref="A40:B40"/>
    <mergeCell ref="A42:B42"/>
    <mergeCell ref="A1:F1"/>
    <mergeCell ref="A2:F2"/>
    <mergeCell ref="A3:F3"/>
    <mergeCell ref="A4:F4"/>
    <mergeCell ref="A7:A9"/>
    <mergeCell ref="B7:B9"/>
    <mergeCell ref="C7:C9"/>
    <mergeCell ref="D7:D9"/>
    <mergeCell ref="E7:F7"/>
    <mergeCell ref="E8:E9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03406-71FF-45E7-A7B8-1783AA302363}">
  <dimension ref="A1:H33"/>
  <sheetViews>
    <sheetView showGridLines="0" workbookViewId="0">
      <selection activeCell="J12" sqref="J12"/>
    </sheetView>
  </sheetViews>
  <sheetFormatPr baseColWidth="10" defaultRowHeight="15"/>
  <cols>
    <col min="1" max="1" width="14.85546875" customWidth="1"/>
    <col min="2" max="2" width="30.7109375" customWidth="1"/>
    <col min="3" max="3" width="9.28515625" customWidth="1"/>
    <col min="4" max="4" width="8.5703125" customWidth="1"/>
    <col min="5" max="5" width="18.7109375" customWidth="1"/>
    <col min="6" max="6" width="18.5703125" customWidth="1"/>
  </cols>
  <sheetData>
    <row r="1" spans="1:6" ht="15.75">
      <c r="A1" s="246" t="s">
        <v>2869</v>
      </c>
      <c r="B1" s="246"/>
      <c r="C1" s="246"/>
      <c r="D1" s="246"/>
      <c r="E1" s="246"/>
      <c r="F1" s="246"/>
    </row>
    <row r="2" spans="1:6" ht="15.75">
      <c r="A2" s="246" t="s">
        <v>6</v>
      </c>
      <c r="B2" s="246"/>
      <c r="C2" s="246"/>
      <c r="D2" s="246"/>
      <c r="E2" s="246"/>
      <c r="F2" s="246"/>
    </row>
    <row r="3" spans="1:6" ht="15.75">
      <c r="A3" s="246" t="s">
        <v>7</v>
      </c>
      <c r="B3" s="246"/>
      <c r="C3" s="246"/>
      <c r="D3" s="246"/>
      <c r="E3" s="246"/>
      <c r="F3" s="246"/>
    </row>
    <row r="4" spans="1:6" ht="15.75">
      <c r="A4" s="246" t="s">
        <v>12</v>
      </c>
      <c r="B4" s="246"/>
      <c r="C4" s="246"/>
      <c r="D4" s="246"/>
      <c r="E4" s="246"/>
      <c r="F4" s="246"/>
    </row>
    <row r="5" spans="1:6" ht="16.5">
      <c r="A5" s="128"/>
    </row>
    <row r="6" spans="1:6" ht="16.5">
      <c r="A6" s="128"/>
    </row>
    <row r="7" spans="1:6" ht="11.25" customHeight="1">
      <c r="A7" s="351" t="s">
        <v>0</v>
      </c>
      <c r="B7" s="351" t="s">
        <v>1</v>
      </c>
      <c r="C7" s="352" t="s">
        <v>108</v>
      </c>
      <c r="D7" s="352" t="s">
        <v>271</v>
      </c>
      <c r="E7" s="351" t="s">
        <v>2</v>
      </c>
      <c r="F7" s="351"/>
    </row>
    <row r="8" spans="1:6" ht="11.25" customHeight="1">
      <c r="A8" s="351"/>
      <c r="B8" s="351"/>
      <c r="C8" s="352"/>
      <c r="D8" s="352"/>
      <c r="E8" s="351" t="s">
        <v>3</v>
      </c>
      <c r="F8" s="351" t="s">
        <v>4</v>
      </c>
    </row>
    <row r="9" spans="1:6" ht="9" customHeight="1">
      <c r="A9" s="351"/>
      <c r="B9" s="351"/>
      <c r="C9" s="352"/>
      <c r="D9" s="352"/>
      <c r="E9" s="351"/>
      <c r="F9" s="351"/>
    </row>
    <row r="10" spans="1:6">
      <c r="A10" s="353" t="s">
        <v>5</v>
      </c>
      <c r="B10" s="354"/>
    </row>
    <row r="11" spans="1:6" ht="15.75" customHeight="1">
      <c r="A11" s="355" t="s">
        <v>2870</v>
      </c>
      <c r="B11" s="356" t="s">
        <v>2789</v>
      </c>
      <c r="C11" s="44">
        <v>1</v>
      </c>
      <c r="D11" s="44"/>
      <c r="E11" s="186">
        <v>63016.65</v>
      </c>
      <c r="F11" s="186">
        <v>63016.65</v>
      </c>
    </row>
    <row r="12" spans="1:6" ht="15.75" customHeight="1">
      <c r="A12" s="355" t="s">
        <v>2871</v>
      </c>
      <c r="B12" s="356" t="s">
        <v>2872</v>
      </c>
      <c r="C12" s="44">
        <v>1</v>
      </c>
      <c r="D12" s="44"/>
      <c r="E12" s="186">
        <v>47269.1</v>
      </c>
      <c r="F12" s="186">
        <v>47269.1</v>
      </c>
    </row>
    <row r="13" spans="1:6" ht="15.75" customHeight="1">
      <c r="A13" s="355" t="s">
        <v>2873</v>
      </c>
      <c r="B13" s="356" t="s">
        <v>938</v>
      </c>
      <c r="C13" s="44">
        <v>2</v>
      </c>
      <c r="D13" s="44"/>
      <c r="E13" s="186">
        <v>47269.1</v>
      </c>
      <c r="F13" s="186">
        <v>47269.1</v>
      </c>
    </row>
    <row r="14" spans="1:6" ht="15.75" customHeight="1">
      <c r="A14" s="355" t="s">
        <v>2874</v>
      </c>
      <c r="B14" s="356" t="s">
        <v>36</v>
      </c>
      <c r="C14" s="44">
        <v>5</v>
      </c>
      <c r="D14" s="44"/>
      <c r="E14" s="186">
        <v>24361.200000000001</v>
      </c>
      <c r="F14" s="186">
        <v>24361.200000000001</v>
      </c>
    </row>
    <row r="15" spans="1:6">
      <c r="A15" s="354"/>
      <c r="B15" s="357" t="s">
        <v>99</v>
      </c>
      <c r="C15" s="354">
        <f>SUM(C11:C14)</f>
        <v>9</v>
      </c>
      <c r="D15" s="42"/>
      <c r="E15" s="42"/>
      <c r="F15" s="42"/>
    </row>
    <row r="16" spans="1:6">
      <c r="A16" s="358"/>
      <c r="C16" s="42"/>
      <c r="D16" s="42"/>
      <c r="E16" s="42"/>
      <c r="F16" s="42"/>
    </row>
    <row r="17" spans="1:8">
      <c r="A17" s="353" t="s">
        <v>100</v>
      </c>
      <c r="B17" s="354"/>
    </row>
    <row r="18" spans="1:8">
      <c r="A18" s="355" t="s">
        <v>2875</v>
      </c>
      <c r="B18" s="356" t="s">
        <v>2876</v>
      </c>
      <c r="C18" s="44">
        <v>12</v>
      </c>
      <c r="D18" s="44"/>
      <c r="E18" s="186">
        <v>16766.849999999999</v>
      </c>
      <c r="F18" s="186">
        <v>16766.849999999999</v>
      </c>
    </row>
    <row r="19" spans="1:8">
      <c r="A19" s="355" t="s">
        <v>2877</v>
      </c>
      <c r="B19" s="356" t="s">
        <v>945</v>
      </c>
      <c r="C19" s="44">
        <v>3</v>
      </c>
      <c r="D19" s="44"/>
      <c r="E19" s="186">
        <v>14939.25</v>
      </c>
      <c r="F19" s="186">
        <v>14939.25</v>
      </c>
    </row>
    <row r="20" spans="1:8">
      <c r="A20" s="355" t="s">
        <v>2878</v>
      </c>
      <c r="B20" s="356" t="s">
        <v>2879</v>
      </c>
      <c r="C20" s="44">
        <v>1</v>
      </c>
      <c r="D20" s="44"/>
      <c r="E20" s="186">
        <v>8037.75</v>
      </c>
      <c r="F20" s="186">
        <v>8037.75</v>
      </c>
    </row>
    <row r="21" spans="1:8">
      <c r="A21" s="355" t="s">
        <v>2880</v>
      </c>
      <c r="B21" s="356" t="s">
        <v>2881</v>
      </c>
      <c r="C21" s="44">
        <v>1</v>
      </c>
      <c r="D21" s="44"/>
      <c r="E21" s="186">
        <v>8037.75</v>
      </c>
      <c r="F21" s="186">
        <v>8037.75</v>
      </c>
    </row>
    <row r="22" spans="1:8">
      <c r="A22" s="355" t="s">
        <v>2882</v>
      </c>
      <c r="B22" s="356" t="s">
        <v>2883</v>
      </c>
      <c r="C22" s="44">
        <v>4</v>
      </c>
      <c r="D22" s="44"/>
      <c r="E22" s="186">
        <v>7229.4</v>
      </c>
      <c r="F22" s="186">
        <v>7229.4</v>
      </c>
    </row>
    <row r="23" spans="1:8">
      <c r="A23" s="355" t="s">
        <v>2884</v>
      </c>
      <c r="B23" s="356" t="s">
        <v>2885</v>
      </c>
      <c r="C23" s="44">
        <v>7</v>
      </c>
      <c r="D23" s="44"/>
      <c r="E23" s="186">
        <v>6611.65</v>
      </c>
      <c r="F23" s="186">
        <v>6611.65</v>
      </c>
    </row>
    <row r="24" spans="1:8">
      <c r="A24" s="355" t="s">
        <v>2886</v>
      </c>
      <c r="B24" s="356" t="s">
        <v>2887</v>
      </c>
      <c r="C24" s="44">
        <v>7</v>
      </c>
      <c r="D24" s="44"/>
      <c r="E24" s="186">
        <v>5521.2</v>
      </c>
      <c r="F24" s="186">
        <v>5521.2</v>
      </c>
    </row>
    <row r="25" spans="1:8">
      <c r="A25" s="355" t="s">
        <v>2888</v>
      </c>
      <c r="B25" s="356" t="s">
        <v>913</v>
      </c>
      <c r="C25" s="44">
        <v>2</v>
      </c>
      <c r="D25" s="44"/>
      <c r="E25" s="186">
        <v>4864.2</v>
      </c>
      <c r="F25" s="186">
        <v>4864.2</v>
      </c>
    </row>
    <row r="26" spans="1:8">
      <c r="A26" s="354"/>
      <c r="B26" s="357" t="s">
        <v>102</v>
      </c>
      <c r="C26" s="354">
        <f>SUM(C18:C25)</f>
        <v>37</v>
      </c>
      <c r="D26" s="359"/>
      <c r="E26" s="359"/>
      <c r="F26" s="359"/>
    </row>
    <row r="27" spans="1:8">
      <c r="A27" s="359"/>
      <c r="B27" s="360"/>
      <c r="C27" s="359"/>
      <c r="D27" s="359"/>
      <c r="E27" s="359"/>
      <c r="F27" s="359"/>
    </row>
    <row r="28" spans="1:8">
      <c r="A28" s="354" t="s">
        <v>415</v>
      </c>
      <c r="B28" s="354"/>
      <c r="C28" s="78"/>
      <c r="D28" s="78"/>
      <c r="E28" s="78"/>
      <c r="F28" s="78"/>
    </row>
    <row r="29" spans="1:8">
      <c r="A29" s="355" t="s">
        <v>2889</v>
      </c>
      <c r="B29" s="361" t="s">
        <v>2890</v>
      </c>
      <c r="C29" s="44">
        <v>48</v>
      </c>
      <c r="D29" s="119">
        <v>2984</v>
      </c>
      <c r="E29" s="186">
        <f>121.83*7</f>
        <v>852.81</v>
      </c>
      <c r="F29" s="186">
        <f>121.83*58</f>
        <v>7066.14</v>
      </c>
      <c r="H29" s="54"/>
    </row>
    <row r="30" spans="1:8">
      <c r="A30" s="354"/>
      <c r="B30" s="357" t="s">
        <v>466</v>
      </c>
      <c r="C30" s="354">
        <f>SUM(C29:C29)</f>
        <v>48</v>
      </c>
      <c r="D30" s="362">
        <f>SUM(D29:D29)</f>
        <v>2984</v>
      </c>
      <c r="E30" s="354"/>
      <c r="F30" s="354"/>
    </row>
    <row r="31" spans="1:8">
      <c r="A31" s="358"/>
      <c r="C31" s="42"/>
      <c r="D31" s="42"/>
      <c r="E31" s="42"/>
      <c r="F31" s="42"/>
    </row>
    <row r="32" spans="1:8">
      <c r="B32" s="353" t="s">
        <v>32</v>
      </c>
      <c r="C32" s="354">
        <f>+C30+C26+C15</f>
        <v>94</v>
      </c>
      <c r="D32" s="363"/>
    </row>
    <row r="33" spans="2:4">
      <c r="B33" s="353" t="s">
        <v>222</v>
      </c>
      <c r="C33" s="363"/>
      <c r="D33" s="362">
        <f>+D30+D26+D15</f>
        <v>2984</v>
      </c>
    </row>
  </sheetData>
  <mergeCells count="11">
    <mergeCell ref="F8:F9"/>
    <mergeCell ref="A1:F1"/>
    <mergeCell ref="A2:F2"/>
    <mergeCell ref="A3:F3"/>
    <mergeCell ref="A4:F4"/>
    <mergeCell ref="A7:A9"/>
    <mergeCell ref="B7:B9"/>
    <mergeCell ref="C7:C9"/>
    <mergeCell ref="D7:D9"/>
    <mergeCell ref="E7:F7"/>
    <mergeCell ref="E8:E9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146C0-54B8-40E8-B95C-674D71F7D8DB}">
  <dimension ref="A1:F26"/>
  <sheetViews>
    <sheetView showGridLines="0" topLeftCell="A5" zoomScaleNormal="100" zoomScalePageLayoutView="110" workbookViewId="0">
      <selection activeCell="I16" sqref="I16"/>
    </sheetView>
  </sheetViews>
  <sheetFormatPr baseColWidth="10" defaultRowHeight="15"/>
  <cols>
    <col min="1" max="1" width="7.5703125" customWidth="1"/>
    <col min="2" max="2" width="21.85546875" style="11" customWidth="1"/>
    <col min="3" max="3" width="12.5703125" customWidth="1"/>
    <col min="4" max="4" width="11" customWidth="1"/>
    <col min="5" max="6" width="14.5703125" customWidth="1"/>
  </cols>
  <sheetData>
    <row r="1" spans="1:6" ht="15.75">
      <c r="A1" s="205" t="s">
        <v>2891</v>
      </c>
      <c r="B1" s="205"/>
      <c r="C1" s="205"/>
      <c r="D1" s="205"/>
      <c r="E1" s="205"/>
      <c r="F1" s="205"/>
    </row>
    <row r="2" spans="1:6" ht="15.75">
      <c r="A2" s="205" t="s">
        <v>6</v>
      </c>
      <c r="B2" s="205"/>
      <c r="C2" s="205"/>
      <c r="D2" s="205"/>
      <c r="E2" s="205"/>
      <c r="F2" s="205"/>
    </row>
    <row r="3" spans="1:6" ht="15.75">
      <c r="A3" s="205" t="s">
        <v>7</v>
      </c>
      <c r="B3" s="205"/>
      <c r="C3" s="205"/>
      <c r="D3" s="205"/>
      <c r="E3" s="205"/>
      <c r="F3" s="205"/>
    </row>
    <row r="4" spans="1:6" ht="15.75">
      <c r="A4" s="205" t="s">
        <v>12</v>
      </c>
      <c r="B4" s="205"/>
      <c r="C4" s="205"/>
      <c r="D4" s="205"/>
      <c r="E4" s="205"/>
      <c r="F4" s="205"/>
    </row>
    <row r="5" spans="1:6" ht="15.75">
      <c r="A5" s="1"/>
    </row>
    <row r="6" spans="1:6" ht="11.25" customHeight="1">
      <c r="A6" s="237" t="s">
        <v>0</v>
      </c>
      <c r="B6" s="238" t="s">
        <v>1</v>
      </c>
      <c r="C6" s="238" t="s">
        <v>108</v>
      </c>
      <c r="D6" s="238" t="s">
        <v>271</v>
      </c>
      <c r="E6" s="237" t="s">
        <v>2</v>
      </c>
      <c r="F6" s="237"/>
    </row>
    <row r="7" spans="1:6" ht="11.25" customHeight="1">
      <c r="A7" s="237"/>
      <c r="B7" s="238"/>
      <c r="C7" s="238"/>
      <c r="D7" s="238"/>
      <c r="E7" s="237" t="s">
        <v>3</v>
      </c>
      <c r="F7" s="237" t="s">
        <v>4</v>
      </c>
    </row>
    <row r="8" spans="1:6" ht="9" customHeight="1">
      <c r="A8" s="237"/>
      <c r="B8" s="238"/>
      <c r="C8" s="238"/>
      <c r="D8" s="238"/>
      <c r="E8" s="237"/>
      <c r="F8" s="237"/>
    </row>
    <row r="9" spans="1:6">
      <c r="A9" s="203" t="s">
        <v>5</v>
      </c>
      <c r="B9" s="204"/>
      <c r="C9" s="78"/>
    </row>
    <row r="10" spans="1:6">
      <c r="A10" s="114" t="s">
        <v>2892</v>
      </c>
      <c r="B10" s="364" t="s">
        <v>2740</v>
      </c>
      <c r="C10" s="365">
        <v>1</v>
      </c>
      <c r="D10" s="44"/>
      <c r="E10" s="80">
        <v>63016.65</v>
      </c>
      <c r="F10" s="80">
        <v>63016.65</v>
      </c>
    </row>
    <row r="11" spans="1:6">
      <c r="A11" s="366" t="s">
        <v>2893</v>
      </c>
      <c r="B11" s="367" t="s">
        <v>274</v>
      </c>
      <c r="C11" s="365">
        <v>3</v>
      </c>
      <c r="D11" s="44"/>
      <c r="E11" s="80">
        <v>47269.1</v>
      </c>
      <c r="F11" s="80">
        <v>47269.1</v>
      </c>
    </row>
    <row r="12" spans="1:6">
      <c r="A12" s="366" t="s">
        <v>2894</v>
      </c>
      <c r="B12" s="367" t="s">
        <v>60</v>
      </c>
      <c r="C12" s="365">
        <v>3</v>
      </c>
      <c r="D12" s="44"/>
      <c r="E12" s="80">
        <v>24361.200000000001</v>
      </c>
      <c r="F12" s="80">
        <v>24361.200000000001</v>
      </c>
    </row>
    <row r="13" spans="1:6">
      <c r="A13" s="366" t="s">
        <v>2895</v>
      </c>
      <c r="B13" s="367" t="s">
        <v>72</v>
      </c>
      <c r="C13" s="365">
        <v>4</v>
      </c>
      <c r="D13" s="44"/>
      <c r="E13" s="80">
        <v>14939.25</v>
      </c>
      <c r="F13" s="80">
        <v>14939.25</v>
      </c>
    </row>
    <row r="14" spans="1:6">
      <c r="A14" s="366" t="s">
        <v>2896</v>
      </c>
      <c r="B14" s="367" t="s">
        <v>131</v>
      </c>
      <c r="C14" s="365">
        <v>6</v>
      </c>
      <c r="D14" s="44"/>
      <c r="E14" s="80">
        <v>9340.2000000000007</v>
      </c>
      <c r="F14" s="80">
        <v>9340.2000000000007</v>
      </c>
    </row>
    <row r="15" spans="1:6">
      <c r="A15" s="366" t="s">
        <v>2897</v>
      </c>
      <c r="B15" s="367" t="s">
        <v>129</v>
      </c>
      <c r="C15" s="365">
        <v>1</v>
      </c>
      <c r="D15" s="44"/>
      <c r="E15" s="80">
        <v>11752.4</v>
      </c>
      <c r="F15" s="80">
        <v>11752.4</v>
      </c>
    </row>
    <row r="16" spans="1:6">
      <c r="A16" s="366" t="s">
        <v>2898</v>
      </c>
      <c r="B16" s="367" t="s">
        <v>606</v>
      </c>
      <c r="C16" s="365">
        <v>7</v>
      </c>
      <c r="D16" s="44"/>
      <c r="E16" s="80">
        <v>7229.4</v>
      </c>
      <c r="F16" s="80">
        <v>7229.4</v>
      </c>
    </row>
    <row r="17" spans="1:6" ht="22.5">
      <c r="A17" s="366" t="s">
        <v>2899</v>
      </c>
      <c r="B17" s="367" t="s">
        <v>2900</v>
      </c>
      <c r="C17" s="365">
        <v>3</v>
      </c>
      <c r="D17" s="44"/>
      <c r="E17" s="80">
        <v>5551.2</v>
      </c>
      <c r="F17" s="80">
        <v>5551.2</v>
      </c>
    </row>
    <row r="18" spans="1:6">
      <c r="A18" s="366" t="s">
        <v>2901</v>
      </c>
      <c r="B18" s="367" t="s">
        <v>2902</v>
      </c>
      <c r="C18" s="365">
        <v>1</v>
      </c>
      <c r="D18" s="44"/>
      <c r="E18" s="80">
        <v>8037.75</v>
      </c>
      <c r="F18" s="80">
        <v>8037.75</v>
      </c>
    </row>
    <row r="19" spans="1:6">
      <c r="A19" s="366" t="s">
        <v>2903</v>
      </c>
      <c r="B19" s="367" t="s">
        <v>1588</v>
      </c>
      <c r="C19" s="365">
        <v>4</v>
      </c>
      <c r="D19" s="44"/>
      <c r="E19" s="80">
        <v>16766.849999999999</v>
      </c>
      <c r="F19" s="80">
        <v>16766.849999999999</v>
      </c>
    </row>
    <row r="20" spans="1:6">
      <c r="A20" s="366" t="s">
        <v>2904</v>
      </c>
      <c r="B20" s="367" t="s">
        <v>1590</v>
      </c>
      <c r="C20" s="365">
        <v>1</v>
      </c>
      <c r="D20" s="44"/>
      <c r="E20" s="80">
        <v>18803.349999999999</v>
      </c>
      <c r="F20" s="80">
        <v>18803.349999999999</v>
      </c>
    </row>
    <row r="21" spans="1:6">
      <c r="A21" s="366" t="s">
        <v>2905</v>
      </c>
      <c r="B21" s="367" t="s">
        <v>2814</v>
      </c>
      <c r="C21" s="365">
        <v>6</v>
      </c>
      <c r="D21" s="44"/>
      <c r="E21" s="80">
        <v>21072.35</v>
      </c>
      <c r="F21" s="80">
        <v>21072.35</v>
      </c>
    </row>
    <row r="22" spans="1:6">
      <c r="A22" s="366" t="s">
        <v>2906</v>
      </c>
      <c r="B22" s="367" t="s">
        <v>2907</v>
      </c>
      <c r="C22" s="365">
        <v>13</v>
      </c>
      <c r="D22" s="119">
        <f>15140+1100</f>
        <v>16240</v>
      </c>
      <c r="E22" s="80">
        <v>3689.68</v>
      </c>
      <c r="F22" s="80">
        <v>6948.28</v>
      </c>
    </row>
    <row r="23" spans="1:6">
      <c r="A23" s="368" t="s">
        <v>99</v>
      </c>
      <c r="B23" s="369"/>
      <c r="C23" s="192">
        <f>SUM(C10:C22)</f>
        <v>53</v>
      </c>
      <c r="D23" s="93">
        <f>SUM(D10:D22)</f>
        <v>16240</v>
      </c>
      <c r="E23" s="42"/>
      <c r="F23" s="42"/>
    </row>
    <row r="24" spans="1:6">
      <c r="A24" s="31"/>
      <c r="C24" s="42"/>
      <c r="D24" s="42"/>
      <c r="E24" s="42"/>
      <c r="F24" s="42"/>
    </row>
    <row r="25" spans="1:6">
      <c r="B25" s="164" t="s">
        <v>31</v>
      </c>
      <c r="C25" s="192">
        <f>C23</f>
        <v>53</v>
      </c>
      <c r="D25" s="94"/>
    </row>
    <row r="26" spans="1:6">
      <c r="B26" s="164" t="s">
        <v>926</v>
      </c>
      <c r="C26" s="94"/>
      <c r="D26" s="93">
        <f>D23</f>
        <v>16240</v>
      </c>
    </row>
  </sheetData>
  <mergeCells count="13">
    <mergeCell ref="F7:F8"/>
    <mergeCell ref="A9:B9"/>
    <mergeCell ref="A23:B23"/>
    <mergeCell ref="A1:F1"/>
    <mergeCell ref="A2:F2"/>
    <mergeCell ref="A3:F3"/>
    <mergeCell ref="A4:F4"/>
    <mergeCell ref="A6:A8"/>
    <mergeCell ref="B6:B8"/>
    <mergeCell ref="C6:C8"/>
    <mergeCell ref="D6:D8"/>
    <mergeCell ref="E6:F6"/>
    <mergeCell ref="E7:E8"/>
  </mergeCells>
  <pageMargins left="0.7" right="0.7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0176-8F76-4921-81CE-62CC4450993C}">
  <dimension ref="A1:F76"/>
  <sheetViews>
    <sheetView showGridLines="0" tabSelected="1" workbookViewId="0">
      <pane ySplit="8" topLeftCell="A9" activePane="bottomLeft" state="frozen"/>
      <selection pane="bottomLeft" activeCell="A9" sqref="A9:XFD9"/>
    </sheetView>
  </sheetViews>
  <sheetFormatPr baseColWidth="10" defaultRowHeight="15"/>
  <cols>
    <col min="1" max="1" width="10.28515625" customWidth="1"/>
    <col min="2" max="2" width="25.42578125" bestFit="1" customWidth="1"/>
    <col min="3" max="3" width="12.5703125" customWidth="1"/>
    <col min="4" max="6" width="11.42578125" customWidth="1"/>
    <col min="10" max="10" width="28.85546875" bestFit="1" customWidth="1"/>
  </cols>
  <sheetData>
    <row r="1" spans="1:6" ht="15.75">
      <c r="A1" s="205" t="s">
        <v>107</v>
      </c>
      <c r="B1" s="205"/>
      <c r="C1" s="205"/>
      <c r="D1" s="205"/>
      <c r="E1" s="205"/>
      <c r="F1" s="205"/>
    </row>
    <row r="2" spans="1:6" ht="15.75">
      <c r="A2" s="205" t="s">
        <v>6</v>
      </c>
      <c r="B2" s="205"/>
      <c r="C2" s="205"/>
      <c r="D2" s="205"/>
      <c r="E2" s="205"/>
      <c r="F2" s="205"/>
    </row>
    <row r="3" spans="1:6" ht="15.75">
      <c r="A3" s="205" t="s">
        <v>7</v>
      </c>
      <c r="B3" s="205"/>
      <c r="C3" s="205"/>
      <c r="D3" s="205"/>
      <c r="E3" s="205"/>
      <c r="F3" s="205"/>
    </row>
    <row r="4" spans="1:6" ht="15.75">
      <c r="A4" s="205" t="s">
        <v>12</v>
      </c>
      <c r="B4" s="205"/>
      <c r="C4" s="205"/>
      <c r="D4" s="205"/>
      <c r="E4" s="205"/>
      <c r="F4" s="205"/>
    </row>
    <row r="5" spans="1:6" ht="16.5" thickBot="1">
      <c r="A5" s="1"/>
    </row>
    <row r="6" spans="1:6" ht="15.75" thickBot="1">
      <c r="A6" s="206" t="s">
        <v>0</v>
      </c>
      <c r="B6" s="206" t="s">
        <v>1</v>
      </c>
      <c r="C6" s="208" t="s">
        <v>108</v>
      </c>
      <c r="D6" s="211" t="s">
        <v>2</v>
      </c>
      <c r="E6" s="212"/>
    </row>
    <row r="7" spans="1:6">
      <c r="A7" s="207"/>
      <c r="B7" s="207"/>
      <c r="C7" s="209"/>
      <c r="D7" s="206" t="s">
        <v>3</v>
      </c>
      <c r="E7" s="206" t="s">
        <v>4</v>
      </c>
    </row>
    <row r="8" spans="1:6" ht="15.75" thickBot="1">
      <c r="A8" s="213"/>
      <c r="B8" s="213"/>
      <c r="C8" s="210"/>
      <c r="D8" s="213"/>
      <c r="E8" s="213"/>
    </row>
    <row r="9" spans="1:6">
      <c r="A9" s="226" t="s">
        <v>5</v>
      </c>
      <c r="B9" s="227"/>
      <c r="C9" s="42"/>
      <c r="D9" s="42"/>
      <c r="E9" s="42"/>
    </row>
    <row r="10" spans="1:6">
      <c r="A10" s="43" t="s">
        <v>109</v>
      </c>
      <c r="B10" s="43" t="s">
        <v>52</v>
      </c>
      <c r="C10" s="44">
        <v>1</v>
      </c>
      <c r="D10" s="45">
        <v>62484.7</v>
      </c>
      <c r="E10" s="45">
        <v>62484.7</v>
      </c>
    </row>
    <row r="11" spans="1:6">
      <c r="A11" s="43" t="s">
        <v>110</v>
      </c>
      <c r="B11" s="43" t="s">
        <v>111</v>
      </c>
      <c r="C11" s="44">
        <v>3</v>
      </c>
      <c r="D11" s="45">
        <v>46913.55</v>
      </c>
      <c r="E11" s="45">
        <v>46913.55</v>
      </c>
    </row>
    <row r="12" spans="1:6">
      <c r="A12" s="43" t="s">
        <v>112</v>
      </c>
      <c r="B12" s="43" t="s">
        <v>113</v>
      </c>
      <c r="C12" s="44">
        <v>0</v>
      </c>
      <c r="D12" s="45">
        <v>39018.9</v>
      </c>
      <c r="E12" s="45">
        <v>39018.9</v>
      </c>
    </row>
    <row r="13" spans="1:6">
      <c r="A13" s="43" t="s">
        <v>114</v>
      </c>
      <c r="B13" s="43" t="s">
        <v>115</v>
      </c>
      <c r="C13" s="44">
        <v>1</v>
      </c>
      <c r="D13" s="45">
        <v>27912.49</v>
      </c>
      <c r="E13" s="45">
        <v>43224.1</v>
      </c>
    </row>
    <row r="14" spans="1:6">
      <c r="A14" s="43" t="s">
        <v>114</v>
      </c>
      <c r="B14" s="43" t="s">
        <v>116</v>
      </c>
      <c r="C14" s="44">
        <v>4</v>
      </c>
      <c r="D14" s="45">
        <v>27912.49</v>
      </c>
      <c r="E14" s="45">
        <v>43224.1</v>
      </c>
    </row>
    <row r="15" spans="1:6">
      <c r="A15" s="43" t="s">
        <v>114</v>
      </c>
      <c r="B15" s="43" t="s">
        <v>117</v>
      </c>
      <c r="C15" s="44">
        <v>2</v>
      </c>
      <c r="D15" s="45">
        <v>27912.49</v>
      </c>
      <c r="E15" s="45">
        <v>43224.1</v>
      </c>
    </row>
    <row r="16" spans="1:6">
      <c r="A16" s="43" t="s">
        <v>118</v>
      </c>
      <c r="B16" s="43" t="s">
        <v>119</v>
      </c>
      <c r="C16" s="44">
        <v>0</v>
      </c>
      <c r="D16" s="45">
        <v>24573.74</v>
      </c>
      <c r="E16" s="45">
        <v>36519.65</v>
      </c>
    </row>
    <row r="17" spans="1:6">
      <c r="A17" s="43" t="s">
        <v>118</v>
      </c>
      <c r="B17" s="43" t="s">
        <v>120</v>
      </c>
      <c r="C17" s="44">
        <v>0</v>
      </c>
      <c r="D17" s="45">
        <v>24573.74</v>
      </c>
      <c r="E17" s="45">
        <v>36519.65</v>
      </c>
    </row>
    <row r="18" spans="1:6">
      <c r="A18" s="43" t="s">
        <v>121</v>
      </c>
      <c r="B18" s="43" t="s">
        <v>60</v>
      </c>
      <c r="C18" s="44">
        <v>8</v>
      </c>
      <c r="D18" s="45">
        <v>33081.85</v>
      </c>
      <c r="E18" s="45">
        <v>33081.85</v>
      </c>
    </row>
    <row r="19" spans="1:6">
      <c r="A19" s="43" t="s">
        <v>122</v>
      </c>
      <c r="B19" s="43" t="s">
        <v>123</v>
      </c>
      <c r="C19" s="44">
        <v>7</v>
      </c>
      <c r="D19" s="45">
        <v>23019.83</v>
      </c>
      <c r="E19" s="45">
        <v>35352.5</v>
      </c>
    </row>
    <row r="20" spans="1:6">
      <c r="A20" s="228" t="s">
        <v>99</v>
      </c>
      <c r="B20" s="228"/>
      <c r="C20" s="47">
        <f>SUM(C10:C19)</f>
        <v>26</v>
      </c>
      <c r="D20" s="42"/>
      <c r="E20" s="42"/>
      <c r="F20" s="42"/>
    </row>
    <row r="21" spans="1:6">
      <c r="A21" s="31"/>
      <c r="C21" s="42"/>
      <c r="D21" s="42"/>
      <c r="E21" s="42"/>
      <c r="F21" s="42"/>
    </row>
    <row r="22" spans="1:6">
      <c r="A22" s="229" t="s">
        <v>100</v>
      </c>
      <c r="B22" s="229"/>
      <c r="C22" s="42"/>
      <c r="D22" s="42"/>
      <c r="E22" s="42"/>
      <c r="F22" s="42"/>
    </row>
    <row r="23" spans="1:6">
      <c r="A23" s="43" t="s">
        <v>124</v>
      </c>
      <c r="B23" s="43" t="s">
        <v>125</v>
      </c>
      <c r="C23" s="44">
        <v>4</v>
      </c>
      <c r="D23" s="44"/>
      <c r="E23" s="45">
        <v>10869.6</v>
      </c>
      <c r="F23" s="45">
        <v>13428.5</v>
      </c>
    </row>
    <row r="24" spans="1:6">
      <c r="A24" s="43" t="s">
        <v>126</v>
      </c>
      <c r="B24" s="43" t="s">
        <v>127</v>
      </c>
      <c r="C24" s="44">
        <v>1</v>
      </c>
      <c r="D24" s="44"/>
      <c r="E24" s="45">
        <v>10869.6</v>
      </c>
      <c r="F24" s="45">
        <v>13428.5</v>
      </c>
    </row>
    <row r="25" spans="1:6">
      <c r="A25" s="43" t="s">
        <v>128</v>
      </c>
      <c r="B25" s="43" t="s">
        <v>129</v>
      </c>
      <c r="C25" s="44">
        <v>0</v>
      </c>
      <c r="D25" s="44"/>
      <c r="E25" s="45">
        <v>10869.6</v>
      </c>
      <c r="F25" s="45">
        <v>13428.5</v>
      </c>
    </row>
    <row r="26" spans="1:6">
      <c r="A26" s="43" t="s">
        <v>130</v>
      </c>
      <c r="B26" s="43" t="s">
        <v>131</v>
      </c>
      <c r="C26" s="44">
        <v>12</v>
      </c>
      <c r="D26" s="44"/>
      <c r="E26" s="45">
        <v>9465.4</v>
      </c>
      <c r="F26" s="45">
        <v>11694.5</v>
      </c>
    </row>
    <row r="27" spans="1:6">
      <c r="A27" s="43" t="s">
        <v>132</v>
      </c>
      <c r="B27" s="43" t="s">
        <v>133</v>
      </c>
      <c r="C27" s="44">
        <v>2</v>
      </c>
      <c r="D27" s="44"/>
      <c r="E27" s="45">
        <v>9465.4</v>
      </c>
      <c r="F27" s="45">
        <v>11694.5</v>
      </c>
    </row>
    <row r="28" spans="1:6">
      <c r="A28" s="43" t="s">
        <v>134</v>
      </c>
      <c r="B28" s="43" t="s">
        <v>135</v>
      </c>
      <c r="C28" s="44">
        <v>5</v>
      </c>
      <c r="D28" s="44"/>
      <c r="E28" s="45">
        <v>8820</v>
      </c>
      <c r="F28" s="45">
        <v>10896.25</v>
      </c>
    </row>
    <row r="29" spans="1:6">
      <c r="A29" s="43" t="s">
        <v>136</v>
      </c>
      <c r="B29" s="43" t="s">
        <v>137</v>
      </c>
      <c r="C29" s="44">
        <v>8</v>
      </c>
      <c r="D29" s="44"/>
      <c r="E29" s="45">
        <v>8820</v>
      </c>
      <c r="F29" s="45">
        <v>10896.25</v>
      </c>
    </row>
    <row r="30" spans="1:6">
      <c r="A30" s="43" t="s">
        <v>138</v>
      </c>
      <c r="B30" s="43" t="s">
        <v>139</v>
      </c>
      <c r="C30" s="44">
        <v>0</v>
      </c>
      <c r="D30" s="44"/>
      <c r="E30" s="45">
        <v>7563.8</v>
      </c>
      <c r="F30" s="45">
        <v>9345.1</v>
      </c>
    </row>
    <row r="31" spans="1:6">
      <c r="A31" s="43" t="s">
        <v>140</v>
      </c>
      <c r="B31" s="43" t="s">
        <v>141</v>
      </c>
      <c r="C31" s="44">
        <v>2</v>
      </c>
      <c r="D31" s="44"/>
      <c r="E31" s="45">
        <v>6854.35</v>
      </c>
      <c r="F31" s="45">
        <v>8469.4500000000007</v>
      </c>
    </row>
    <row r="32" spans="1:6">
      <c r="A32" s="43" t="s">
        <v>142</v>
      </c>
      <c r="B32" s="43" t="s">
        <v>143</v>
      </c>
      <c r="C32" s="44">
        <v>4</v>
      </c>
      <c r="D32" s="44"/>
      <c r="E32" s="45">
        <v>6854.35</v>
      </c>
      <c r="F32" s="45">
        <v>8469.4500000000007</v>
      </c>
    </row>
    <row r="33" spans="1:6">
      <c r="A33" s="43" t="s">
        <v>144</v>
      </c>
      <c r="B33" s="43" t="s">
        <v>145</v>
      </c>
      <c r="C33" s="44">
        <v>1</v>
      </c>
      <c r="D33" s="44"/>
      <c r="E33" s="45">
        <v>8820</v>
      </c>
      <c r="F33" s="45">
        <v>10896.25</v>
      </c>
    </row>
    <row r="34" spans="1:6">
      <c r="A34" s="43" t="s">
        <v>146</v>
      </c>
      <c r="B34" s="43" t="s">
        <v>147</v>
      </c>
      <c r="C34" s="44">
        <v>15</v>
      </c>
      <c r="D34" s="44"/>
      <c r="E34" s="45">
        <v>6854.35</v>
      </c>
      <c r="F34" s="45">
        <v>8469.4500000000007</v>
      </c>
    </row>
    <row r="35" spans="1:6">
      <c r="A35" s="43" t="s">
        <v>148</v>
      </c>
      <c r="B35" s="43" t="s">
        <v>149</v>
      </c>
      <c r="C35" s="44">
        <v>2</v>
      </c>
      <c r="D35" s="44"/>
      <c r="E35" s="45">
        <v>7197.55</v>
      </c>
      <c r="F35" s="45">
        <v>8892.7999999999993</v>
      </c>
    </row>
    <row r="36" spans="1:6">
      <c r="A36" s="43" t="s">
        <v>150</v>
      </c>
      <c r="B36" s="43" t="s">
        <v>151</v>
      </c>
      <c r="C36" s="44">
        <v>1</v>
      </c>
      <c r="D36" s="44"/>
      <c r="E36" s="45">
        <v>7563.8</v>
      </c>
      <c r="F36" s="45">
        <v>9345.1</v>
      </c>
    </row>
    <row r="37" spans="1:6">
      <c r="A37" s="43" t="s">
        <v>152</v>
      </c>
      <c r="B37" s="43" t="s">
        <v>153</v>
      </c>
      <c r="C37" s="44">
        <v>0</v>
      </c>
      <c r="D37" s="44"/>
      <c r="E37" s="45">
        <v>6181.35</v>
      </c>
      <c r="F37" s="45">
        <v>7637.05</v>
      </c>
    </row>
    <row r="38" spans="1:6">
      <c r="A38" s="43" t="s">
        <v>154</v>
      </c>
      <c r="B38" s="43" t="s">
        <v>155</v>
      </c>
      <c r="C38" s="44">
        <v>5</v>
      </c>
      <c r="D38" s="44"/>
      <c r="E38" s="45">
        <v>6517.2</v>
      </c>
      <c r="F38" s="45">
        <v>8052.7</v>
      </c>
    </row>
    <row r="39" spans="1:6">
      <c r="A39" s="43" t="s">
        <v>156</v>
      </c>
      <c r="B39" s="43" t="s">
        <v>157</v>
      </c>
      <c r="C39" s="44">
        <v>0</v>
      </c>
      <c r="D39" s="44"/>
      <c r="E39" s="45">
        <v>6854.35</v>
      </c>
      <c r="F39" s="45">
        <v>8469.4500000000007</v>
      </c>
    </row>
    <row r="40" spans="1:6">
      <c r="A40" s="43" t="s">
        <v>158</v>
      </c>
      <c r="B40" s="43" t="s">
        <v>159</v>
      </c>
      <c r="C40" s="44">
        <v>2</v>
      </c>
      <c r="D40" s="44"/>
      <c r="E40" s="45">
        <v>6181.35</v>
      </c>
      <c r="F40" s="45">
        <v>7637.05</v>
      </c>
    </row>
    <row r="41" spans="1:6">
      <c r="A41" s="43" t="s">
        <v>160</v>
      </c>
      <c r="B41" s="43" t="s">
        <v>161</v>
      </c>
      <c r="C41" s="44">
        <v>1</v>
      </c>
      <c r="D41" s="44"/>
      <c r="E41" s="45">
        <v>5604.35</v>
      </c>
      <c r="F41" s="45">
        <v>6924.65</v>
      </c>
    </row>
    <row r="42" spans="1:6">
      <c r="A42" s="43" t="s">
        <v>162</v>
      </c>
      <c r="B42" s="43" t="s">
        <v>163</v>
      </c>
      <c r="C42" s="44">
        <v>3</v>
      </c>
      <c r="D42" s="44"/>
      <c r="E42" s="45">
        <v>5604.35</v>
      </c>
      <c r="F42" s="45">
        <v>6924.65</v>
      </c>
    </row>
    <row r="43" spans="1:6">
      <c r="A43" s="43" t="s">
        <v>164</v>
      </c>
      <c r="B43" s="43" t="s">
        <v>90</v>
      </c>
      <c r="C43" s="44">
        <v>1</v>
      </c>
      <c r="D43" s="44"/>
      <c r="E43" s="45">
        <v>5604.35</v>
      </c>
      <c r="F43" s="45">
        <v>6924.65</v>
      </c>
    </row>
    <row r="44" spans="1:6">
      <c r="A44" s="43" t="s">
        <v>165</v>
      </c>
      <c r="B44" s="43" t="s">
        <v>166</v>
      </c>
      <c r="C44" s="44">
        <v>8</v>
      </c>
      <c r="D44" s="44"/>
      <c r="E44" s="45">
        <v>5604.35</v>
      </c>
      <c r="F44" s="45">
        <v>6924.65</v>
      </c>
    </row>
    <row r="45" spans="1:6">
      <c r="A45" s="43" t="s">
        <v>167</v>
      </c>
      <c r="B45" s="43" t="s">
        <v>168</v>
      </c>
      <c r="C45" s="44">
        <v>11</v>
      </c>
      <c r="D45" s="44"/>
      <c r="E45" s="45">
        <v>5360.4</v>
      </c>
      <c r="F45" s="45">
        <v>6622.45</v>
      </c>
    </row>
    <row r="46" spans="1:6">
      <c r="A46" s="43" t="s">
        <v>169</v>
      </c>
      <c r="B46" s="43" t="s">
        <v>170</v>
      </c>
      <c r="C46" s="44">
        <v>19</v>
      </c>
      <c r="D46" s="44"/>
      <c r="E46" s="45">
        <v>5604.35</v>
      </c>
      <c r="F46" s="45">
        <v>6924.65</v>
      </c>
    </row>
    <row r="47" spans="1:6">
      <c r="A47" s="43" t="s">
        <v>171</v>
      </c>
      <c r="B47" s="43" t="s">
        <v>172</v>
      </c>
      <c r="C47" s="44">
        <v>79</v>
      </c>
      <c r="D47" s="44">
        <v>1497</v>
      </c>
      <c r="E47" s="45">
        <v>366.45</v>
      </c>
      <c r="F47" s="45">
        <v>442.15</v>
      </c>
    </row>
    <row r="48" spans="1:6">
      <c r="A48" s="43" t="s">
        <v>173</v>
      </c>
      <c r="B48" s="43" t="s">
        <v>174</v>
      </c>
      <c r="C48" s="44">
        <v>2</v>
      </c>
      <c r="D48" s="44">
        <v>23</v>
      </c>
      <c r="E48" s="45">
        <v>414.55</v>
      </c>
      <c r="F48" s="45">
        <v>503</v>
      </c>
    </row>
    <row r="49" spans="1:6">
      <c r="A49" s="43" t="s">
        <v>175</v>
      </c>
      <c r="B49" s="43" t="s">
        <v>176</v>
      </c>
      <c r="C49" s="44">
        <v>1</v>
      </c>
      <c r="D49" s="44">
        <v>12</v>
      </c>
      <c r="E49" s="45">
        <v>473.8</v>
      </c>
      <c r="F49" s="45">
        <v>573</v>
      </c>
    </row>
    <row r="50" spans="1:6">
      <c r="A50" s="43" t="s">
        <v>177</v>
      </c>
      <c r="B50" s="43" t="s">
        <v>178</v>
      </c>
      <c r="C50" s="44">
        <v>0</v>
      </c>
      <c r="D50" s="44"/>
      <c r="E50" s="45">
        <v>539.5</v>
      </c>
      <c r="F50" s="45">
        <v>617</v>
      </c>
    </row>
    <row r="51" spans="1:6">
      <c r="A51" s="43" t="s">
        <v>179</v>
      </c>
      <c r="B51" s="43" t="s">
        <v>180</v>
      </c>
      <c r="C51" s="44">
        <v>0</v>
      </c>
      <c r="D51" s="44"/>
      <c r="E51" s="45">
        <v>7190.9</v>
      </c>
      <c r="F51" s="45">
        <v>8646.5</v>
      </c>
    </row>
    <row r="52" spans="1:6">
      <c r="A52" s="43" t="s">
        <v>181</v>
      </c>
      <c r="B52" s="43" t="s">
        <v>182</v>
      </c>
      <c r="C52" s="44">
        <v>0</v>
      </c>
      <c r="D52" s="44"/>
      <c r="E52" s="45">
        <v>10786.4</v>
      </c>
      <c r="F52" s="45">
        <v>12969.75</v>
      </c>
    </row>
    <row r="53" spans="1:6">
      <c r="A53" s="43" t="s">
        <v>183</v>
      </c>
      <c r="B53" s="43" t="s">
        <v>184</v>
      </c>
      <c r="C53" s="44">
        <v>0</v>
      </c>
      <c r="D53" s="44"/>
      <c r="E53" s="45">
        <v>14381.85</v>
      </c>
      <c r="F53" s="45">
        <v>17293</v>
      </c>
    </row>
    <row r="54" spans="1:6">
      <c r="A54" s="43" t="s">
        <v>185</v>
      </c>
      <c r="B54" s="43" t="s">
        <v>186</v>
      </c>
      <c r="C54" s="44">
        <v>17</v>
      </c>
      <c r="D54" s="44">
        <v>417</v>
      </c>
      <c r="E54" s="45">
        <v>8089.8</v>
      </c>
      <c r="F54" s="45">
        <v>9728.2000000000007</v>
      </c>
    </row>
    <row r="55" spans="1:6">
      <c r="A55" s="43" t="s">
        <v>187</v>
      </c>
      <c r="B55" s="43" t="s">
        <v>188</v>
      </c>
      <c r="C55" s="44">
        <v>12</v>
      </c>
      <c r="D55" s="44">
        <v>414</v>
      </c>
      <c r="E55" s="45">
        <v>12134.7</v>
      </c>
      <c r="F55" s="45">
        <v>14592.35</v>
      </c>
    </row>
    <row r="56" spans="1:6">
      <c r="A56" s="43" t="s">
        <v>189</v>
      </c>
      <c r="B56" s="43" t="s">
        <v>190</v>
      </c>
      <c r="C56" s="44">
        <v>0</v>
      </c>
      <c r="D56" s="44"/>
      <c r="E56" s="45">
        <v>16179.6</v>
      </c>
      <c r="F56" s="45">
        <v>19456.45</v>
      </c>
    </row>
    <row r="57" spans="1:6">
      <c r="A57" s="43" t="s">
        <v>191</v>
      </c>
      <c r="B57" s="43" t="s">
        <v>192</v>
      </c>
      <c r="C57" s="44">
        <v>2</v>
      </c>
      <c r="D57" s="44">
        <v>55</v>
      </c>
      <c r="E57" s="45">
        <v>9101</v>
      </c>
      <c r="F57" s="45">
        <v>10946.75</v>
      </c>
    </row>
    <row r="58" spans="1:6">
      <c r="A58" s="43" t="s">
        <v>193</v>
      </c>
      <c r="B58" s="43" t="s">
        <v>194</v>
      </c>
      <c r="C58" s="44">
        <v>13</v>
      </c>
      <c r="D58" s="44">
        <v>408</v>
      </c>
      <c r="E58" s="45">
        <v>13651.5</v>
      </c>
      <c r="F58" s="45">
        <v>16420.150000000001</v>
      </c>
    </row>
    <row r="59" spans="1:6">
      <c r="A59" s="43" t="s">
        <v>195</v>
      </c>
      <c r="B59" s="43" t="s">
        <v>196</v>
      </c>
      <c r="C59" s="44">
        <v>0</v>
      </c>
      <c r="D59" s="44"/>
      <c r="E59" s="45">
        <v>18202</v>
      </c>
      <c r="F59" s="45">
        <v>21893.55</v>
      </c>
    </row>
    <row r="60" spans="1:6">
      <c r="A60" s="43" t="s">
        <v>197</v>
      </c>
      <c r="B60" s="43" t="s">
        <v>198</v>
      </c>
      <c r="C60" s="44">
        <v>9</v>
      </c>
      <c r="D60" s="44">
        <v>224</v>
      </c>
      <c r="E60" s="45">
        <v>10503.4</v>
      </c>
      <c r="F60" s="45">
        <v>12629.85</v>
      </c>
    </row>
    <row r="61" spans="1:6">
      <c r="A61" s="43" t="s">
        <v>199</v>
      </c>
      <c r="B61" s="43" t="s">
        <v>200</v>
      </c>
      <c r="C61" s="44">
        <v>10</v>
      </c>
      <c r="D61" s="44">
        <v>319</v>
      </c>
      <c r="E61" s="45">
        <v>15755.15</v>
      </c>
      <c r="F61" s="45">
        <v>18944.8</v>
      </c>
    </row>
    <row r="62" spans="1:6">
      <c r="A62" s="43" t="s">
        <v>201</v>
      </c>
      <c r="B62" s="43" t="s">
        <v>202</v>
      </c>
      <c r="C62" s="44">
        <v>2</v>
      </c>
      <c r="D62" s="44">
        <v>80</v>
      </c>
      <c r="E62" s="45">
        <v>21006.85</v>
      </c>
      <c r="F62" s="45">
        <v>25259.75</v>
      </c>
    </row>
    <row r="63" spans="1:6">
      <c r="A63" s="43" t="s">
        <v>203</v>
      </c>
      <c r="B63" s="43" t="s">
        <v>204</v>
      </c>
      <c r="C63" s="44">
        <v>0</v>
      </c>
      <c r="D63" s="44"/>
      <c r="E63" s="45">
        <v>12415</v>
      </c>
      <c r="F63" s="45">
        <v>14928.55</v>
      </c>
    </row>
    <row r="64" spans="1:6">
      <c r="A64" s="43" t="s">
        <v>205</v>
      </c>
      <c r="B64" s="43" t="s">
        <v>206</v>
      </c>
      <c r="C64" s="44">
        <v>0</v>
      </c>
      <c r="D64" s="44"/>
      <c r="E64" s="45">
        <v>18622.55</v>
      </c>
      <c r="F64" s="45">
        <v>22392.85</v>
      </c>
    </row>
    <row r="65" spans="1:6">
      <c r="A65" s="43" t="s">
        <v>207</v>
      </c>
      <c r="B65" s="43" t="s">
        <v>208</v>
      </c>
      <c r="C65" s="44">
        <v>0</v>
      </c>
      <c r="D65" s="44"/>
      <c r="E65" s="45">
        <v>24830.05</v>
      </c>
      <c r="F65" s="45">
        <v>29857.1</v>
      </c>
    </row>
    <row r="66" spans="1:6">
      <c r="A66" s="43" t="s">
        <v>209</v>
      </c>
      <c r="B66" s="43" t="s">
        <v>210</v>
      </c>
      <c r="C66" s="44">
        <v>0</v>
      </c>
      <c r="D66" s="44"/>
      <c r="E66" s="45">
        <v>14675.9</v>
      </c>
      <c r="F66" s="45">
        <v>17649.400000000001</v>
      </c>
    </row>
    <row r="67" spans="1:6">
      <c r="A67" s="43" t="s">
        <v>211</v>
      </c>
      <c r="B67" s="43" t="s">
        <v>212</v>
      </c>
      <c r="C67" s="44">
        <v>0</v>
      </c>
      <c r="D67" s="44"/>
      <c r="E67" s="45">
        <v>22013.85</v>
      </c>
      <c r="F67" s="45">
        <v>26474.15</v>
      </c>
    </row>
    <row r="68" spans="1:6">
      <c r="A68" s="43" t="s">
        <v>213</v>
      </c>
      <c r="B68" s="43" t="s">
        <v>214</v>
      </c>
      <c r="C68" s="44">
        <v>0</v>
      </c>
      <c r="D68" s="44"/>
      <c r="E68" s="45">
        <v>29351.8</v>
      </c>
      <c r="F68" s="45">
        <v>35298.85</v>
      </c>
    </row>
    <row r="69" spans="1:6">
      <c r="A69" s="43" t="s">
        <v>215</v>
      </c>
      <c r="B69" s="43" t="s">
        <v>216</v>
      </c>
      <c r="C69" s="44">
        <v>1</v>
      </c>
      <c r="D69" s="44"/>
      <c r="E69" s="45">
        <v>17652.939999999999</v>
      </c>
      <c r="F69" s="45">
        <v>21808.12</v>
      </c>
    </row>
    <row r="70" spans="1:6">
      <c r="A70" s="43" t="s">
        <v>217</v>
      </c>
      <c r="B70" s="43" t="s">
        <v>218</v>
      </c>
      <c r="C70" s="44">
        <v>0</v>
      </c>
      <c r="D70" s="44"/>
      <c r="E70" s="45">
        <v>20401.080000000002</v>
      </c>
      <c r="F70" s="45">
        <v>25203.14</v>
      </c>
    </row>
    <row r="71" spans="1:6">
      <c r="A71" s="43" t="s">
        <v>219</v>
      </c>
      <c r="B71" s="43" t="s">
        <v>220</v>
      </c>
      <c r="C71" s="44">
        <v>0</v>
      </c>
      <c r="D71" s="44"/>
      <c r="E71" s="45">
        <v>20401.080000000002</v>
      </c>
      <c r="F71" s="45">
        <v>25203.14</v>
      </c>
    </row>
    <row r="72" spans="1:6">
      <c r="A72" s="43" t="s">
        <v>221</v>
      </c>
      <c r="B72" s="43" t="s">
        <v>90</v>
      </c>
      <c r="C72" s="44">
        <v>0</v>
      </c>
      <c r="D72" s="44"/>
      <c r="E72" s="45">
        <v>7648.18</v>
      </c>
      <c r="F72" s="45">
        <v>9448.42</v>
      </c>
    </row>
    <row r="73" spans="1:6">
      <c r="A73" s="230" t="s">
        <v>102</v>
      </c>
      <c r="B73" s="231"/>
      <c r="C73" s="47">
        <f>SUM(C23:C72)</f>
        <v>255</v>
      </c>
      <c r="D73" s="48">
        <f>SUM(D23:D72)</f>
        <v>3449</v>
      </c>
      <c r="E73" s="49"/>
      <c r="F73" s="49"/>
    </row>
    <row r="74" spans="1:6">
      <c r="A74" s="49"/>
      <c r="B74" s="50"/>
      <c r="C74" s="49"/>
      <c r="D74" s="49"/>
      <c r="E74" s="49"/>
      <c r="F74" s="49"/>
    </row>
    <row r="75" spans="1:6">
      <c r="B75" s="51" t="s">
        <v>32</v>
      </c>
      <c r="C75" s="47">
        <f>+C73+C20</f>
        <v>281</v>
      </c>
      <c r="D75" s="47"/>
    </row>
    <row r="76" spans="1:6">
      <c r="B76" s="51" t="s">
        <v>222</v>
      </c>
      <c r="C76" s="47"/>
      <c r="D76" s="48">
        <f>D73</f>
        <v>3449</v>
      </c>
    </row>
  </sheetData>
  <mergeCells count="14">
    <mergeCell ref="A9:B9"/>
    <mergeCell ref="A20:B20"/>
    <mergeCell ref="A22:B22"/>
    <mergeCell ref="A73:B73"/>
    <mergeCell ref="A1:F1"/>
    <mergeCell ref="A2:F2"/>
    <mergeCell ref="A3:F3"/>
    <mergeCell ref="A4:F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E6FA-3193-48EA-A900-0792EF9417F0}">
  <dimension ref="A1:F41"/>
  <sheetViews>
    <sheetView showGridLines="0" workbookViewId="0">
      <selection activeCell="I14" sqref="I14"/>
    </sheetView>
  </sheetViews>
  <sheetFormatPr baseColWidth="10" defaultRowHeight="15"/>
  <cols>
    <col min="1" max="1" width="7.140625" customWidth="1"/>
    <col min="2" max="2" width="35.140625" bestFit="1" customWidth="1"/>
    <col min="3" max="3" width="12.5703125" customWidth="1"/>
    <col min="4" max="4" width="11" customWidth="1"/>
    <col min="5" max="6" width="16.140625" customWidth="1"/>
  </cols>
  <sheetData>
    <row r="1" spans="1:6" ht="15.75">
      <c r="A1" s="205" t="s">
        <v>2908</v>
      </c>
      <c r="B1" s="205"/>
      <c r="C1" s="205"/>
      <c r="D1" s="205"/>
      <c r="E1" s="205"/>
      <c r="F1" s="205"/>
    </row>
    <row r="2" spans="1:6" ht="15.75">
      <c r="A2" s="205" t="s">
        <v>6</v>
      </c>
      <c r="B2" s="205"/>
      <c r="C2" s="205"/>
      <c r="D2" s="205"/>
      <c r="E2" s="205"/>
      <c r="F2" s="205"/>
    </row>
    <row r="3" spans="1:6" ht="15.75">
      <c r="A3" s="205" t="s">
        <v>7</v>
      </c>
      <c r="B3" s="205"/>
      <c r="C3" s="205"/>
      <c r="D3" s="205"/>
      <c r="E3" s="205"/>
      <c r="F3" s="205"/>
    </row>
    <row r="4" spans="1:6" ht="15.75">
      <c r="A4" s="205" t="s">
        <v>12</v>
      </c>
      <c r="B4" s="205"/>
      <c r="C4" s="205"/>
      <c r="D4" s="205"/>
      <c r="E4" s="205"/>
      <c r="F4" s="205"/>
    </row>
    <row r="5" spans="1:6" ht="15.75">
      <c r="A5" s="1"/>
    </row>
    <row r="6" spans="1:6" ht="15.75">
      <c r="A6" s="1"/>
    </row>
    <row r="7" spans="1:6" ht="11.25" customHeight="1">
      <c r="A7" s="237" t="s">
        <v>0</v>
      </c>
      <c r="B7" s="237" t="s">
        <v>1</v>
      </c>
      <c r="C7" s="238" t="s">
        <v>108</v>
      </c>
      <c r="D7" s="238" t="s">
        <v>271</v>
      </c>
      <c r="E7" s="237" t="s">
        <v>2</v>
      </c>
      <c r="F7" s="237"/>
    </row>
    <row r="8" spans="1:6" ht="11.25" customHeight="1">
      <c r="A8" s="237"/>
      <c r="B8" s="237"/>
      <c r="C8" s="238"/>
      <c r="D8" s="238"/>
      <c r="E8" s="237" t="s">
        <v>3</v>
      </c>
      <c r="F8" s="237" t="s">
        <v>4</v>
      </c>
    </row>
    <row r="9" spans="1:6" ht="9" customHeight="1">
      <c r="A9" s="237"/>
      <c r="B9" s="237"/>
      <c r="C9" s="238"/>
      <c r="D9" s="238"/>
      <c r="E9" s="237"/>
      <c r="F9" s="237"/>
    </row>
    <row r="10" spans="1:6">
      <c r="A10" s="203" t="s">
        <v>5</v>
      </c>
      <c r="B10" s="204"/>
    </row>
    <row r="11" spans="1:6" ht="15.75" customHeight="1">
      <c r="A11" s="4" t="s">
        <v>2909</v>
      </c>
      <c r="B11" s="105" t="s">
        <v>2910</v>
      </c>
      <c r="C11" s="3">
        <v>1</v>
      </c>
      <c r="D11" s="3"/>
      <c r="E11" s="98">
        <v>63944.62</v>
      </c>
      <c r="F11" s="98">
        <v>63944.62</v>
      </c>
    </row>
    <row r="12" spans="1:6">
      <c r="A12" s="4" t="s">
        <v>48</v>
      </c>
      <c r="B12" s="4" t="s">
        <v>2911</v>
      </c>
      <c r="C12" s="3">
        <v>6</v>
      </c>
      <c r="D12" s="3"/>
      <c r="E12" s="98">
        <v>47965.26</v>
      </c>
      <c r="F12" s="98">
        <v>47965.26</v>
      </c>
    </row>
    <row r="13" spans="1:6">
      <c r="A13" s="4" t="s">
        <v>1166</v>
      </c>
      <c r="B13" s="4" t="s">
        <v>2912</v>
      </c>
      <c r="C13" s="3">
        <v>3</v>
      </c>
      <c r="D13" s="3"/>
      <c r="E13" s="98">
        <v>24719.759999999998</v>
      </c>
      <c r="F13" s="98">
        <v>24719.759999999998</v>
      </c>
    </row>
    <row r="14" spans="1:6">
      <c r="A14" s="230" t="s">
        <v>99</v>
      </c>
      <c r="B14" s="231"/>
      <c r="C14" s="192">
        <f>SUM(C11:C13)</f>
        <v>10</v>
      </c>
      <c r="D14" s="42"/>
      <c r="E14" s="82"/>
      <c r="F14" s="82"/>
    </row>
    <row r="15" spans="1:6">
      <c r="A15" s="31"/>
      <c r="C15" s="42"/>
      <c r="D15" s="42"/>
      <c r="E15" s="82"/>
      <c r="F15" s="82"/>
    </row>
    <row r="16" spans="1:6">
      <c r="A16" s="203" t="s">
        <v>100</v>
      </c>
      <c r="B16" s="204"/>
    </row>
    <row r="17" spans="1:6">
      <c r="A17" s="96" t="s">
        <v>2913</v>
      </c>
      <c r="B17" s="96" t="s">
        <v>2914</v>
      </c>
      <c r="C17" s="3">
        <v>16</v>
      </c>
      <c r="D17" s="3"/>
      <c r="E17" s="98">
        <v>21382.83</v>
      </c>
      <c r="F17" s="98">
        <v>21382.83</v>
      </c>
    </row>
    <row r="18" spans="1:6">
      <c r="A18" s="96" t="s">
        <v>2915</v>
      </c>
      <c r="B18" s="96" t="s">
        <v>2916</v>
      </c>
      <c r="C18" s="3">
        <v>5</v>
      </c>
      <c r="D18" s="3"/>
      <c r="E18" s="98">
        <v>15159.26</v>
      </c>
      <c r="F18" s="98">
        <v>15159.26</v>
      </c>
    </row>
    <row r="19" spans="1:6">
      <c r="A19" s="96" t="s">
        <v>2917</v>
      </c>
      <c r="B19" s="96" t="s">
        <v>2918</v>
      </c>
      <c r="C19" s="3">
        <v>7</v>
      </c>
      <c r="D19" s="3"/>
      <c r="E19" s="98">
        <v>9477.89</v>
      </c>
      <c r="F19" s="98">
        <v>9477.89</v>
      </c>
    </row>
    <row r="20" spans="1:6">
      <c r="A20" s="96" t="s">
        <v>2919</v>
      </c>
      <c r="B20" s="96" t="s">
        <v>2920</v>
      </c>
      <c r="C20" s="3">
        <v>2</v>
      </c>
      <c r="D20" s="3"/>
      <c r="E20" s="98">
        <v>10118.81</v>
      </c>
      <c r="F20" s="98">
        <v>10118.81</v>
      </c>
    </row>
    <row r="21" spans="1:6">
      <c r="A21" s="96" t="s">
        <v>2921</v>
      </c>
      <c r="B21" s="96" t="s">
        <v>2922</v>
      </c>
      <c r="C21" s="3">
        <v>2</v>
      </c>
      <c r="D21" s="3"/>
      <c r="E21" s="98">
        <v>8155.99</v>
      </c>
      <c r="F21" s="98">
        <v>8155.99</v>
      </c>
    </row>
    <row r="22" spans="1:6">
      <c r="A22" s="96" t="s">
        <v>2923</v>
      </c>
      <c r="B22" s="96" t="s">
        <v>2924</v>
      </c>
      <c r="C22" s="3">
        <v>1</v>
      </c>
      <c r="D22" s="3"/>
      <c r="E22" s="98">
        <v>8155.99</v>
      </c>
      <c r="F22" s="98">
        <v>8155.99</v>
      </c>
    </row>
    <row r="23" spans="1:6">
      <c r="A23" s="96" t="s">
        <v>2925</v>
      </c>
      <c r="B23" s="96" t="s">
        <v>2926</v>
      </c>
      <c r="C23" s="3">
        <v>3</v>
      </c>
      <c r="D23" s="3"/>
      <c r="E23" s="98">
        <v>7335.88</v>
      </c>
      <c r="F23" s="98">
        <v>7335.88</v>
      </c>
    </row>
    <row r="24" spans="1:6">
      <c r="A24" s="96" t="s">
        <v>2927</v>
      </c>
      <c r="B24" s="96" t="s">
        <v>2928</v>
      </c>
      <c r="C24" s="3">
        <v>1</v>
      </c>
      <c r="D24" s="3"/>
      <c r="E24" s="98">
        <v>9410.2900000000009</v>
      </c>
      <c r="F24" s="98">
        <v>9410.2900000000009</v>
      </c>
    </row>
    <row r="25" spans="1:6">
      <c r="A25" s="96" t="s">
        <v>2929</v>
      </c>
      <c r="B25" s="96" t="s">
        <v>2930</v>
      </c>
      <c r="C25" s="3">
        <v>5</v>
      </c>
      <c r="D25" s="3"/>
      <c r="E25" s="98">
        <v>7335.88</v>
      </c>
      <c r="F25" s="98">
        <v>7335.88</v>
      </c>
    </row>
    <row r="26" spans="1:6">
      <c r="A26" s="96" t="s">
        <v>2931</v>
      </c>
      <c r="B26" s="96" t="s">
        <v>2932</v>
      </c>
      <c r="C26" s="3">
        <v>1</v>
      </c>
      <c r="D26" s="3"/>
      <c r="E26" s="98">
        <v>6961.06</v>
      </c>
      <c r="F26" s="98">
        <v>6961.06</v>
      </c>
    </row>
    <row r="27" spans="1:6">
      <c r="A27" s="96" t="s">
        <v>2933</v>
      </c>
      <c r="B27" s="96" t="s">
        <v>2934</v>
      </c>
      <c r="C27" s="3">
        <v>3</v>
      </c>
      <c r="D27" s="3"/>
      <c r="E27" s="98">
        <v>5447.47</v>
      </c>
      <c r="F27" s="98">
        <v>5447.47</v>
      </c>
    </row>
    <row r="28" spans="1:6">
      <c r="A28" s="96" t="s">
        <v>2935</v>
      </c>
      <c r="B28" s="96" t="s">
        <v>2936</v>
      </c>
      <c r="C28" s="3">
        <v>1</v>
      </c>
      <c r="D28" s="3"/>
      <c r="E28" s="98">
        <v>5516.85</v>
      </c>
      <c r="F28" s="98">
        <v>5516.85</v>
      </c>
    </row>
    <row r="29" spans="1:6">
      <c r="A29" s="96" t="s">
        <v>2937</v>
      </c>
      <c r="B29" s="96" t="s">
        <v>2938</v>
      </c>
      <c r="C29" s="3">
        <v>1</v>
      </c>
      <c r="D29" s="3"/>
      <c r="E29" s="98">
        <v>6980.02</v>
      </c>
      <c r="F29" s="98">
        <v>6980.02</v>
      </c>
    </row>
    <row r="30" spans="1:6">
      <c r="A30" s="96" t="s">
        <v>2939</v>
      </c>
      <c r="B30" s="96" t="s">
        <v>2940</v>
      </c>
      <c r="C30" s="3">
        <v>1</v>
      </c>
      <c r="D30" s="3"/>
      <c r="E30" s="98">
        <v>5633.08</v>
      </c>
      <c r="F30" s="98">
        <v>5633.08</v>
      </c>
    </row>
    <row r="31" spans="1:6">
      <c r="A31" s="96" t="s">
        <v>2941</v>
      </c>
      <c r="B31" s="96" t="s">
        <v>2942</v>
      </c>
      <c r="C31" s="3">
        <v>2</v>
      </c>
      <c r="D31" s="3"/>
      <c r="E31" s="98">
        <v>7335.88</v>
      </c>
      <c r="F31" s="98">
        <v>7335.88</v>
      </c>
    </row>
    <row r="32" spans="1:6">
      <c r="A32" s="96" t="s">
        <v>2943</v>
      </c>
      <c r="B32" s="96" t="s">
        <v>2944</v>
      </c>
      <c r="C32" s="3">
        <v>15</v>
      </c>
      <c r="D32" s="3"/>
      <c r="E32" s="98">
        <v>5447.47</v>
      </c>
      <c r="F32" s="98">
        <v>5447.47</v>
      </c>
    </row>
    <row r="33" spans="1:6">
      <c r="A33" s="96" t="s">
        <v>2945</v>
      </c>
      <c r="B33" s="96" t="s">
        <v>2946</v>
      </c>
      <c r="C33" s="3">
        <v>1</v>
      </c>
      <c r="D33" s="3"/>
      <c r="E33" s="98">
        <v>5447.47</v>
      </c>
      <c r="F33" s="98">
        <v>5447.47</v>
      </c>
    </row>
    <row r="34" spans="1:6">
      <c r="A34" s="230" t="s">
        <v>102</v>
      </c>
      <c r="B34" s="231"/>
      <c r="C34" s="192">
        <f>SUM(C17:C33)</f>
        <v>67</v>
      </c>
      <c r="D34" s="49"/>
      <c r="E34" s="84"/>
      <c r="F34" s="84"/>
    </row>
    <row r="35" spans="1:6">
      <c r="A35" s="49"/>
      <c r="B35" s="50"/>
      <c r="C35" s="49"/>
      <c r="D35" s="49"/>
      <c r="E35" s="84"/>
      <c r="F35" s="84"/>
    </row>
    <row r="36" spans="1:6">
      <c r="A36" s="203" t="s">
        <v>415</v>
      </c>
      <c r="B36" s="204"/>
      <c r="C36" s="49"/>
      <c r="D36" s="49"/>
      <c r="E36" s="84"/>
      <c r="F36" s="84"/>
    </row>
    <row r="37" spans="1:6">
      <c r="A37" s="96" t="s">
        <v>2947</v>
      </c>
      <c r="B37" s="96" t="s">
        <v>2948</v>
      </c>
      <c r="C37" s="3">
        <v>41</v>
      </c>
      <c r="D37" s="3">
        <v>800</v>
      </c>
      <c r="E37" s="98">
        <v>3956.16</v>
      </c>
      <c r="F37" s="98">
        <v>17308.2</v>
      </c>
    </row>
    <row r="38" spans="1:6">
      <c r="A38" s="230" t="s">
        <v>466</v>
      </c>
      <c r="B38" s="231"/>
      <c r="C38" s="192">
        <f>SUM(C37:C37)</f>
        <v>41</v>
      </c>
      <c r="D38" s="192">
        <f>SUM(D37:D37)</f>
        <v>800</v>
      </c>
      <c r="E38" s="42"/>
      <c r="F38" s="42"/>
    </row>
    <row r="39" spans="1:6">
      <c r="A39" s="31"/>
      <c r="C39" s="42"/>
      <c r="D39" s="42"/>
      <c r="E39" s="42"/>
      <c r="F39" s="42"/>
    </row>
    <row r="40" spans="1:6">
      <c r="B40" s="7" t="s">
        <v>31</v>
      </c>
      <c r="C40" s="192">
        <f>+C38+C34+C14</f>
        <v>118</v>
      </c>
      <c r="D40" s="121"/>
    </row>
    <row r="41" spans="1:6">
      <c r="B41" s="7" t="s">
        <v>926</v>
      </c>
      <c r="C41" s="121"/>
      <c r="D41" s="192">
        <f>+D38+D34+D14</f>
        <v>800</v>
      </c>
    </row>
  </sheetData>
  <mergeCells count="17">
    <mergeCell ref="A38:B38"/>
    <mergeCell ref="F8:F9"/>
    <mergeCell ref="A10:B10"/>
    <mergeCell ref="A14:B14"/>
    <mergeCell ref="A16:B16"/>
    <mergeCell ref="A34:B34"/>
    <mergeCell ref="A36:B36"/>
    <mergeCell ref="A1:F1"/>
    <mergeCell ref="A2:F2"/>
    <mergeCell ref="A3:F3"/>
    <mergeCell ref="A4:F4"/>
    <mergeCell ref="A7:A9"/>
    <mergeCell ref="B7:B9"/>
    <mergeCell ref="C7:C9"/>
    <mergeCell ref="D7:D9"/>
    <mergeCell ref="E7:F7"/>
    <mergeCell ref="E8:E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C3337-6265-44F2-A071-FE5C782D82D3}">
  <dimension ref="A1:F50"/>
  <sheetViews>
    <sheetView showGridLines="0" topLeftCell="A24" workbookViewId="0">
      <selection activeCell="F49" sqref="F49"/>
    </sheetView>
  </sheetViews>
  <sheetFormatPr baseColWidth="10" defaultRowHeight="15"/>
  <cols>
    <col min="1" max="1" width="8.85546875" customWidth="1"/>
    <col min="2" max="2" width="32.7109375" bestFit="1" customWidth="1"/>
    <col min="3" max="3" width="11.42578125" customWidth="1"/>
    <col min="4" max="5" width="11.7109375" customWidth="1"/>
  </cols>
  <sheetData>
    <row r="1" spans="1:5" ht="15.75">
      <c r="A1" s="205" t="s">
        <v>223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6.5" thickBot="1">
      <c r="A6" s="1"/>
    </row>
    <row r="7" spans="1:5" ht="15.75" thickBot="1">
      <c r="A7" s="206" t="s">
        <v>0</v>
      </c>
      <c r="B7" s="206" t="s">
        <v>1</v>
      </c>
      <c r="C7" s="208" t="s">
        <v>8</v>
      </c>
      <c r="D7" s="211" t="s">
        <v>2</v>
      </c>
      <c r="E7" s="212"/>
    </row>
    <row r="8" spans="1:5">
      <c r="A8" s="207"/>
      <c r="B8" s="207"/>
      <c r="C8" s="209"/>
      <c r="D8" s="206" t="s">
        <v>3</v>
      </c>
      <c r="E8" s="206" t="s">
        <v>4</v>
      </c>
    </row>
    <row r="9" spans="1:5" ht="15.75" thickBot="1">
      <c r="A9" s="213"/>
      <c r="B9" s="213"/>
      <c r="C9" s="210"/>
      <c r="D9" s="213"/>
      <c r="E9" s="213"/>
    </row>
    <row r="10" spans="1:5">
      <c r="A10" s="226" t="s">
        <v>5</v>
      </c>
      <c r="B10" s="227"/>
    </row>
    <row r="11" spans="1:5">
      <c r="A11" s="27" t="s">
        <v>224</v>
      </c>
      <c r="B11" s="27" t="s">
        <v>225</v>
      </c>
      <c r="C11" s="15">
        <v>1</v>
      </c>
      <c r="D11" s="52">
        <v>39508</v>
      </c>
      <c r="E11" s="52">
        <v>39508</v>
      </c>
    </row>
    <row r="12" spans="1:5">
      <c r="A12" s="27" t="s">
        <v>226</v>
      </c>
      <c r="B12" s="27" t="s">
        <v>58</v>
      </c>
      <c r="C12" s="15">
        <v>1</v>
      </c>
      <c r="D12" s="52">
        <v>17260</v>
      </c>
      <c r="E12" s="52">
        <v>17260</v>
      </c>
    </row>
    <row r="13" spans="1:5">
      <c r="A13" s="27" t="s">
        <v>227</v>
      </c>
      <c r="B13" s="27" t="s">
        <v>228</v>
      </c>
      <c r="C13" s="15">
        <v>1</v>
      </c>
      <c r="D13" s="52">
        <v>64842</v>
      </c>
      <c r="E13" s="52">
        <v>64842</v>
      </c>
    </row>
    <row r="14" spans="1:5">
      <c r="A14" s="27" t="s">
        <v>229</v>
      </c>
      <c r="B14" s="27" t="s">
        <v>230</v>
      </c>
      <c r="C14" s="15">
        <v>1</v>
      </c>
      <c r="D14" s="52">
        <v>32868</v>
      </c>
      <c r="E14" s="52">
        <v>32868</v>
      </c>
    </row>
    <row r="15" spans="1:5" ht="15.75" thickBot="1">
      <c r="A15" s="31"/>
      <c r="B15" s="25" t="s">
        <v>99</v>
      </c>
      <c r="C15" s="53">
        <f>SUM(C11:C14)</f>
        <v>4</v>
      </c>
    </row>
    <row r="16" spans="1:5" ht="15.75" thickTop="1">
      <c r="A16" s="31"/>
    </row>
    <row r="17" spans="1:6">
      <c r="A17" s="232" t="s">
        <v>100</v>
      </c>
      <c r="B17" s="232"/>
    </row>
    <row r="18" spans="1:6" ht="14.1" customHeight="1">
      <c r="A18" s="27" t="s">
        <v>231</v>
      </c>
      <c r="B18" s="27" t="s">
        <v>232</v>
      </c>
      <c r="C18" s="15">
        <v>2</v>
      </c>
      <c r="D18" s="52">
        <v>11534</v>
      </c>
      <c r="E18" s="52">
        <v>11534</v>
      </c>
    </row>
    <row r="19" spans="1:6" ht="14.1" customHeight="1">
      <c r="A19" s="27" t="s">
        <v>233</v>
      </c>
      <c r="B19" s="27" t="s">
        <v>234</v>
      </c>
      <c r="C19" s="15">
        <v>2</v>
      </c>
      <c r="D19" s="52">
        <v>10764</v>
      </c>
      <c r="E19" s="52">
        <v>10764</v>
      </c>
      <c r="F19" s="54"/>
    </row>
    <row r="20" spans="1:6" ht="14.1" customHeight="1">
      <c r="A20" s="27" t="s">
        <v>235</v>
      </c>
      <c r="B20" s="27" t="s">
        <v>234</v>
      </c>
      <c r="C20" s="15">
        <v>4</v>
      </c>
      <c r="D20" s="52">
        <v>11534</v>
      </c>
      <c r="E20" s="52">
        <v>11534</v>
      </c>
      <c r="F20" s="54"/>
    </row>
    <row r="21" spans="1:6" ht="14.1" customHeight="1">
      <c r="A21" s="27" t="s">
        <v>236</v>
      </c>
      <c r="B21" s="27" t="s">
        <v>234</v>
      </c>
      <c r="C21" s="15">
        <v>1</v>
      </c>
      <c r="D21" s="52">
        <v>16095</v>
      </c>
      <c r="E21" s="52">
        <v>16095</v>
      </c>
      <c r="F21" s="54"/>
    </row>
    <row r="22" spans="1:6" ht="14.1" customHeight="1">
      <c r="A22" s="27" t="s">
        <v>237</v>
      </c>
      <c r="B22" s="27" t="s">
        <v>234</v>
      </c>
      <c r="C22" s="15">
        <v>1</v>
      </c>
      <c r="D22" s="52">
        <v>17086</v>
      </c>
      <c r="E22" s="52">
        <v>17086</v>
      </c>
      <c r="F22" s="54"/>
    </row>
    <row r="23" spans="1:6" ht="14.1" customHeight="1">
      <c r="A23" s="27" t="s">
        <v>238</v>
      </c>
      <c r="B23" s="27" t="s">
        <v>234</v>
      </c>
      <c r="C23" s="15">
        <v>6</v>
      </c>
      <c r="D23" s="52">
        <v>17260</v>
      </c>
      <c r="E23" s="52">
        <v>17260</v>
      </c>
      <c r="F23" s="54"/>
    </row>
    <row r="24" spans="1:6" ht="14.1" customHeight="1">
      <c r="A24" s="27" t="s">
        <v>239</v>
      </c>
      <c r="B24" s="27" t="s">
        <v>240</v>
      </c>
      <c r="C24" s="15">
        <v>1</v>
      </c>
      <c r="D24" s="52">
        <v>5571</v>
      </c>
      <c r="E24" s="52">
        <v>5571</v>
      </c>
      <c r="F24" s="54"/>
    </row>
    <row r="25" spans="1:6" ht="14.1" customHeight="1">
      <c r="A25" s="27" t="s">
        <v>241</v>
      </c>
      <c r="B25" s="27" t="s">
        <v>242</v>
      </c>
      <c r="C25" s="15">
        <v>2</v>
      </c>
      <c r="D25" s="52">
        <v>8751</v>
      </c>
      <c r="E25" s="52">
        <v>8751</v>
      </c>
      <c r="F25" s="54"/>
    </row>
    <row r="26" spans="1:6" ht="14.1" customHeight="1">
      <c r="A26" s="27" t="s">
        <v>243</v>
      </c>
      <c r="B26" s="27" t="s">
        <v>244</v>
      </c>
      <c r="C26" s="15">
        <v>1</v>
      </c>
      <c r="D26" s="52">
        <v>14616</v>
      </c>
      <c r="E26" s="52">
        <v>14616</v>
      </c>
      <c r="F26" s="54"/>
    </row>
    <row r="27" spans="1:6" ht="14.1" customHeight="1">
      <c r="A27" s="27" t="s">
        <v>243</v>
      </c>
      <c r="B27" s="27" t="s">
        <v>245</v>
      </c>
      <c r="C27" s="15">
        <v>1</v>
      </c>
      <c r="D27" s="52">
        <v>11534</v>
      </c>
      <c r="E27" s="52">
        <v>11534</v>
      </c>
      <c r="F27" s="54"/>
    </row>
    <row r="28" spans="1:6" ht="14.1" customHeight="1">
      <c r="A28" s="27" t="s">
        <v>246</v>
      </c>
      <c r="B28" s="27" t="s">
        <v>245</v>
      </c>
      <c r="C28" s="15">
        <v>2</v>
      </c>
      <c r="D28" s="52">
        <v>17260</v>
      </c>
      <c r="E28" s="52">
        <v>17260</v>
      </c>
      <c r="F28" s="54"/>
    </row>
    <row r="29" spans="1:6" ht="14.1" customHeight="1">
      <c r="A29" s="27" t="s">
        <v>247</v>
      </c>
      <c r="B29" s="27" t="s">
        <v>245</v>
      </c>
      <c r="C29" s="15">
        <v>1</v>
      </c>
      <c r="D29" s="52">
        <v>17632</v>
      </c>
      <c r="E29" s="52">
        <v>17632</v>
      </c>
      <c r="F29" s="54"/>
    </row>
    <row r="30" spans="1:6" ht="14.1" customHeight="1">
      <c r="A30" s="27" t="s">
        <v>248</v>
      </c>
      <c r="B30" s="27" t="s">
        <v>249</v>
      </c>
      <c r="C30" s="15">
        <v>1</v>
      </c>
      <c r="D30" s="52">
        <v>8887</v>
      </c>
      <c r="E30" s="52">
        <v>8887</v>
      </c>
      <c r="F30" s="54"/>
    </row>
    <row r="31" spans="1:6" ht="14.1" customHeight="1">
      <c r="A31" s="27" t="s">
        <v>250</v>
      </c>
      <c r="B31" s="27" t="s">
        <v>249</v>
      </c>
      <c r="C31" s="15">
        <v>1</v>
      </c>
      <c r="D31" s="52">
        <v>10764</v>
      </c>
      <c r="E31" s="52">
        <v>10764</v>
      </c>
      <c r="F31" s="54"/>
    </row>
    <row r="32" spans="1:6" ht="14.1" customHeight="1">
      <c r="A32" s="27" t="s">
        <v>251</v>
      </c>
      <c r="B32" s="27" t="s">
        <v>249</v>
      </c>
      <c r="C32" s="15">
        <v>1</v>
      </c>
      <c r="D32" s="52">
        <v>11534</v>
      </c>
      <c r="E32" s="52">
        <v>11534</v>
      </c>
      <c r="F32" s="54"/>
    </row>
    <row r="33" spans="1:6" ht="14.1" customHeight="1">
      <c r="A33" s="27" t="s">
        <v>252</v>
      </c>
      <c r="B33" s="27" t="s">
        <v>249</v>
      </c>
      <c r="C33" s="15">
        <v>1</v>
      </c>
      <c r="D33" s="52">
        <v>14373</v>
      </c>
      <c r="E33" s="52">
        <v>14373</v>
      </c>
      <c r="F33" s="54"/>
    </row>
    <row r="34" spans="1:6" ht="14.1" customHeight="1">
      <c r="A34" s="27" t="s">
        <v>253</v>
      </c>
      <c r="B34" s="27" t="s">
        <v>249</v>
      </c>
      <c r="C34" s="15">
        <v>1</v>
      </c>
      <c r="D34" s="52">
        <v>14616</v>
      </c>
      <c r="E34" s="52">
        <v>14616</v>
      </c>
      <c r="F34" s="54"/>
    </row>
    <row r="35" spans="1:6" ht="14.1" customHeight="1">
      <c r="A35" s="27" t="s">
        <v>254</v>
      </c>
      <c r="B35" s="27" t="s">
        <v>249</v>
      </c>
      <c r="C35" s="15">
        <v>2</v>
      </c>
      <c r="D35" s="52">
        <v>14881</v>
      </c>
      <c r="E35" s="52">
        <v>14881</v>
      </c>
      <c r="F35" s="54"/>
    </row>
    <row r="36" spans="1:6" ht="14.1" customHeight="1">
      <c r="A36" s="27" t="s">
        <v>255</v>
      </c>
      <c r="B36" s="27" t="s">
        <v>249</v>
      </c>
      <c r="C36" s="15">
        <v>1</v>
      </c>
      <c r="D36" s="52">
        <v>17260</v>
      </c>
      <c r="E36" s="52">
        <v>17260</v>
      </c>
      <c r="F36" s="54"/>
    </row>
    <row r="37" spans="1:6" ht="14.1" customHeight="1">
      <c r="A37" s="27" t="s">
        <v>256</v>
      </c>
      <c r="B37" s="27" t="s">
        <v>249</v>
      </c>
      <c r="C37" s="15">
        <v>2</v>
      </c>
      <c r="D37" s="52">
        <v>17632</v>
      </c>
      <c r="E37" s="52">
        <v>17632</v>
      </c>
      <c r="F37" s="54"/>
    </row>
    <row r="38" spans="1:6" ht="14.1" customHeight="1">
      <c r="A38" s="27" t="s">
        <v>257</v>
      </c>
      <c r="B38" s="27" t="s">
        <v>258</v>
      </c>
      <c r="C38" s="15">
        <v>1</v>
      </c>
      <c r="D38" s="52">
        <v>5571</v>
      </c>
      <c r="E38" s="52">
        <v>5571</v>
      </c>
      <c r="F38" s="54"/>
    </row>
    <row r="39" spans="1:6" ht="14.1" customHeight="1">
      <c r="A39" s="27" t="s">
        <v>259</v>
      </c>
      <c r="B39" s="27" t="s">
        <v>258</v>
      </c>
      <c r="C39" s="15">
        <v>1</v>
      </c>
      <c r="D39" s="52">
        <v>6031</v>
      </c>
      <c r="E39" s="52">
        <v>6031</v>
      </c>
      <c r="F39" s="54"/>
    </row>
    <row r="40" spans="1:6" ht="14.1" customHeight="1">
      <c r="A40" s="27" t="s">
        <v>260</v>
      </c>
      <c r="B40" s="27" t="s">
        <v>139</v>
      </c>
      <c r="C40" s="15">
        <v>2</v>
      </c>
      <c r="D40" s="52">
        <v>9167</v>
      </c>
      <c r="E40" s="52">
        <v>9167</v>
      </c>
      <c r="F40" s="54"/>
    </row>
    <row r="41" spans="1:6" ht="14.1" customHeight="1">
      <c r="A41" s="27" t="s">
        <v>261</v>
      </c>
      <c r="B41" s="27" t="s">
        <v>139</v>
      </c>
      <c r="C41" s="15">
        <v>1</v>
      </c>
      <c r="D41" s="52">
        <v>9354</v>
      </c>
      <c r="E41" s="52">
        <v>9354</v>
      </c>
      <c r="F41" s="54"/>
    </row>
    <row r="42" spans="1:6">
      <c r="A42" s="228" t="s">
        <v>102</v>
      </c>
      <c r="B42" s="228"/>
      <c r="C42" s="47">
        <f>SUM(C18:C41)</f>
        <v>39</v>
      </c>
      <c r="D42" s="40"/>
      <c r="E42" s="40"/>
    </row>
    <row r="43" spans="1:6" ht="3.75" customHeight="1">
      <c r="A43" s="31"/>
    </row>
    <row r="44" spans="1:6">
      <c r="B44" s="7" t="s">
        <v>262</v>
      </c>
      <c r="C44" s="8">
        <f>+C15+C42</f>
        <v>43</v>
      </c>
    </row>
    <row r="45" spans="1:6">
      <c r="A45" s="31"/>
    </row>
    <row r="46" spans="1:6">
      <c r="A46" s="232" t="s">
        <v>263</v>
      </c>
      <c r="B46" s="232"/>
    </row>
    <row r="47" spans="1:6" ht="14.1" customHeight="1">
      <c r="A47" s="27"/>
      <c r="B47" s="27" t="s">
        <v>90</v>
      </c>
      <c r="C47" s="15">
        <v>1</v>
      </c>
      <c r="D47" s="52">
        <v>4735.5</v>
      </c>
      <c r="E47" s="52">
        <v>4735.5</v>
      </c>
      <c r="F47" s="54"/>
    </row>
    <row r="48" spans="1:6">
      <c r="A48" s="233" t="s">
        <v>264</v>
      </c>
      <c r="B48" s="234"/>
      <c r="C48" s="47">
        <f>SUM(C47:C47)</f>
        <v>1</v>
      </c>
    </row>
    <row r="49" spans="1:3" ht="6.75" customHeight="1">
      <c r="A49" s="31"/>
    </row>
    <row r="50" spans="1:3">
      <c r="B50" s="7" t="s">
        <v>31</v>
      </c>
      <c r="C50" s="8">
        <f>+C48+C42+C15</f>
        <v>44</v>
      </c>
    </row>
  </sheetData>
  <mergeCells count="15">
    <mergeCell ref="A10:B10"/>
    <mergeCell ref="A17:B17"/>
    <mergeCell ref="A42:B42"/>
    <mergeCell ref="A46:B46"/>
    <mergeCell ref="A48:B48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83356-3553-4177-92B5-8807A94C6E08}">
  <dimension ref="A1:G32"/>
  <sheetViews>
    <sheetView showGridLines="0" workbookViewId="0">
      <selection activeCell="F49" sqref="F49"/>
    </sheetView>
  </sheetViews>
  <sheetFormatPr baseColWidth="10" defaultRowHeight="15"/>
  <cols>
    <col min="1" max="1" width="8.28515625" customWidth="1"/>
    <col min="2" max="2" width="32.7109375" bestFit="1" customWidth="1"/>
    <col min="3" max="3" width="15.140625" bestFit="1" customWidth="1"/>
    <col min="4" max="4" width="10.7109375" customWidth="1"/>
    <col min="5" max="5" width="12" customWidth="1"/>
    <col min="7" max="7" width="12.5703125" bestFit="1" customWidth="1"/>
  </cols>
  <sheetData>
    <row r="1" spans="1:5" ht="15.75">
      <c r="A1" s="205" t="s">
        <v>265</v>
      </c>
      <c r="B1" s="205"/>
      <c r="C1" s="205"/>
      <c r="D1" s="205"/>
      <c r="E1" s="205"/>
    </row>
    <row r="2" spans="1:5" ht="15.75">
      <c r="A2" s="205" t="s">
        <v>6</v>
      </c>
      <c r="B2" s="205"/>
      <c r="C2" s="205"/>
      <c r="D2" s="205"/>
      <c r="E2" s="205"/>
    </row>
    <row r="3" spans="1:5" ht="15.75">
      <c r="A3" s="205" t="s">
        <v>7</v>
      </c>
      <c r="B3" s="205"/>
      <c r="C3" s="205"/>
      <c r="D3" s="205"/>
      <c r="E3" s="205"/>
    </row>
    <row r="4" spans="1:5" ht="15.75">
      <c r="A4" s="205" t="s">
        <v>12</v>
      </c>
      <c r="B4" s="205"/>
      <c r="C4" s="205"/>
      <c r="D4" s="205"/>
      <c r="E4" s="205"/>
    </row>
    <row r="5" spans="1:5" ht="15.75">
      <c r="A5" s="1"/>
    </row>
    <row r="6" spans="1:5" ht="16.5" thickBot="1">
      <c r="A6" s="1"/>
    </row>
    <row r="7" spans="1:5" ht="15.75" thickBot="1">
      <c r="A7" s="206" t="s">
        <v>0</v>
      </c>
      <c r="B7" s="206" t="s">
        <v>1</v>
      </c>
      <c r="C7" s="208" t="s">
        <v>8</v>
      </c>
      <c r="D7" s="211" t="s">
        <v>2</v>
      </c>
      <c r="E7" s="212"/>
    </row>
    <row r="8" spans="1:5">
      <c r="A8" s="207"/>
      <c r="B8" s="207"/>
      <c r="C8" s="209"/>
      <c r="D8" s="206" t="s">
        <v>3</v>
      </c>
      <c r="E8" s="206" t="s">
        <v>4</v>
      </c>
    </row>
    <row r="9" spans="1:5" ht="15.75" thickBot="1">
      <c r="A9" s="213"/>
      <c r="B9" s="213"/>
      <c r="C9" s="210"/>
      <c r="D9" s="213"/>
      <c r="E9" s="213"/>
    </row>
    <row r="10" spans="1:5" ht="15.75" hidden="1" thickBot="1">
      <c r="A10" s="55" t="s">
        <v>5</v>
      </c>
      <c r="B10" s="56"/>
    </row>
    <row r="11" spans="1:5" ht="15.75" hidden="1" thickBot="1">
      <c r="A11" s="57"/>
      <c r="B11" s="58"/>
      <c r="C11" s="59"/>
      <c r="D11" s="60"/>
      <c r="E11" s="61"/>
    </row>
    <row r="12" spans="1:5" ht="15.75" hidden="1" thickBot="1">
      <c r="A12" s="32"/>
      <c r="B12" s="33"/>
      <c r="C12" s="59"/>
      <c r="D12" s="35"/>
      <c r="E12" s="35"/>
    </row>
    <row r="13" spans="1:5" ht="15.75" hidden="1" thickBot="1">
      <c r="A13" s="62"/>
      <c r="B13" s="63" t="s">
        <v>99</v>
      </c>
      <c r="C13" s="64">
        <f>SUM(C11:C12)</f>
        <v>0</v>
      </c>
      <c r="D13" s="64"/>
      <c r="E13" s="64"/>
    </row>
    <row r="14" spans="1:5" ht="15.75" hidden="1" thickBot="1">
      <c r="A14" s="31"/>
    </row>
    <row r="15" spans="1:5" ht="15.75" hidden="1" thickBot="1">
      <c r="A15" s="65" t="s">
        <v>100</v>
      </c>
      <c r="B15" s="66"/>
    </row>
    <row r="16" spans="1:5" ht="15.75" hidden="1" thickBot="1">
      <c r="A16" s="32"/>
      <c r="B16" s="33"/>
      <c r="C16" s="67"/>
      <c r="D16" s="68"/>
      <c r="E16" s="68"/>
    </row>
    <row r="17" spans="1:7" ht="15.75" hidden="1" thickBot="1">
      <c r="A17" s="32"/>
      <c r="B17" s="33"/>
      <c r="C17" s="34"/>
      <c r="D17" s="35"/>
      <c r="E17" s="35"/>
    </row>
    <row r="18" spans="1:7" ht="15.75" hidden="1" thickBot="1">
      <c r="A18" s="62"/>
      <c r="B18" s="63" t="s">
        <v>102</v>
      </c>
      <c r="C18" s="64">
        <f>SUM(C16:C17)</f>
        <v>0</v>
      </c>
      <c r="D18" s="64"/>
      <c r="E18" s="64"/>
    </row>
    <row r="19" spans="1:7" ht="15.75" hidden="1" thickBot="1">
      <c r="A19" s="40"/>
      <c r="B19" s="41"/>
      <c r="C19" s="40"/>
      <c r="D19" s="40"/>
      <c r="E19" s="40"/>
    </row>
    <row r="20" spans="1:7" ht="15.75" hidden="1" thickBot="1">
      <c r="A20" s="65" t="s">
        <v>103</v>
      </c>
      <c r="B20" s="66"/>
    </row>
    <row r="21" spans="1:7" ht="15.75" hidden="1" thickBot="1">
      <c r="A21" s="32"/>
      <c r="B21" s="33"/>
      <c r="C21" s="67"/>
      <c r="D21" s="68"/>
      <c r="E21" s="68"/>
    </row>
    <row r="22" spans="1:7" ht="15.75" hidden="1" thickBot="1">
      <c r="A22" s="32"/>
      <c r="B22" s="33"/>
      <c r="C22" s="34"/>
      <c r="D22" s="35"/>
      <c r="E22" s="35"/>
    </row>
    <row r="23" spans="1:7" ht="15.75" hidden="1" thickBot="1">
      <c r="A23" s="62"/>
      <c r="B23" s="63" t="s">
        <v>106</v>
      </c>
      <c r="C23" s="64">
        <f>SUM(C21:C22)</f>
        <v>0</v>
      </c>
      <c r="D23" s="64"/>
      <c r="E23" s="64"/>
    </row>
    <row r="24" spans="1:7" ht="15.75" hidden="1" thickBot="1">
      <c r="A24" s="31"/>
    </row>
    <row r="25" spans="1:7">
      <c r="A25" s="235" t="s">
        <v>263</v>
      </c>
      <c r="B25" s="236"/>
      <c r="C25" s="69"/>
    </row>
    <row r="26" spans="1:7">
      <c r="A26" s="70"/>
      <c r="B26" s="13" t="s">
        <v>266</v>
      </c>
      <c r="C26" s="15">
        <v>1</v>
      </c>
      <c r="D26" s="71">
        <v>14456</v>
      </c>
      <c r="E26" s="71">
        <v>14456</v>
      </c>
      <c r="G26" s="72"/>
    </row>
    <row r="27" spans="1:7" ht="36">
      <c r="A27" s="70"/>
      <c r="B27" s="14" t="s">
        <v>267</v>
      </c>
      <c r="C27" s="15">
        <v>2</v>
      </c>
      <c r="D27" s="73">
        <v>15836</v>
      </c>
      <c r="E27" s="73">
        <v>28049</v>
      </c>
      <c r="G27" s="72"/>
    </row>
    <row r="28" spans="1:7" ht="24">
      <c r="A28" s="70"/>
      <c r="B28" s="14" t="s">
        <v>268</v>
      </c>
      <c r="C28" s="15">
        <v>1</v>
      </c>
      <c r="D28" s="74">
        <v>25906</v>
      </c>
      <c r="E28" s="74">
        <v>25906</v>
      </c>
      <c r="G28" s="72"/>
    </row>
    <row r="29" spans="1:7">
      <c r="A29" s="70"/>
      <c r="B29" s="13" t="s">
        <v>269</v>
      </c>
      <c r="C29" s="15">
        <v>1</v>
      </c>
      <c r="D29" s="75">
        <v>15836</v>
      </c>
      <c r="E29" s="75">
        <v>15836</v>
      </c>
      <c r="G29" s="72"/>
    </row>
    <row r="30" spans="1:7">
      <c r="A30" s="70"/>
      <c r="B30" s="13" t="s">
        <v>270</v>
      </c>
      <c r="C30" s="15">
        <v>1</v>
      </c>
      <c r="D30" s="76">
        <v>11319</v>
      </c>
      <c r="E30" s="76">
        <v>11319</v>
      </c>
      <c r="G30" s="72"/>
    </row>
    <row r="31" spans="1:7" ht="15.75" thickBot="1">
      <c r="A31" s="31"/>
      <c r="B31" s="7" t="s">
        <v>14</v>
      </c>
      <c r="C31" s="53">
        <f>SUM(C26:C30)</f>
        <v>6</v>
      </c>
      <c r="G31" s="72"/>
    </row>
    <row r="32" spans="1:7" ht="15.75" thickTop="1">
      <c r="A32" s="31"/>
    </row>
  </sheetData>
  <protectedRanges>
    <protectedRange sqref="D26:E26" name="Rango1_99_1_1"/>
  </protectedRanges>
  <mergeCells count="11">
    <mergeCell ref="A25:B25"/>
    <mergeCell ref="A1:E1"/>
    <mergeCell ref="A2:E2"/>
    <mergeCell ref="A3:E3"/>
    <mergeCell ref="A4:E4"/>
    <mergeCell ref="A7:A9"/>
    <mergeCell ref="B7:B9"/>
    <mergeCell ref="C7:C9"/>
    <mergeCell ref="D7:E7"/>
    <mergeCell ref="D8:D9"/>
    <mergeCell ref="E8:E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17898-17D8-4032-8D32-942F42DAB592}">
  <sheetPr>
    <pageSetUpPr fitToPage="1"/>
  </sheetPr>
  <dimension ref="A1:F184"/>
  <sheetViews>
    <sheetView showGridLines="0" topLeftCell="A163" zoomScaleNormal="100" workbookViewId="0">
      <selection activeCell="F49" sqref="F49"/>
    </sheetView>
  </sheetViews>
  <sheetFormatPr baseColWidth="10" defaultRowHeight="15"/>
  <cols>
    <col min="1" max="1" width="19.42578125" customWidth="1"/>
    <col min="2" max="2" width="34.5703125" customWidth="1"/>
    <col min="3" max="3" width="12.5703125" customWidth="1"/>
    <col min="4" max="4" width="11" customWidth="1"/>
    <col min="5" max="5" width="18.7109375" style="77" customWidth="1"/>
    <col min="6" max="6" width="18.5703125" style="77" customWidth="1"/>
  </cols>
  <sheetData>
    <row r="1" spans="1:6" ht="15.75">
      <c r="A1" s="205" t="str">
        <f>+'[2]Resumen de Plazas'!A1:K1</f>
        <v>COLEGIO DE BACHILLERES DEL ESTADO DE YUCATÁN</v>
      </c>
      <c r="B1" s="205"/>
      <c r="C1" s="205"/>
      <c r="D1" s="205"/>
      <c r="E1" s="205"/>
      <c r="F1" s="205"/>
    </row>
    <row r="2" spans="1:6" ht="15.75">
      <c r="A2" s="205" t="s">
        <v>6</v>
      </c>
      <c r="B2" s="205"/>
      <c r="C2" s="205"/>
      <c r="D2" s="205"/>
      <c r="E2" s="205"/>
      <c r="F2" s="205"/>
    </row>
    <row r="3" spans="1:6" ht="15.75">
      <c r="A3" s="205" t="s">
        <v>7</v>
      </c>
      <c r="B3" s="205"/>
      <c r="C3" s="205"/>
      <c r="D3" s="205"/>
      <c r="E3" s="205"/>
      <c r="F3" s="205"/>
    </row>
    <row r="4" spans="1:6" ht="15.75">
      <c r="A4" s="205" t="s">
        <v>12</v>
      </c>
      <c r="B4" s="205"/>
      <c r="C4" s="205"/>
      <c r="D4" s="205"/>
      <c r="E4" s="205"/>
      <c r="F4" s="205"/>
    </row>
    <row r="5" spans="1:6" ht="15.75">
      <c r="A5" s="1"/>
    </row>
    <row r="6" spans="1:6" ht="11.25" customHeight="1">
      <c r="A6" s="237" t="s">
        <v>0</v>
      </c>
      <c r="B6" s="237" t="s">
        <v>1</v>
      </c>
      <c r="C6" s="238" t="s">
        <v>108</v>
      </c>
      <c r="D6" s="238" t="s">
        <v>271</v>
      </c>
      <c r="E6" s="239" t="s">
        <v>2</v>
      </c>
      <c r="F6" s="239"/>
    </row>
    <row r="7" spans="1:6" ht="11.25" customHeight="1">
      <c r="A7" s="237"/>
      <c r="B7" s="237"/>
      <c r="C7" s="238"/>
      <c r="D7" s="238"/>
      <c r="E7" s="239" t="s">
        <v>3</v>
      </c>
      <c r="F7" s="239" t="s">
        <v>4</v>
      </c>
    </row>
    <row r="8" spans="1:6" ht="9" customHeight="1">
      <c r="A8" s="237"/>
      <c r="B8" s="237"/>
      <c r="C8" s="238"/>
      <c r="D8" s="238"/>
      <c r="E8" s="239"/>
      <c r="F8" s="239"/>
    </row>
    <row r="9" spans="1:6">
      <c r="A9" s="51" t="s">
        <v>5</v>
      </c>
      <c r="B9" s="47"/>
      <c r="C9" s="78"/>
      <c r="D9" s="78"/>
      <c r="E9" s="79"/>
      <c r="F9" s="79"/>
    </row>
    <row r="10" spans="1:6">
      <c r="A10" s="43" t="s">
        <v>272</v>
      </c>
      <c r="B10" s="43" t="s">
        <v>52</v>
      </c>
      <c r="C10" s="44">
        <v>1</v>
      </c>
      <c r="D10" s="44"/>
      <c r="E10" s="80">
        <v>62484.723399999995</v>
      </c>
      <c r="F10" s="80">
        <v>62484.723399999995</v>
      </c>
    </row>
    <row r="11" spans="1:6">
      <c r="A11" s="43" t="s">
        <v>273</v>
      </c>
      <c r="B11" s="43" t="s">
        <v>274</v>
      </c>
      <c r="C11" s="44">
        <v>4</v>
      </c>
      <c r="D11" s="44"/>
      <c r="E11" s="80">
        <v>46913.562299999998</v>
      </c>
      <c r="F11" s="80">
        <v>46913.562299999998</v>
      </c>
    </row>
    <row r="12" spans="1:6">
      <c r="A12" s="43" t="s">
        <v>275</v>
      </c>
      <c r="B12" s="43" t="s">
        <v>276</v>
      </c>
      <c r="C12" s="44">
        <v>3</v>
      </c>
      <c r="D12" s="44"/>
      <c r="E12" s="80">
        <v>39018.920600000005</v>
      </c>
      <c r="F12" s="80">
        <v>39018.920600000005</v>
      </c>
    </row>
    <row r="13" spans="1:6">
      <c r="A13" s="43" t="s">
        <v>277</v>
      </c>
      <c r="B13" s="43" t="s">
        <v>278</v>
      </c>
      <c r="C13" s="44">
        <v>2</v>
      </c>
      <c r="D13" s="44"/>
      <c r="E13" s="80">
        <v>39018.920600000005</v>
      </c>
      <c r="F13" s="80">
        <v>39018.920600000005</v>
      </c>
    </row>
    <row r="14" spans="1:6">
      <c r="A14" s="43" t="s">
        <v>279</v>
      </c>
      <c r="B14" s="43" t="s">
        <v>280</v>
      </c>
      <c r="C14" s="44">
        <v>3</v>
      </c>
      <c r="D14" s="44"/>
      <c r="E14" s="80">
        <v>33081.847699999998</v>
      </c>
      <c r="F14" s="80">
        <v>33081.847699999998</v>
      </c>
    </row>
    <row r="15" spans="1:6">
      <c r="A15" s="43" t="s">
        <v>281</v>
      </c>
      <c r="B15" s="43" t="s">
        <v>282</v>
      </c>
      <c r="C15" s="44">
        <v>10</v>
      </c>
      <c r="D15" s="44"/>
      <c r="E15" s="80">
        <v>33081.847699999998</v>
      </c>
      <c r="F15" s="80">
        <v>33081.847699999998</v>
      </c>
    </row>
    <row r="16" spans="1:6">
      <c r="A16" s="43" t="s">
        <v>283</v>
      </c>
      <c r="B16" s="43" t="s">
        <v>284</v>
      </c>
      <c r="C16" s="44">
        <v>7</v>
      </c>
      <c r="D16" s="44"/>
      <c r="E16" s="80">
        <v>27292.947</v>
      </c>
      <c r="F16" s="80">
        <v>27292.947</v>
      </c>
    </row>
    <row r="17" spans="1:6">
      <c r="A17" s="43" t="s">
        <v>285</v>
      </c>
      <c r="B17" s="43" t="s">
        <v>286</v>
      </c>
      <c r="C17" s="44">
        <v>2</v>
      </c>
      <c r="D17" s="44"/>
      <c r="E17" s="80">
        <v>27292.95</v>
      </c>
      <c r="F17" s="80">
        <v>27292.95</v>
      </c>
    </row>
    <row r="18" spans="1:6">
      <c r="A18" s="43" t="s">
        <v>287</v>
      </c>
      <c r="B18" s="43" t="s">
        <v>216</v>
      </c>
      <c r="C18" s="44">
        <v>9</v>
      </c>
      <c r="D18" s="44"/>
      <c r="E18" s="80">
        <v>22144.34</v>
      </c>
      <c r="F18" s="80">
        <v>22144.34</v>
      </c>
    </row>
    <row r="19" spans="1:6">
      <c r="A19" s="43" t="s">
        <v>288</v>
      </c>
      <c r="B19" s="43" t="s">
        <v>289</v>
      </c>
      <c r="C19" s="44">
        <v>1</v>
      </c>
      <c r="D19" s="44"/>
      <c r="E19" s="80">
        <v>33081.85</v>
      </c>
      <c r="F19" s="80">
        <v>33081.85</v>
      </c>
    </row>
    <row r="20" spans="1:6">
      <c r="A20" s="43" t="s">
        <v>290</v>
      </c>
      <c r="B20" s="43" t="s">
        <v>291</v>
      </c>
      <c r="C20" s="44">
        <v>12</v>
      </c>
      <c r="D20" s="44"/>
      <c r="E20" s="80">
        <v>18892.2</v>
      </c>
      <c r="F20" s="80">
        <v>18892.2</v>
      </c>
    </row>
    <row r="21" spans="1:6">
      <c r="A21" s="43" t="s">
        <v>292</v>
      </c>
      <c r="B21" s="43" t="s">
        <v>293</v>
      </c>
      <c r="C21" s="44">
        <v>4</v>
      </c>
      <c r="D21" s="44"/>
      <c r="E21" s="80">
        <v>21067.1</v>
      </c>
      <c r="F21" s="80">
        <v>21067.1</v>
      </c>
    </row>
    <row r="22" spans="1:6">
      <c r="A22" s="43" t="s">
        <v>294</v>
      </c>
      <c r="B22" s="43" t="s">
        <v>295</v>
      </c>
      <c r="C22" s="44">
        <v>4</v>
      </c>
      <c r="D22" s="44"/>
      <c r="E22" s="80">
        <v>23494.400000000001</v>
      </c>
      <c r="F22" s="80">
        <v>23494.400000000001</v>
      </c>
    </row>
    <row r="23" spans="1:6">
      <c r="A23" s="43" t="s">
        <v>296</v>
      </c>
      <c r="B23" s="43" t="s">
        <v>297</v>
      </c>
      <c r="C23" s="44">
        <v>2</v>
      </c>
      <c r="D23" s="44"/>
      <c r="E23" s="80">
        <v>17962.400000000001</v>
      </c>
      <c r="F23" s="80">
        <v>17962.400000000001</v>
      </c>
    </row>
    <row r="24" spans="1:6">
      <c r="A24" s="43" t="s">
        <v>298</v>
      </c>
      <c r="B24" s="43" t="s">
        <v>299</v>
      </c>
      <c r="C24" s="44">
        <v>7</v>
      </c>
      <c r="D24" s="44"/>
      <c r="E24" s="80">
        <v>20039.2</v>
      </c>
      <c r="F24" s="80">
        <v>20039.2</v>
      </c>
    </row>
    <row r="25" spans="1:6">
      <c r="A25" s="43" t="s">
        <v>300</v>
      </c>
      <c r="B25" s="43" t="s">
        <v>301</v>
      </c>
      <c r="C25" s="44">
        <v>4</v>
      </c>
      <c r="D25" s="44"/>
      <c r="E25" s="80">
        <v>18980.099999999999</v>
      </c>
      <c r="F25" s="80">
        <v>18980.099999999999</v>
      </c>
    </row>
    <row r="26" spans="1:6">
      <c r="A26" s="43" t="s">
        <v>302</v>
      </c>
      <c r="B26" s="43" t="s">
        <v>303</v>
      </c>
      <c r="C26" s="44">
        <v>2</v>
      </c>
      <c r="D26" s="44"/>
      <c r="E26" s="80">
        <v>21827.200000000001</v>
      </c>
      <c r="F26" s="80">
        <v>21827.200000000001</v>
      </c>
    </row>
    <row r="27" spans="1:6">
      <c r="A27" s="43" t="s">
        <v>304</v>
      </c>
      <c r="B27" s="43" t="s">
        <v>291</v>
      </c>
      <c r="C27" s="44">
        <v>33</v>
      </c>
      <c r="D27" s="44"/>
      <c r="E27" s="80">
        <v>15556.4</v>
      </c>
      <c r="F27" s="80">
        <v>15556.4</v>
      </c>
    </row>
    <row r="28" spans="1:6">
      <c r="A28" s="43" t="s">
        <v>305</v>
      </c>
      <c r="B28" s="43" t="s">
        <v>293</v>
      </c>
      <c r="C28" s="44">
        <v>7</v>
      </c>
      <c r="D28" s="44"/>
      <c r="E28" s="80">
        <v>17345.8</v>
      </c>
      <c r="F28" s="80">
        <v>17345.8</v>
      </c>
    </row>
    <row r="29" spans="1:6">
      <c r="A29" s="43" t="s">
        <v>306</v>
      </c>
      <c r="B29" s="43" t="s">
        <v>295</v>
      </c>
      <c r="C29" s="44">
        <v>1</v>
      </c>
      <c r="D29" s="44"/>
      <c r="E29" s="80">
        <v>19352.099999999999</v>
      </c>
      <c r="F29" s="80">
        <v>19352.099999999999</v>
      </c>
    </row>
    <row r="30" spans="1:6">
      <c r="A30" s="43" t="s">
        <v>307</v>
      </c>
      <c r="B30" s="43" t="s">
        <v>297</v>
      </c>
      <c r="C30" s="44">
        <v>4</v>
      </c>
      <c r="D30" s="44"/>
      <c r="E30" s="80">
        <v>14786.6</v>
      </c>
      <c r="F30" s="80">
        <v>14786.6</v>
      </c>
    </row>
    <row r="31" spans="1:6">
      <c r="A31" s="43" t="s">
        <v>308</v>
      </c>
      <c r="B31" s="43" t="s">
        <v>299</v>
      </c>
      <c r="C31" s="44">
        <v>2</v>
      </c>
      <c r="D31" s="44"/>
      <c r="E31" s="80">
        <v>16495</v>
      </c>
      <c r="F31" s="80">
        <v>16495</v>
      </c>
    </row>
    <row r="32" spans="1:6">
      <c r="A32" s="43" t="s">
        <v>309</v>
      </c>
      <c r="B32" s="43" t="s">
        <v>301</v>
      </c>
      <c r="C32" s="44">
        <v>3</v>
      </c>
      <c r="D32" s="44"/>
      <c r="E32" s="80">
        <v>15687.9</v>
      </c>
      <c r="F32" s="80">
        <v>15687.9</v>
      </c>
    </row>
    <row r="33" spans="1:6">
      <c r="A33" s="43" t="s">
        <v>310</v>
      </c>
      <c r="B33" s="43" t="s">
        <v>303</v>
      </c>
      <c r="C33" s="44">
        <v>2</v>
      </c>
      <c r="D33" s="44"/>
      <c r="E33" s="80">
        <v>18041.099999999999</v>
      </c>
      <c r="F33" s="80">
        <v>18041.099999999999</v>
      </c>
    </row>
    <row r="34" spans="1:6">
      <c r="A34" s="47"/>
      <c r="B34" s="81" t="s">
        <v>99</v>
      </c>
      <c r="C34" s="47">
        <f>SUM(C10:C33)</f>
        <v>129</v>
      </c>
      <c r="D34" s="42"/>
      <c r="E34" s="82"/>
      <c r="F34" s="82"/>
    </row>
    <row r="35" spans="1:6">
      <c r="A35" s="31"/>
      <c r="C35" s="42"/>
      <c r="D35" s="42"/>
      <c r="E35" s="82"/>
      <c r="F35" s="82"/>
    </row>
    <row r="36" spans="1:6">
      <c r="A36" s="51" t="s">
        <v>100</v>
      </c>
      <c r="B36" s="47"/>
      <c r="E36"/>
      <c r="F36"/>
    </row>
    <row r="37" spans="1:6">
      <c r="A37" s="43" t="s">
        <v>311</v>
      </c>
      <c r="B37" s="43" t="s">
        <v>312</v>
      </c>
      <c r="C37" s="44">
        <v>5</v>
      </c>
      <c r="D37" s="44"/>
      <c r="E37" s="80">
        <v>6622.5</v>
      </c>
      <c r="F37" s="80">
        <v>6622.5</v>
      </c>
    </row>
    <row r="38" spans="1:6">
      <c r="A38" s="43" t="s">
        <v>313</v>
      </c>
      <c r="B38" s="43" t="s">
        <v>314</v>
      </c>
      <c r="C38" s="44">
        <v>7</v>
      </c>
      <c r="D38" s="44"/>
      <c r="E38" s="80">
        <v>6622.5</v>
      </c>
      <c r="F38" s="80">
        <v>6622.5</v>
      </c>
    </row>
    <row r="39" spans="1:6">
      <c r="A39" s="43" t="s">
        <v>315</v>
      </c>
      <c r="B39" s="43" t="s">
        <v>316</v>
      </c>
      <c r="C39" s="44">
        <v>6</v>
      </c>
      <c r="D39" s="44"/>
      <c r="E39" s="80">
        <v>6622.5</v>
      </c>
      <c r="F39" s="80">
        <v>6622.5</v>
      </c>
    </row>
    <row r="40" spans="1:6">
      <c r="A40" s="43" t="s">
        <v>317</v>
      </c>
      <c r="B40" s="43" t="s">
        <v>318</v>
      </c>
      <c r="C40" s="44">
        <v>53</v>
      </c>
      <c r="D40" s="44"/>
      <c r="E40" s="80">
        <v>6622.5</v>
      </c>
      <c r="F40" s="80">
        <v>6622.5</v>
      </c>
    </row>
    <row r="41" spans="1:6">
      <c r="A41" s="43" t="s">
        <v>319</v>
      </c>
      <c r="B41" s="43" t="s">
        <v>320</v>
      </c>
      <c r="C41" s="44">
        <v>3</v>
      </c>
      <c r="D41" s="44"/>
      <c r="E41" s="80">
        <v>6622.5</v>
      </c>
      <c r="F41" s="80">
        <v>6622.5</v>
      </c>
    </row>
    <row r="42" spans="1:6">
      <c r="A42" s="43" t="s">
        <v>321</v>
      </c>
      <c r="B42" s="43" t="s">
        <v>322</v>
      </c>
      <c r="C42" s="44">
        <v>9</v>
      </c>
      <c r="D42" s="44"/>
      <c r="E42" s="80">
        <v>6622.5</v>
      </c>
      <c r="F42" s="80">
        <v>6622.5</v>
      </c>
    </row>
    <row r="43" spans="1:6">
      <c r="A43" s="43" t="s">
        <v>323</v>
      </c>
      <c r="B43" s="43" t="s">
        <v>324</v>
      </c>
      <c r="C43" s="44">
        <v>8</v>
      </c>
      <c r="D43" s="44"/>
      <c r="E43" s="80">
        <v>6622.5</v>
      </c>
      <c r="F43" s="80">
        <v>6622.5</v>
      </c>
    </row>
    <row r="44" spans="1:6">
      <c r="A44" s="43" t="s">
        <v>325</v>
      </c>
      <c r="B44" s="43" t="s">
        <v>326</v>
      </c>
      <c r="C44" s="44">
        <v>2</v>
      </c>
      <c r="D44" s="44"/>
      <c r="E44" s="80">
        <v>6924.56</v>
      </c>
      <c r="F44" s="80">
        <v>6924.56</v>
      </c>
    </row>
    <row r="45" spans="1:6">
      <c r="A45" s="43" t="s">
        <v>327</v>
      </c>
      <c r="B45" s="43" t="s">
        <v>328</v>
      </c>
      <c r="C45" s="44">
        <v>1</v>
      </c>
      <c r="D45" s="44"/>
      <c r="E45" s="80">
        <v>6924.56</v>
      </c>
      <c r="F45" s="80">
        <v>6924.56</v>
      </c>
    </row>
    <row r="46" spans="1:6">
      <c r="A46" s="43" t="s">
        <v>319</v>
      </c>
      <c r="B46" s="43" t="s">
        <v>329</v>
      </c>
      <c r="C46" s="44">
        <v>12</v>
      </c>
      <c r="D46" s="44"/>
      <c r="E46" s="80">
        <v>6924.56</v>
      </c>
      <c r="F46" s="80">
        <v>6924.56</v>
      </c>
    </row>
    <row r="47" spans="1:6">
      <c r="A47" s="43" t="s">
        <v>323</v>
      </c>
      <c r="B47" s="43" t="s">
        <v>330</v>
      </c>
      <c r="C47" s="44">
        <v>37</v>
      </c>
      <c r="D47" s="44"/>
      <c r="E47" s="80">
        <v>6924.56</v>
      </c>
      <c r="F47" s="80">
        <v>6924.56</v>
      </c>
    </row>
    <row r="48" spans="1:6">
      <c r="A48" s="43" t="s">
        <v>331</v>
      </c>
      <c r="B48" s="43" t="s">
        <v>332</v>
      </c>
      <c r="C48" s="44">
        <v>16</v>
      </c>
      <c r="D48" s="44"/>
      <c r="E48" s="80">
        <v>7261.8</v>
      </c>
      <c r="F48" s="80">
        <v>7261.8</v>
      </c>
    </row>
    <row r="49" spans="1:6">
      <c r="A49" s="43" t="s">
        <v>333</v>
      </c>
      <c r="B49" s="43" t="s">
        <v>334</v>
      </c>
      <c r="C49" s="44">
        <v>3</v>
      </c>
      <c r="D49" s="44"/>
      <c r="E49" s="80">
        <v>7261.8</v>
      </c>
      <c r="F49" s="80">
        <v>7261.8</v>
      </c>
    </row>
    <row r="50" spans="1:6">
      <c r="A50" s="43" t="s">
        <v>335</v>
      </c>
      <c r="B50" s="43" t="s">
        <v>336</v>
      </c>
      <c r="C50" s="44">
        <v>1</v>
      </c>
      <c r="D50" s="44"/>
      <c r="E50" s="80">
        <v>7261.8</v>
      </c>
      <c r="F50" s="80">
        <v>7261.8</v>
      </c>
    </row>
    <row r="51" spans="1:6">
      <c r="A51" s="43" t="s">
        <v>337</v>
      </c>
      <c r="B51" s="43" t="s">
        <v>338</v>
      </c>
      <c r="C51" s="44">
        <v>5</v>
      </c>
      <c r="D51" s="44"/>
      <c r="E51" s="80">
        <v>7637.1</v>
      </c>
      <c r="F51" s="80">
        <v>7637.1</v>
      </c>
    </row>
    <row r="52" spans="1:6">
      <c r="A52" s="43" t="s">
        <v>339</v>
      </c>
      <c r="B52" s="43" t="s">
        <v>340</v>
      </c>
      <c r="C52" s="44">
        <v>5</v>
      </c>
      <c r="D52" s="44"/>
      <c r="E52" s="80">
        <v>7637.1</v>
      </c>
      <c r="F52" s="80">
        <v>7637.1</v>
      </c>
    </row>
    <row r="53" spans="1:6">
      <c r="A53" s="43" t="s">
        <v>331</v>
      </c>
      <c r="B53" s="43" t="s">
        <v>341</v>
      </c>
      <c r="C53" s="44">
        <v>16</v>
      </c>
      <c r="D53" s="44"/>
      <c r="E53" s="80">
        <v>8052.7</v>
      </c>
      <c r="F53" s="80">
        <v>8052.7</v>
      </c>
    </row>
    <row r="54" spans="1:6">
      <c r="A54" s="43" t="s">
        <v>333</v>
      </c>
      <c r="B54" s="43" t="s">
        <v>342</v>
      </c>
      <c r="C54" s="44">
        <v>11</v>
      </c>
      <c r="D54" s="44"/>
      <c r="E54" s="80">
        <v>8052.7</v>
      </c>
      <c r="F54" s="80">
        <v>8052.7</v>
      </c>
    </row>
    <row r="55" spans="1:6">
      <c r="A55" s="43" t="s">
        <v>343</v>
      </c>
      <c r="B55" s="43" t="s">
        <v>344</v>
      </c>
      <c r="C55" s="44">
        <v>25</v>
      </c>
      <c r="D55" s="44"/>
      <c r="E55" s="80">
        <v>8469.4</v>
      </c>
      <c r="F55" s="80">
        <v>8469.4</v>
      </c>
    </row>
    <row r="56" spans="1:6">
      <c r="A56" s="43" t="s">
        <v>345</v>
      </c>
      <c r="B56" s="43" t="s">
        <v>346</v>
      </c>
      <c r="C56" s="44">
        <v>59</v>
      </c>
      <c r="D56" s="44"/>
      <c r="E56" s="80">
        <v>8892.7999999999993</v>
      </c>
      <c r="F56" s="80">
        <v>8892.7999999999993</v>
      </c>
    </row>
    <row r="57" spans="1:6">
      <c r="A57" s="43" t="s">
        <v>347</v>
      </c>
      <c r="B57" s="43" t="s">
        <v>348</v>
      </c>
      <c r="C57" s="44">
        <v>1</v>
      </c>
      <c r="D57" s="44"/>
      <c r="E57" s="80">
        <v>6781.95</v>
      </c>
      <c r="F57" s="80">
        <v>6781.95</v>
      </c>
    </row>
    <row r="58" spans="1:6">
      <c r="A58" s="43" t="s">
        <v>349</v>
      </c>
      <c r="B58" s="43" t="s">
        <v>350</v>
      </c>
      <c r="C58" s="44">
        <v>2</v>
      </c>
      <c r="D58" s="44"/>
      <c r="E58" s="80">
        <v>8469.4</v>
      </c>
      <c r="F58" s="80">
        <v>8469.4</v>
      </c>
    </row>
    <row r="59" spans="1:6">
      <c r="A59" s="43" t="s">
        <v>351</v>
      </c>
      <c r="B59" s="43" t="s">
        <v>352</v>
      </c>
      <c r="C59" s="44">
        <v>31</v>
      </c>
      <c r="D59" s="44"/>
      <c r="E59" s="80">
        <v>9345.1</v>
      </c>
      <c r="F59" s="80">
        <v>9345.1</v>
      </c>
    </row>
    <row r="60" spans="1:6">
      <c r="A60" s="43" t="s">
        <v>353</v>
      </c>
      <c r="B60" s="43" t="s">
        <v>354</v>
      </c>
      <c r="C60" s="44">
        <v>2</v>
      </c>
      <c r="D60" s="44"/>
      <c r="E60" s="80">
        <v>9345.1</v>
      </c>
      <c r="F60" s="80">
        <v>9345.1</v>
      </c>
    </row>
    <row r="61" spans="1:6">
      <c r="A61" s="43" t="s">
        <v>355</v>
      </c>
      <c r="B61" s="43" t="s">
        <v>356</v>
      </c>
      <c r="C61" s="44">
        <v>87</v>
      </c>
      <c r="D61" s="44"/>
      <c r="E61" s="80">
        <v>11694.5</v>
      </c>
      <c r="F61" s="80">
        <v>11694.5</v>
      </c>
    </row>
    <row r="62" spans="1:6">
      <c r="A62" s="43" t="s">
        <v>357</v>
      </c>
      <c r="B62" s="43" t="s">
        <v>358</v>
      </c>
      <c r="C62" s="44">
        <v>17</v>
      </c>
      <c r="D62" s="44"/>
      <c r="E62" s="80">
        <v>13428.5</v>
      </c>
      <c r="F62" s="80">
        <v>13428.5</v>
      </c>
    </row>
    <row r="63" spans="1:6">
      <c r="A63" s="43" t="s">
        <v>359</v>
      </c>
      <c r="B63" s="43" t="s">
        <v>360</v>
      </c>
      <c r="C63" s="44">
        <v>3</v>
      </c>
      <c r="D63" s="44"/>
      <c r="E63" s="80">
        <v>13428.5</v>
      </c>
      <c r="F63" s="80">
        <v>13428.5</v>
      </c>
    </row>
    <row r="64" spans="1:6">
      <c r="A64" s="43" t="s">
        <v>361</v>
      </c>
      <c r="B64" s="43" t="s">
        <v>362</v>
      </c>
      <c r="C64" s="44">
        <v>10</v>
      </c>
      <c r="D64" s="44"/>
      <c r="E64" s="80">
        <v>13428.5</v>
      </c>
      <c r="F64" s="80">
        <v>13428.5</v>
      </c>
    </row>
    <row r="65" spans="1:6">
      <c r="A65" s="43" t="s">
        <v>311</v>
      </c>
      <c r="B65" s="43" t="s">
        <v>312</v>
      </c>
      <c r="C65" s="44">
        <v>1</v>
      </c>
      <c r="D65" s="44"/>
      <c r="E65" s="80">
        <v>8052.68</v>
      </c>
      <c r="F65" s="80">
        <v>8052.68</v>
      </c>
    </row>
    <row r="66" spans="1:6">
      <c r="A66" s="43" t="s">
        <v>363</v>
      </c>
      <c r="B66" s="43" t="s">
        <v>312</v>
      </c>
      <c r="C66" s="44">
        <v>3</v>
      </c>
      <c r="D66" s="44"/>
      <c r="E66" s="80">
        <v>5473.58</v>
      </c>
      <c r="F66" s="80">
        <v>5473.58</v>
      </c>
    </row>
    <row r="67" spans="1:6">
      <c r="A67" s="43" t="s">
        <v>364</v>
      </c>
      <c r="B67" s="43" t="s">
        <v>314</v>
      </c>
      <c r="C67" s="44">
        <v>8</v>
      </c>
      <c r="D67" s="44"/>
      <c r="E67" s="80">
        <v>5473.6</v>
      </c>
      <c r="F67" s="80">
        <v>5473.6</v>
      </c>
    </row>
    <row r="68" spans="1:6">
      <c r="A68" s="43" t="s">
        <v>365</v>
      </c>
      <c r="B68" s="43" t="s">
        <v>366</v>
      </c>
      <c r="C68" s="44">
        <v>1</v>
      </c>
      <c r="D68" s="44"/>
      <c r="E68" s="80">
        <v>6001.9</v>
      </c>
      <c r="F68" s="80">
        <v>6001.9</v>
      </c>
    </row>
    <row r="69" spans="1:6">
      <c r="A69" s="43" t="s">
        <v>367</v>
      </c>
      <c r="B69" s="43" t="s">
        <v>316</v>
      </c>
      <c r="C69" s="44">
        <v>12</v>
      </c>
      <c r="D69" s="44"/>
      <c r="E69" s="80">
        <v>5473.6</v>
      </c>
      <c r="F69" s="80">
        <v>5473.6</v>
      </c>
    </row>
    <row r="70" spans="1:6">
      <c r="A70" s="43" t="s">
        <v>368</v>
      </c>
      <c r="B70" s="43" t="s">
        <v>318</v>
      </c>
      <c r="C70" s="44">
        <v>73</v>
      </c>
      <c r="D70" s="44"/>
      <c r="E70" s="80">
        <v>5473.6</v>
      </c>
      <c r="F70" s="80">
        <v>5473.6</v>
      </c>
    </row>
    <row r="71" spans="1:6">
      <c r="A71" s="43" t="s">
        <v>369</v>
      </c>
      <c r="B71" s="43" t="s">
        <v>320</v>
      </c>
      <c r="C71" s="44">
        <v>3</v>
      </c>
      <c r="D71" s="44"/>
      <c r="E71" s="80">
        <v>5473.6</v>
      </c>
      <c r="F71" s="80">
        <v>5473.6</v>
      </c>
    </row>
    <row r="72" spans="1:6">
      <c r="A72" s="43" t="s">
        <v>370</v>
      </c>
      <c r="B72" s="43" t="s">
        <v>322</v>
      </c>
      <c r="C72" s="44">
        <v>28</v>
      </c>
      <c r="D72" s="44"/>
      <c r="E72" s="80">
        <v>5473.6</v>
      </c>
      <c r="F72" s="80">
        <v>5473.6</v>
      </c>
    </row>
    <row r="73" spans="1:6">
      <c r="A73" s="43" t="s">
        <v>371</v>
      </c>
      <c r="B73" s="43" t="s">
        <v>324</v>
      </c>
      <c r="C73" s="44">
        <v>16</v>
      </c>
      <c r="D73" s="44"/>
      <c r="E73" s="80">
        <v>5473.6</v>
      </c>
      <c r="F73" s="80">
        <v>5473.6</v>
      </c>
    </row>
    <row r="74" spans="1:6">
      <c r="A74" s="43" t="s">
        <v>372</v>
      </c>
      <c r="B74" s="43" t="s">
        <v>373</v>
      </c>
      <c r="C74" s="44">
        <v>1</v>
      </c>
      <c r="D74" s="44"/>
      <c r="E74" s="80">
        <v>5723.2</v>
      </c>
      <c r="F74" s="80">
        <v>5723.2</v>
      </c>
    </row>
    <row r="75" spans="1:6">
      <c r="A75" s="43" t="s">
        <v>374</v>
      </c>
      <c r="B75" s="43" t="s">
        <v>326</v>
      </c>
      <c r="C75" s="44">
        <v>2</v>
      </c>
      <c r="D75" s="44"/>
      <c r="E75" s="80">
        <v>5723.2</v>
      </c>
      <c r="F75" s="80">
        <v>5723.2</v>
      </c>
    </row>
    <row r="76" spans="1:6">
      <c r="A76" s="43" t="s">
        <v>369</v>
      </c>
      <c r="B76" s="43" t="s">
        <v>375</v>
      </c>
      <c r="C76" s="44">
        <v>22</v>
      </c>
      <c r="D76" s="44"/>
      <c r="E76" s="80">
        <v>5723.2</v>
      </c>
      <c r="F76" s="80">
        <v>5723.2</v>
      </c>
    </row>
    <row r="77" spans="1:6">
      <c r="A77" s="43" t="s">
        <v>371</v>
      </c>
      <c r="B77" s="43" t="s">
        <v>330</v>
      </c>
      <c r="C77" s="44">
        <v>65</v>
      </c>
      <c r="D77" s="44"/>
      <c r="E77" s="80">
        <v>5723.2</v>
      </c>
      <c r="F77" s="80">
        <v>5723.2</v>
      </c>
    </row>
    <row r="78" spans="1:6">
      <c r="A78" s="43" t="s">
        <v>376</v>
      </c>
      <c r="B78" s="43" t="s">
        <v>332</v>
      </c>
      <c r="C78" s="44">
        <v>11</v>
      </c>
      <c r="D78" s="44"/>
      <c r="E78" s="80">
        <v>6001.9</v>
      </c>
      <c r="F78" s="80">
        <v>6001.9</v>
      </c>
    </row>
    <row r="79" spans="1:6">
      <c r="A79" s="43" t="s">
        <v>377</v>
      </c>
      <c r="B79" s="43" t="s">
        <v>334</v>
      </c>
      <c r="C79" s="44">
        <v>1</v>
      </c>
      <c r="D79" s="44"/>
      <c r="E79" s="80">
        <v>6001.9</v>
      </c>
      <c r="F79" s="80">
        <v>6001.9</v>
      </c>
    </row>
    <row r="80" spans="1:6">
      <c r="A80" s="43" t="s">
        <v>372</v>
      </c>
      <c r="B80" s="43" t="s">
        <v>338</v>
      </c>
      <c r="C80" s="44">
        <v>8</v>
      </c>
      <c r="D80" s="44"/>
      <c r="E80" s="80">
        <v>6312.3</v>
      </c>
      <c r="F80" s="80">
        <v>6312.3</v>
      </c>
    </row>
    <row r="81" spans="1:6">
      <c r="A81" s="43" t="s">
        <v>378</v>
      </c>
      <c r="B81" s="43" t="s">
        <v>340</v>
      </c>
      <c r="C81" s="44">
        <v>6</v>
      </c>
      <c r="D81" s="44"/>
      <c r="E81" s="80">
        <v>6312.3</v>
      </c>
      <c r="F81" s="80">
        <v>6312.3</v>
      </c>
    </row>
    <row r="82" spans="1:6">
      <c r="A82" s="43" t="s">
        <v>376</v>
      </c>
      <c r="B82" s="43" t="s">
        <v>341</v>
      </c>
      <c r="C82" s="44">
        <v>20</v>
      </c>
      <c r="D82" s="44"/>
      <c r="E82" s="80">
        <v>6654.9</v>
      </c>
      <c r="F82" s="80">
        <v>6654.9</v>
      </c>
    </row>
    <row r="83" spans="1:6">
      <c r="A83" s="43" t="s">
        <v>377</v>
      </c>
      <c r="B83" s="43" t="s">
        <v>342</v>
      </c>
      <c r="C83" s="44">
        <v>16</v>
      </c>
      <c r="D83" s="44"/>
      <c r="E83" s="80">
        <v>6654.9</v>
      </c>
      <c r="F83" s="80">
        <v>6654.9</v>
      </c>
    </row>
    <row r="84" spans="1:6">
      <c r="A84" s="43" t="s">
        <v>379</v>
      </c>
      <c r="B84" s="43" t="s">
        <v>380</v>
      </c>
      <c r="C84" s="44">
        <v>26</v>
      </c>
      <c r="D84" s="44"/>
      <c r="E84" s="80">
        <v>6999.5</v>
      </c>
      <c r="F84" s="80">
        <v>6999.5</v>
      </c>
    </row>
    <row r="85" spans="1:6">
      <c r="A85" s="43" t="s">
        <v>381</v>
      </c>
      <c r="B85" s="43" t="s">
        <v>346</v>
      </c>
      <c r="C85" s="44">
        <v>50</v>
      </c>
      <c r="D85" s="44"/>
      <c r="E85" s="80">
        <v>7350</v>
      </c>
      <c r="F85" s="80">
        <v>7350</v>
      </c>
    </row>
    <row r="86" spans="1:6">
      <c r="A86" s="43" t="s">
        <v>382</v>
      </c>
      <c r="B86" s="43" t="s">
        <v>383</v>
      </c>
      <c r="C86" s="44">
        <v>27</v>
      </c>
      <c r="D86" s="44"/>
      <c r="E86" s="80">
        <v>7723.6</v>
      </c>
      <c r="F86" s="80">
        <v>7723.6</v>
      </c>
    </row>
    <row r="87" spans="1:6">
      <c r="A87" s="43" t="s">
        <v>384</v>
      </c>
      <c r="B87" s="43" t="s">
        <v>356</v>
      </c>
      <c r="C87" s="44">
        <v>43</v>
      </c>
      <c r="D87" s="44"/>
      <c r="E87" s="80">
        <v>9666</v>
      </c>
      <c r="F87" s="80">
        <v>9666</v>
      </c>
    </row>
    <row r="88" spans="1:6">
      <c r="A88" s="43" t="s">
        <v>385</v>
      </c>
      <c r="B88" s="43" t="s">
        <v>386</v>
      </c>
      <c r="C88" s="44">
        <v>1</v>
      </c>
      <c r="D88" s="44"/>
      <c r="E88" s="80">
        <v>5360.4</v>
      </c>
      <c r="F88" s="80">
        <v>5360.4</v>
      </c>
    </row>
    <row r="89" spans="1:6">
      <c r="A89" s="43" t="s">
        <v>363</v>
      </c>
      <c r="B89" s="43" t="s">
        <v>312</v>
      </c>
      <c r="C89" s="44">
        <v>1</v>
      </c>
      <c r="D89" s="44"/>
      <c r="E89" s="80">
        <v>7349.98</v>
      </c>
      <c r="F89" s="80">
        <v>7349.98</v>
      </c>
    </row>
    <row r="90" spans="1:6">
      <c r="A90" s="43" t="s">
        <v>387</v>
      </c>
      <c r="B90" s="43" t="s">
        <v>388</v>
      </c>
      <c r="C90" s="44">
        <v>77</v>
      </c>
      <c r="D90" s="44"/>
      <c r="E90" s="83">
        <v>8089.76</v>
      </c>
      <c r="F90" s="83">
        <v>8089.76</v>
      </c>
    </row>
    <row r="91" spans="1:6">
      <c r="A91" s="43" t="s">
        <v>389</v>
      </c>
      <c r="B91" s="43" t="s">
        <v>390</v>
      </c>
      <c r="C91" s="44">
        <v>42</v>
      </c>
      <c r="D91" s="44"/>
      <c r="E91" s="83">
        <v>9101.01</v>
      </c>
      <c r="F91" s="83">
        <v>9101.01</v>
      </c>
    </row>
    <row r="92" spans="1:6">
      <c r="A92" s="43" t="s">
        <v>391</v>
      </c>
      <c r="B92" s="43" t="s">
        <v>392</v>
      </c>
      <c r="C92" s="44">
        <v>3</v>
      </c>
      <c r="D92" s="44"/>
      <c r="E92" s="83">
        <v>10503.37</v>
      </c>
      <c r="F92" s="83">
        <v>10503.37</v>
      </c>
    </row>
    <row r="93" spans="1:6">
      <c r="A93" s="43" t="s">
        <v>393</v>
      </c>
      <c r="B93" s="43" t="s">
        <v>394</v>
      </c>
      <c r="C93" s="44">
        <v>8</v>
      </c>
      <c r="D93" s="44"/>
      <c r="E93" s="83">
        <v>6063.4794000000002</v>
      </c>
      <c r="F93" s="83">
        <v>6063.4794000000002</v>
      </c>
    </row>
    <row r="94" spans="1:6">
      <c r="A94" s="43" t="s">
        <v>395</v>
      </c>
      <c r="B94" s="43" t="s">
        <v>396</v>
      </c>
      <c r="C94" s="44">
        <v>38</v>
      </c>
      <c r="D94" s="44"/>
      <c r="E94" s="83">
        <v>6700.11</v>
      </c>
      <c r="F94" s="83">
        <v>6700.11</v>
      </c>
    </row>
    <row r="95" spans="1:6">
      <c r="A95" s="43" t="s">
        <v>397</v>
      </c>
      <c r="B95" s="43" t="s">
        <v>398</v>
      </c>
      <c r="C95" s="44">
        <v>9</v>
      </c>
      <c r="D95" s="44"/>
      <c r="E95" s="83">
        <v>12134.71</v>
      </c>
      <c r="F95" s="83">
        <v>12134.71</v>
      </c>
    </row>
    <row r="96" spans="1:6">
      <c r="A96" s="43" t="s">
        <v>399</v>
      </c>
      <c r="B96" s="43" t="s">
        <v>400</v>
      </c>
      <c r="C96" s="44">
        <v>17</v>
      </c>
      <c r="D96" s="44"/>
      <c r="E96" s="83">
        <v>13651.54</v>
      </c>
      <c r="F96" s="83">
        <v>13651.54</v>
      </c>
    </row>
    <row r="97" spans="1:6">
      <c r="A97" s="43" t="s">
        <v>401</v>
      </c>
      <c r="B97" s="43" t="s">
        <v>402</v>
      </c>
      <c r="C97" s="44">
        <v>3</v>
      </c>
      <c r="D97" s="44"/>
      <c r="E97" s="83">
        <v>10050.219999999999</v>
      </c>
      <c r="F97" s="83">
        <v>10050.219999999999</v>
      </c>
    </row>
    <row r="98" spans="1:6">
      <c r="A98" s="43" t="s">
        <v>403</v>
      </c>
      <c r="B98" s="43" t="s">
        <v>388</v>
      </c>
      <c r="C98" s="44">
        <v>79</v>
      </c>
      <c r="D98" s="44"/>
      <c r="E98" s="83">
        <v>8581.32</v>
      </c>
      <c r="F98" s="83">
        <v>8581.32</v>
      </c>
    </row>
    <row r="99" spans="1:6">
      <c r="A99" s="43" t="s">
        <v>404</v>
      </c>
      <c r="B99" s="43" t="s">
        <v>390</v>
      </c>
      <c r="C99" s="44">
        <v>37</v>
      </c>
      <c r="D99" s="44"/>
      <c r="E99" s="83">
        <v>9654.7199999999993</v>
      </c>
      <c r="F99" s="83">
        <v>9654.7199999999993</v>
      </c>
    </row>
    <row r="100" spans="1:6">
      <c r="A100" s="43" t="s">
        <v>405</v>
      </c>
      <c r="B100" s="43" t="s">
        <v>392</v>
      </c>
      <c r="C100" s="44">
        <v>12</v>
      </c>
      <c r="D100" s="44"/>
      <c r="E100" s="83">
        <v>11141.3</v>
      </c>
      <c r="F100" s="83">
        <v>11141.3</v>
      </c>
    </row>
    <row r="101" spans="1:6">
      <c r="A101" s="43" t="s">
        <v>406</v>
      </c>
      <c r="B101" s="43" t="s">
        <v>407</v>
      </c>
      <c r="C101" s="44">
        <v>1</v>
      </c>
      <c r="D101" s="44"/>
      <c r="E101" s="83">
        <v>13169.13</v>
      </c>
      <c r="F101" s="83">
        <v>13169.13</v>
      </c>
    </row>
    <row r="102" spans="1:6">
      <c r="A102" s="43" t="s">
        <v>408</v>
      </c>
      <c r="B102" s="43" t="s">
        <v>394</v>
      </c>
      <c r="C102" s="44">
        <v>10</v>
      </c>
      <c r="D102" s="44"/>
      <c r="E102" s="83">
        <v>6445.85</v>
      </c>
      <c r="F102" s="83">
        <v>6445.85</v>
      </c>
    </row>
    <row r="103" spans="1:6">
      <c r="A103" s="43" t="s">
        <v>409</v>
      </c>
      <c r="B103" s="43" t="s">
        <v>396</v>
      </c>
      <c r="C103" s="44">
        <v>29</v>
      </c>
      <c r="D103" s="44"/>
      <c r="E103" s="83">
        <v>7123.23</v>
      </c>
      <c r="F103" s="83">
        <v>7123.23</v>
      </c>
    </row>
    <row r="104" spans="1:6">
      <c r="A104" s="43" t="s">
        <v>410</v>
      </c>
      <c r="B104" s="43" t="s">
        <v>398</v>
      </c>
      <c r="C104" s="44">
        <v>20</v>
      </c>
      <c r="D104" s="44"/>
      <c r="E104" s="83">
        <v>12872.01</v>
      </c>
      <c r="F104" s="83">
        <v>12872.01</v>
      </c>
    </row>
    <row r="105" spans="1:6">
      <c r="A105" s="43" t="s">
        <v>411</v>
      </c>
      <c r="B105" s="43" t="s">
        <v>400</v>
      </c>
      <c r="C105" s="44">
        <v>14</v>
      </c>
      <c r="D105" s="44"/>
      <c r="E105" s="83">
        <v>14482.1</v>
      </c>
      <c r="F105" s="83">
        <v>14482.1</v>
      </c>
    </row>
    <row r="106" spans="1:6">
      <c r="A106" s="43" t="s">
        <v>412</v>
      </c>
      <c r="B106" s="43" t="s">
        <v>413</v>
      </c>
      <c r="C106" s="44">
        <v>2</v>
      </c>
      <c r="D106" s="44"/>
      <c r="E106" s="83">
        <v>9668.7800000000007</v>
      </c>
      <c r="F106" s="83">
        <v>9668.7800000000007</v>
      </c>
    </row>
    <row r="107" spans="1:6">
      <c r="A107" s="43" t="s">
        <v>414</v>
      </c>
      <c r="B107" s="43" t="s">
        <v>402</v>
      </c>
      <c r="C107" s="44">
        <v>7</v>
      </c>
      <c r="D107" s="44"/>
      <c r="E107" s="83">
        <v>10684.79</v>
      </c>
      <c r="F107" s="83">
        <v>10684.79</v>
      </c>
    </row>
    <row r="108" spans="1:6">
      <c r="A108" s="241" t="s">
        <v>102</v>
      </c>
      <c r="B108" s="242"/>
      <c r="C108" s="26">
        <f>SUM(C37:C107)</f>
        <v>1290</v>
      </c>
      <c r="D108" s="49"/>
      <c r="E108" s="84"/>
      <c r="F108" s="84"/>
    </row>
    <row r="109" spans="1:6">
      <c r="A109" s="49"/>
      <c r="B109" s="50"/>
      <c r="C109" s="49"/>
      <c r="D109" s="49"/>
      <c r="E109" s="84"/>
      <c r="F109" s="84"/>
    </row>
    <row r="110" spans="1:6">
      <c r="A110" s="243" t="s">
        <v>415</v>
      </c>
      <c r="B110" s="244"/>
      <c r="C110" s="42"/>
      <c r="D110" s="42"/>
      <c r="E110" s="82"/>
      <c r="F110" s="82"/>
    </row>
    <row r="111" spans="1:6">
      <c r="A111" s="43" t="s">
        <v>313</v>
      </c>
      <c r="B111" s="43" t="s">
        <v>314</v>
      </c>
      <c r="C111" s="44">
        <v>2</v>
      </c>
      <c r="D111" s="44"/>
      <c r="E111" s="80">
        <v>6485.9</v>
      </c>
      <c r="F111" s="80">
        <v>6485.9</v>
      </c>
    </row>
    <row r="112" spans="1:6">
      <c r="A112" s="43" t="s">
        <v>416</v>
      </c>
      <c r="B112" s="43" t="s">
        <v>318</v>
      </c>
      <c r="C112" s="44">
        <v>6</v>
      </c>
      <c r="D112" s="44"/>
      <c r="E112" s="80">
        <v>6485.9</v>
      </c>
      <c r="F112" s="80">
        <v>6485.9</v>
      </c>
    </row>
    <row r="113" spans="1:6">
      <c r="A113" s="43" t="s">
        <v>417</v>
      </c>
      <c r="B113" s="43" t="s">
        <v>322</v>
      </c>
      <c r="C113" s="44">
        <v>1</v>
      </c>
      <c r="D113" s="44"/>
      <c r="E113" s="80">
        <v>6485.9</v>
      </c>
      <c r="F113" s="80">
        <v>6485.9</v>
      </c>
    </row>
    <row r="114" spans="1:6">
      <c r="A114" s="43" t="s">
        <v>418</v>
      </c>
      <c r="B114" s="43" t="s">
        <v>341</v>
      </c>
      <c r="C114" s="44">
        <v>2</v>
      </c>
      <c r="D114" s="44"/>
      <c r="E114" s="80">
        <v>7886.36</v>
      </c>
      <c r="F114" s="80">
        <v>7886.36</v>
      </c>
    </row>
    <row r="115" spans="1:6">
      <c r="A115" s="43" t="s">
        <v>419</v>
      </c>
      <c r="B115" s="43" t="s">
        <v>352</v>
      </c>
      <c r="C115" s="44">
        <v>1</v>
      </c>
      <c r="D115" s="44"/>
      <c r="E115" s="80">
        <v>9152.2000000000007</v>
      </c>
      <c r="F115" s="80">
        <v>9152.2000000000007</v>
      </c>
    </row>
    <row r="116" spans="1:6">
      <c r="A116" s="43" t="s">
        <v>420</v>
      </c>
      <c r="B116" s="43" t="s">
        <v>356</v>
      </c>
      <c r="C116" s="44">
        <v>5</v>
      </c>
      <c r="D116" s="44"/>
      <c r="E116" s="80">
        <v>11453</v>
      </c>
      <c r="F116" s="80">
        <v>11453</v>
      </c>
    </row>
    <row r="117" spans="1:6">
      <c r="A117" s="43" t="s">
        <v>421</v>
      </c>
      <c r="B117" s="43" t="s">
        <v>422</v>
      </c>
      <c r="C117" s="44">
        <v>1</v>
      </c>
      <c r="D117" s="44"/>
      <c r="E117" s="80">
        <v>6781.95</v>
      </c>
      <c r="F117" s="80">
        <v>6781.95</v>
      </c>
    </row>
    <row r="118" spans="1:6">
      <c r="A118" s="43" t="s">
        <v>423</v>
      </c>
      <c r="B118" s="43" t="s">
        <v>424</v>
      </c>
      <c r="C118" s="44">
        <v>2</v>
      </c>
      <c r="D118" s="44"/>
      <c r="E118" s="80">
        <v>6485.9</v>
      </c>
      <c r="F118" s="80">
        <v>6485.9</v>
      </c>
    </row>
    <row r="119" spans="1:6">
      <c r="A119" s="43" t="s">
        <v>423</v>
      </c>
      <c r="B119" s="43" t="s">
        <v>425</v>
      </c>
      <c r="C119" s="44">
        <v>3</v>
      </c>
      <c r="D119" s="44"/>
      <c r="E119" s="80">
        <v>6781.95</v>
      </c>
      <c r="F119" s="80">
        <v>6781.95</v>
      </c>
    </row>
    <row r="120" spans="1:6">
      <c r="A120" s="43" t="s">
        <v>418</v>
      </c>
      <c r="B120" s="43" t="s">
        <v>332</v>
      </c>
      <c r="C120" s="44">
        <v>1</v>
      </c>
      <c r="D120" s="44"/>
      <c r="E120" s="80">
        <v>7112</v>
      </c>
      <c r="F120" s="80">
        <v>7112</v>
      </c>
    </row>
    <row r="121" spans="1:6">
      <c r="A121" s="43" t="s">
        <v>426</v>
      </c>
      <c r="B121" s="43" t="s">
        <v>427</v>
      </c>
      <c r="C121" s="44">
        <v>1</v>
      </c>
      <c r="D121" s="44"/>
      <c r="E121" s="80">
        <v>8294.9</v>
      </c>
      <c r="F121" s="80">
        <v>8294.9</v>
      </c>
    </row>
    <row r="122" spans="1:6">
      <c r="A122" s="43" t="s">
        <v>428</v>
      </c>
      <c r="B122" s="43" t="s">
        <v>346</v>
      </c>
      <c r="C122" s="44">
        <v>1</v>
      </c>
      <c r="D122" s="44"/>
      <c r="E122" s="80">
        <v>8892.7999999999993</v>
      </c>
      <c r="F122" s="80">
        <v>8892.7999999999993</v>
      </c>
    </row>
    <row r="123" spans="1:6">
      <c r="A123" s="43" t="s">
        <v>429</v>
      </c>
      <c r="B123" s="43" t="s">
        <v>360</v>
      </c>
      <c r="C123" s="44">
        <v>1</v>
      </c>
      <c r="D123" s="44"/>
      <c r="E123" s="80">
        <v>13151.5</v>
      </c>
      <c r="F123" s="80">
        <v>13151.5</v>
      </c>
    </row>
    <row r="124" spans="1:6">
      <c r="A124" s="43" t="s">
        <v>430</v>
      </c>
      <c r="B124" s="43" t="s">
        <v>431</v>
      </c>
      <c r="C124" s="44">
        <v>1</v>
      </c>
      <c r="D124" s="44"/>
      <c r="E124" s="80">
        <v>13151.55</v>
      </c>
      <c r="F124" s="80">
        <v>13151.55</v>
      </c>
    </row>
    <row r="125" spans="1:6">
      <c r="A125" s="43" t="s">
        <v>364</v>
      </c>
      <c r="B125" s="43" t="s">
        <v>314</v>
      </c>
      <c r="C125" s="44">
        <v>3</v>
      </c>
      <c r="D125" s="44"/>
      <c r="E125" s="80">
        <v>5360.4</v>
      </c>
      <c r="F125" s="80">
        <v>5360.4</v>
      </c>
    </row>
    <row r="126" spans="1:6">
      <c r="A126" s="43" t="s">
        <v>432</v>
      </c>
      <c r="B126" s="43" t="s">
        <v>316</v>
      </c>
      <c r="C126" s="44">
        <v>1</v>
      </c>
      <c r="D126" s="44"/>
      <c r="E126" s="80">
        <v>5360.4</v>
      </c>
      <c r="F126" s="80">
        <v>5360.4</v>
      </c>
    </row>
    <row r="127" spans="1:6">
      <c r="A127" s="43" t="s">
        <v>433</v>
      </c>
      <c r="B127" s="43" t="s">
        <v>318</v>
      </c>
      <c r="C127" s="44">
        <v>4</v>
      </c>
      <c r="D127" s="44"/>
      <c r="E127" s="80">
        <v>5360.4</v>
      </c>
      <c r="F127" s="80">
        <v>5360.4</v>
      </c>
    </row>
    <row r="128" spans="1:6">
      <c r="A128" s="43" t="s">
        <v>434</v>
      </c>
      <c r="B128" s="43" t="s">
        <v>324</v>
      </c>
      <c r="C128" s="44">
        <v>3</v>
      </c>
      <c r="D128" s="44"/>
      <c r="E128" s="80">
        <v>5360.4</v>
      </c>
      <c r="F128" s="80">
        <v>5360.4</v>
      </c>
    </row>
    <row r="129" spans="1:6">
      <c r="A129" s="43" t="s">
        <v>385</v>
      </c>
      <c r="B129" s="43" t="s">
        <v>375</v>
      </c>
      <c r="C129" s="44">
        <v>1</v>
      </c>
      <c r="D129" s="44"/>
      <c r="E129" s="80">
        <v>5604.3</v>
      </c>
      <c r="F129" s="80">
        <v>5604.3</v>
      </c>
    </row>
    <row r="130" spans="1:6">
      <c r="A130" s="43" t="s">
        <v>435</v>
      </c>
      <c r="B130" s="43" t="s">
        <v>332</v>
      </c>
      <c r="C130" s="44">
        <v>2</v>
      </c>
      <c r="D130" s="44"/>
      <c r="E130" s="80">
        <v>5877.5</v>
      </c>
      <c r="F130" s="80">
        <v>5877.5</v>
      </c>
    </row>
    <row r="131" spans="1:6">
      <c r="A131" s="43" t="s">
        <v>436</v>
      </c>
      <c r="B131" s="43" t="s">
        <v>334</v>
      </c>
      <c r="C131" s="44">
        <v>1</v>
      </c>
      <c r="D131" s="44"/>
      <c r="E131" s="80">
        <v>5877.51</v>
      </c>
      <c r="F131" s="80">
        <v>5877.51</v>
      </c>
    </row>
    <row r="132" spans="1:6">
      <c r="A132" s="43" t="s">
        <v>435</v>
      </c>
      <c r="B132" s="43" t="s">
        <v>341</v>
      </c>
      <c r="C132" s="44">
        <v>4</v>
      </c>
      <c r="D132" s="44"/>
      <c r="E132" s="80">
        <v>6517.2</v>
      </c>
      <c r="F132" s="80">
        <v>6517.2</v>
      </c>
    </row>
    <row r="133" spans="1:6">
      <c r="A133" s="43" t="s">
        <v>437</v>
      </c>
      <c r="B133" s="43" t="s">
        <v>346</v>
      </c>
      <c r="C133" s="44">
        <v>4</v>
      </c>
      <c r="D133" s="44"/>
      <c r="E133" s="80">
        <v>7197.6</v>
      </c>
      <c r="F133" s="80">
        <v>7197.6</v>
      </c>
    </row>
    <row r="134" spans="1:6">
      <c r="A134" s="43" t="s">
        <v>434</v>
      </c>
      <c r="B134" s="43" t="s">
        <v>438</v>
      </c>
      <c r="C134" s="44">
        <v>2</v>
      </c>
      <c r="D134" s="44"/>
      <c r="E134" s="80">
        <v>5604.3</v>
      </c>
      <c r="F134" s="80">
        <v>5604.3</v>
      </c>
    </row>
    <row r="135" spans="1:6">
      <c r="A135" s="43" t="s">
        <v>439</v>
      </c>
      <c r="B135" s="43" t="s">
        <v>427</v>
      </c>
      <c r="C135" s="44">
        <v>1</v>
      </c>
      <c r="D135" s="44"/>
      <c r="E135" s="80">
        <v>6854.3</v>
      </c>
      <c r="F135" s="80">
        <v>6854.3</v>
      </c>
    </row>
    <row r="136" spans="1:6">
      <c r="A136" s="43" t="s">
        <v>436</v>
      </c>
      <c r="B136" s="43" t="s">
        <v>342</v>
      </c>
      <c r="C136" s="44">
        <v>1</v>
      </c>
      <c r="D136" s="44"/>
      <c r="E136" s="80">
        <v>6517.18</v>
      </c>
      <c r="F136" s="80">
        <v>6517.18</v>
      </c>
    </row>
    <row r="137" spans="1:6">
      <c r="A137" s="43" t="s">
        <v>440</v>
      </c>
      <c r="B137" s="43" t="s">
        <v>441</v>
      </c>
      <c r="C137" s="44">
        <v>2</v>
      </c>
      <c r="D137" s="44"/>
      <c r="E137" s="80">
        <v>7563.8</v>
      </c>
      <c r="F137" s="80">
        <v>7563.8</v>
      </c>
    </row>
    <row r="138" spans="1:6">
      <c r="A138" s="43" t="s">
        <v>442</v>
      </c>
      <c r="B138" s="43" t="s">
        <v>443</v>
      </c>
      <c r="C138" s="44"/>
      <c r="D138" s="44">
        <v>1187</v>
      </c>
      <c r="E138" s="83">
        <v>366.45</v>
      </c>
      <c r="F138" s="83">
        <v>366.45</v>
      </c>
    </row>
    <row r="139" spans="1:6">
      <c r="A139" s="43" t="s">
        <v>444</v>
      </c>
      <c r="B139" s="43" t="s">
        <v>445</v>
      </c>
      <c r="C139" s="44"/>
      <c r="D139" s="44">
        <v>459</v>
      </c>
      <c r="E139" s="83">
        <v>414.53</v>
      </c>
      <c r="F139" s="83">
        <v>414.53</v>
      </c>
    </row>
    <row r="140" spans="1:6">
      <c r="A140" s="43" t="s">
        <v>446</v>
      </c>
      <c r="B140" s="43" t="s">
        <v>447</v>
      </c>
      <c r="C140" s="44"/>
      <c r="D140" s="44">
        <v>9</v>
      </c>
      <c r="E140" s="83">
        <v>473.78</v>
      </c>
      <c r="F140" s="83">
        <v>473.78</v>
      </c>
    </row>
    <row r="141" spans="1:6">
      <c r="A141" s="43" t="s">
        <v>448</v>
      </c>
      <c r="B141" s="43" t="s">
        <v>449</v>
      </c>
      <c r="C141" s="44"/>
      <c r="D141" s="44">
        <v>250</v>
      </c>
      <c r="E141" s="83">
        <v>269.25</v>
      </c>
      <c r="F141" s="83">
        <v>269.25</v>
      </c>
    </row>
    <row r="142" spans="1:6">
      <c r="A142" s="43" t="s">
        <v>450</v>
      </c>
      <c r="B142" s="43" t="s">
        <v>451</v>
      </c>
      <c r="C142" s="44"/>
      <c r="D142" s="44">
        <v>1367</v>
      </c>
      <c r="E142" s="83">
        <v>298.88</v>
      </c>
      <c r="F142" s="83">
        <v>298.88</v>
      </c>
    </row>
    <row r="143" spans="1:6">
      <c r="A143" s="43" t="s">
        <v>442</v>
      </c>
      <c r="B143" s="43" t="s">
        <v>452</v>
      </c>
      <c r="C143" s="44"/>
      <c r="D143" s="44">
        <v>274</v>
      </c>
      <c r="E143" s="83">
        <v>366.45</v>
      </c>
      <c r="F143" s="83">
        <v>366.45</v>
      </c>
    </row>
    <row r="144" spans="1:6">
      <c r="A144" s="43" t="s">
        <v>444</v>
      </c>
      <c r="B144" s="43" t="s">
        <v>453</v>
      </c>
      <c r="C144" s="44"/>
      <c r="D144" s="44">
        <v>12</v>
      </c>
      <c r="E144" s="83">
        <v>414.53</v>
      </c>
      <c r="F144" s="83">
        <v>414.53</v>
      </c>
    </row>
    <row r="145" spans="1:6">
      <c r="A145" s="43" t="s">
        <v>448</v>
      </c>
      <c r="B145" s="43" t="s">
        <v>454</v>
      </c>
      <c r="C145" s="44"/>
      <c r="D145" s="44">
        <v>10</v>
      </c>
      <c r="E145" s="83">
        <v>269.25</v>
      </c>
      <c r="F145" s="83">
        <v>269.25</v>
      </c>
    </row>
    <row r="146" spans="1:6">
      <c r="A146" s="43" t="s">
        <v>450</v>
      </c>
      <c r="B146" s="43" t="s">
        <v>455</v>
      </c>
      <c r="C146" s="44"/>
      <c r="D146" s="44">
        <v>57</v>
      </c>
      <c r="E146" s="83">
        <v>298.88</v>
      </c>
      <c r="F146" s="83">
        <v>298.88</v>
      </c>
    </row>
    <row r="147" spans="1:6">
      <c r="A147" s="43" t="s">
        <v>456</v>
      </c>
      <c r="B147" s="43" t="s">
        <v>443</v>
      </c>
      <c r="C147" s="44"/>
      <c r="D147" s="44">
        <v>1737</v>
      </c>
      <c r="E147" s="83">
        <v>389.16</v>
      </c>
      <c r="F147" s="83">
        <v>389.16</v>
      </c>
    </row>
    <row r="148" spans="1:6">
      <c r="A148" s="43" t="s">
        <v>457</v>
      </c>
      <c r="B148" s="43" t="s">
        <v>445</v>
      </c>
      <c r="C148" s="44"/>
      <c r="D148" s="44">
        <v>446</v>
      </c>
      <c r="E148" s="83">
        <v>441.08</v>
      </c>
      <c r="F148" s="83">
        <v>441.08</v>
      </c>
    </row>
    <row r="149" spans="1:6">
      <c r="A149" s="43" t="s">
        <v>458</v>
      </c>
      <c r="B149" s="43" t="s">
        <v>447</v>
      </c>
      <c r="C149" s="44"/>
      <c r="D149" s="44">
        <v>58</v>
      </c>
      <c r="E149" s="83">
        <v>503.56</v>
      </c>
      <c r="F149" s="83">
        <v>503.56</v>
      </c>
    </row>
    <row r="150" spans="1:6">
      <c r="A150" s="43" t="s">
        <v>459</v>
      </c>
      <c r="B150" s="43" t="s">
        <v>460</v>
      </c>
      <c r="C150" s="44"/>
      <c r="D150" s="44">
        <v>35</v>
      </c>
      <c r="E150" s="83">
        <v>562.72</v>
      </c>
      <c r="F150" s="83">
        <v>562.72</v>
      </c>
    </row>
    <row r="151" spans="1:6">
      <c r="A151" s="43" t="s">
        <v>461</v>
      </c>
      <c r="B151" s="43" t="s">
        <v>449</v>
      </c>
      <c r="C151" s="44"/>
      <c r="D151" s="44">
        <v>222</v>
      </c>
      <c r="E151" s="83">
        <v>286.83999999999997</v>
      </c>
      <c r="F151" s="83">
        <v>286.83999999999997</v>
      </c>
    </row>
    <row r="152" spans="1:6">
      <c r="A152" s="43" t="s">
        <v>462</v>
      </c>
      <c r="B152" s="43" t="s">
        <v>451</v>
      </c>
      <c r="C152" s="44"/>
      <c r="D152" s="44">
        <v>1116</v>
      </c>
      <c r="E152" s="83">
        <v>318.44</v>
      </c>
      <c r="F152" s="83">
        <v>318.44</v>
      </c>
    </row>
    <row r="153" spans="1:6">
      <c r="A153" s="43" t="s">
        <v>456</v>
      </c>
      <c r="B153" s="43" t="s">
        <v>452</v>
      </c>
      <c r="C153" s="44"/>
      <c r="D153" s="44">
        <v>159</v>
      </c>
      <c r="E153" s="83">
        <v>389.16</v>
      </c>
      <c r="F153" s="83">
        <v>389.16</v>
      </c>
    </row>
    <row r="154" spans="1:6">
      <c r="A154" s="43" t="s">
        <v>461</v>
      </c>
      <c r="B154" s="43" t="s">
        <v>454</v>
      </c>
      <c r="C154" s="44"/>
      <c r="D154" s="44">
        <v>5</v>
      </c>
      <c r="E154" s="83">
        <v>286.83999999999997</v>
      </c>
      <c r="F154" s="83">
        <v>286.83999999999997</v>
      </c>
    </row>
    <row r="155" spans="1:6">
      <c r="A155" s="43" t="s">
        <v>462</v>
      </c>
      <c r="B155" s="43" t="s">
        <v>455</v>
      </c>
      <c r="C155" s="44"/>
      <c r="D155" s="44">
        <v>92</v>
      </c>
      <c r="E155" s="83">
        <v>318.44</v>
      </c>
      <c r="F155" s="83">
        <v>318.44</v>
      </c>
    </row>
    <row r="156" spans="1:6">
      <c r="A156" s="43" t="s">
        <v>442</v>
      </c>
      <c r="B156" s="43" t="s">
        <v>443</v>
      </c>
      <c r="C156" s="44"/>
      <c r="D156" s="44">
        <v>370</v>
      </c>
      <c r="E156" s="83">
        <v>366.45</v>
      </c>
      <c r="F156" s="83">
        <v>366.45</v>
      </c>
    </row>
    <row r="157" spans="1:6">
      <c r="A157" s="43" t="s">
        <v>448</v>
      </c>
      <c r="B157" s="43" t="s">
        <v>449</v>
      </c>
      <c r="C157" s="44"/>
      <c r="D157" s="44">
        <v>69</v>
      </c>
      <c r="E157" s="83">
        <v>269.25</v>
      </c>
      <c r="F157" s="83">
        <v>269.25</v>
      </c>
    </row>
    <row r="158" spans="1:6">
      <c r="A158" s="43" t="s">
        <v>448</v>
      </c>
      <c r="B158" s="43" t="s">
        <v>463</v>
      </c>
      <c r="C158" s="44"/>
      <c r="D158" s="44">
        <v>1738</v>
      </c>
      <c r="E158" s="83">
        <v>269.25</v>
      </c>
      <c r="F158" s="83">
        <v>269.25</v>
      </c>
    </row>
    <row r="159" spans="1:6">
      <c r="A159" s="43" t="s">
        <v>448</v>
      </c>
      <c r="B159" s="43" t="s">
        <v>464</v>
      </c>
      <c r="C159" s="44"/>
      <c r="D159" s="44">
        <v>271</v>
      </c>
      <c r="E159" s="83">
        <v>269.25</v>
      </c>
      <c r="F159" s="83">
        <v>269.25</v>
      </c>
    </row>
    <row r="160" spans="1:6">
      <c r="A160" s="43" t="s">
        <v>442</v>
      </c>
      <c r="B160" s="43" t="s">
        <v>452</v>
      </c>
      <c r="C160" s="44"/>
      <c r="D160" s="44">
        <v>20</v>
      </c>
      <c r="E160" s="83">
        <v>366.45</v>
      </c>
      <c r="F160" s="83">
        <v>366.45</v>
      </c>
    </row>
    <row r="161" spans="1:6">
      <c r="A161" s="43" t="s">
        <v>448</v>
      </c>
      <c r="B161" s="43" t="s">
        <v>465</v>
      </c>
      <c r="C161" s="44"/>
      <c r="D161" s="44">
        <v>116</v>
      </c>
      <c r="E161" s="83">
        <v>269.25</v>
      </c>
      <c r="F161" s="83">
        <v>269.25</v>
      </c>
    </row>
    <row r="162" spans="1:6">
      <c r="A162" s="43" t="s">
        <v>456</v>
      </c>
      <c r="B162" s="43" t="s">
        <v>443</v>
      </c>
      <c r="C162" s="44"/>
      <c r="D162" s="44">
        <v>170</v>
      </c>
      <c r="E162" s="83">
        <v>389.16</v>
      </c>
      <c r="F162" s="83">
        <v>389.16</v>
      </c>
    </row>
    <row r="163" spans="1:6">
      <c r="A163" s="43" t="s">
        <v>461</v>
      </c>
      <c r="B163" s="43" t="s">
        <v>449</v>
      </c>
      <c r="C163" s="44"/>
      <c r="D163" s="44">
        <v>98</v>
      </c>
      <c r="E163" s="83">
        <v>286.83999999999997</v>
      </c>
      <c r="F163" s="83">
        <v>286.83999999999997</v>
      </c>
    </row>
    <row r="164" spans="1:6">
      <c r="A164" s="43" t="s">
        <v>461</v>
      </c>
      <c r="B164" s="43" t="s">
        <v>463</v>
      </c>
      <c r="C164" s="44"/>
      <c r="D164" s="44">
        <v>1474</v>
      </c>
      <c r="E164" s="83">
        <v>286.83999999999997</v>
      </c>
      <c r="F164" s="83">
        <v>286.83999999999997</v>
      </c>
    </row>
    <row r="165" spans="1:6">
      <c r="A165" s="43" t="s">
        <v>461</v>
      </c>
      <c r="B165" s="43" t="s">
        <v>464</v>
      </c>
      <c r="C165" s="44"/>
      <c r="D165" s="44">
        <v>146</v>
      </c>
      <c r="E165" s="83">
        <v>286.83999999999997</v>
      </c>
      <c r="F165" s="83">
        <v>286.83999999999997</v>
      </c>
    </row>
    <row r="166" spans="1:6">
      <c r="A166" s="43" t="s">
        <v>456</v>
      </c>
      <c r="B166" s="43" t="s">
        <v>452</v>
      </c>
      <c r="C166" s="44"/>
      <c r="D166" s="44">
        <v>32</v>
      </c>
      <c r="E166" s="83">
        <v>389.16</v>
      </c>
      <c r="F166" s="83">
        <v>389.16</v>
      </c>
    </row>
    <row r="167" spans="1:6">
      <c r="A167" s="43" t="s">
        <v>461</v>
      </c>
      <c r="B167" s="43" t="s">
        <v>465</v>
      </c>
      <c r="C167" s="44"/>
      <c r="D167" s="44">
        <v>227</v>
      </c>
      <c r="E167" s="83">
        <v>286.83999999999997</v>
      </c>
      <c r="F167" s="83">
        <v>286.83999999999997</v>
      </c>
    </row>
    <row r="168" spans="1:6">
      <c r="A168" s="243" t="s">
        <v>466</v>
      </c>
      <c r="B168" s="244"/>
      <c r="C168" s="47">
        <f>SUM(C111:C167)</f>
        <v>57</v>
      </c>
      <c r="D168" s="47">
        <f>SUM(D111:D167)</f>
        <v>12226</v>
      </c>
      <c r="E168" s="85"/>
      <c r="F168" s="85"/>
    </row>
    <row r="169" spans="1:6">
      <c r="A169" s="31"/>
      <c r="C169" s="42"/>
      <c r="D169" s="42"/>
      <c r="E169" s="82"/>
      <c r="F169" s="82"/>
    </row>
    <row r="170" spans="1:6">
      <c r="A170" s="245" t="s">
        <v>263</v>
      </c>
      <c r="B170" s="245"/>
      <c r="C170" s="42"/>
      <c r="D170" s="42"/>
      <c r="E170" s="82"/>
      <c r="F170" s="82"/>
    </row>
    <row r="171" spans="1:6">
      <c r="A171" s="43"/>
      <c r="B171" s="43" t="s">
        <v>467</v>
      </c>
      <c r="C171" s="44">
        <v>8</v>
      </c>
      <c r="D171" s="44"/>
      <c r="E171" s="80">
        <f>5671.42</f>
        <v>5671.42</v>
      </c>
      <c r="F171" s="80">
        <f>5671.42</f>
        <v>5671.42</v>
      </c>
    </row>
    <row r="172" spans="1:6">
      <c r="A172" s="43"/>
      <c r="B172" s="43" t="s">
        <v>468</v>
      </c>
      <c r="C172" s="44">
        <v>19</v>
      </c>
      <c r="D172" s="44"/>
      <c r="E172" s="80">
        <v>1500</v>
      </c>
      <c r="F172" s="80">
        <v>1500</v>
      </c>
    </row>
    <row r="173" spans="1:6">
      <c r="A173" s="43"/>
      <c r="B173" s="43" t="s">
        <v>469</v>
      </c>
      <c r="C173" s="44">
        <v>29</v>
      </c>
      <c r="D173" s="44"/>
      <c r="E173" s="80">
        <v>1059.08</v>
      </c>
      <c r="F173" s="80">
        <v>1059.08</v>
      </c>
    </row>
    <row r="174" spans="1:6">
      <c r="A174" s="43"/>
      <c r="B174" s="43" t="s">
        <v>470</v>
      </c>
      <c r="C174" s="44">
        <v>228</v>
      </c>
      <c r="D174" s="44"/>
      <c r="E174" s="80">
        <v>1005.29</v>
      </c>
      <c r="F174" s="80">
        <v>1005.29</v>
      </c>
    </row>
    <row r="175" spans="1:6">
      <c r="A175" s="43"/>
      <c r="B175" s="43"/>
      <c r="C175" s="44"/>
      <c r="D175" s="44"/>
      <c r="E175" s="80"/>
      <c r="F175" s="80"/>
    </row>
    <row r="176" spans="1:6">
      <c r="A176" s="240" t="s">
        <v>264</v>
      </c>
      <c r="B176" s="240"/>
      <c r="C176" s="47">
        <f>SUM(C171:C175)</f>
        <v>284</v>
      </c>
      <c r="D176" s="42"/>
      <c r="E176" s="82"/>
      <c r="F176" s="82"/>
    </row>
    <row r="177" spans="1:6">
      <c r="A177" s="31"/>
      <c r="C177" s="42"/>
      <c r="D177" s="42"/>
      <c r="E177" s="82"/>
      <c r="F177" s="82"/>
    </row>
    <row r="178" spans="1:6">
      <c r="A178" s="240" t="s">
        <v>471</v>
      </c>
      <c r="B178" s="240"/>
      <c r="C178" s="42"/>
      <c r="D178" s="42"/>
      <c r="E178" s="82"/>
      <c r="F178" s="82"/>
    </row>
    <row r="179" spans="1:6">
      <c r="A179" s="43"/>
      <c r="B179" s="43" t="s">
        <v>470</v>
      </c>
      <c r="C179" s="44">
        <v>150</v>
      </c>
      <c r="D179" s="44"/>
      <c r="E179" s="86">
        <v>3087.29</v>
      </c>
      <c r="F179" s="86">
        <v>3087.29</v>
      </c>
    </row>
    <row r="180" spans="1:6">
      <c r="A180" s="240" t="s">
        <v>472</v>
      </c>
      <c r="B180" s="240"/>
      <c r="C180" s="47">
        <f>SUM(C179:C179)</f>
        <v>150</v>
      </c>
      <c r="D180" s="47">
        <f>SUM(D179:D179)</f>
        <v>0</v>
      </c>
      <c r="E180" s="85"/>
      <c r="F180" s="85"/>
    </row>
    <row r="182" spans="1:6">
      <c r="B182" s="25" t="s">
        <v>32</v>
      </c>
      <c r="C182" s="25">
        <f>+C34+C108+C168+C176+C180</f>
        <v>1910</v>
      </c>
    </row>
    <row r="184" spans="1:6">
      <c r="C184">
        <f>129+1290+57+284+150</f>
        <v>1910</v>
      </c>
    </row>
  </sheetData>
  <mergeCells count="18">
    <mergeCell ref="A178:B178"/>
    <mergeCell ref="A180:B180"/>
    <mergeCell ref="F7:F8"/>
    <mergeCell ref="A108:B108"/>
    <mergeCell ref="A110:B110"/>
    <mergeCell ref="A168:B168"/>
    <mergeCell ref="A170:B170"/>
    <mergeCell ref="A176:B176"/>
    <mergeCell ref="A1:F1"/>
    <mergeCell ref="A2:F2"/>
    <mergeCell ref="A3:F3"/>
    <mergeCell ref="A4:F4"/>
    <mergeCell ref="A6:A8"/>
    <mergeCell ref="B6:B8"/>
    <mergeCell ref="C6:C8"/>
    <mergeCell ref="D6:D8"/>
    <mergeCell ref="E6:F6"/>
    <mergeCell ref="E7:E8"/>
  </mergeCells>
  <pageMargins left="0.25" right="0.25" top="0.75" bottom="0.75" header="0.3" footer="0.3"/>
  <pageSetup scale="95" fitToHeight="0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72521-0BE3-48B5-BB17-2F69E2FD2231}">
  <dimension ref="A1:F68"/>
  <sheetViews>
    <sheetView showGridLines="0" zoomScaleNormal="100" workbookViewId="0">
      <selection activeCell="F49" sqref="F49"/>
    </sheetView>
  </sheetViews>
  <sheetFormatPr baseColWidth="10" defaultRowHeight="15"/>
  <cols>
    <col min="1" max="1" width="8.5703125" customWidth="1"/>
    <col min="2" max="2" width="31" bestFit="1" customWidth="1"/>
    <col min="3" max="3" width="12.5703125" customWidth="1"/>
    <col min="4" max="4" width="11" customWidth="1"/>
    <col min="5" max="5" width="18.7109375" customWidth="1"/>
    <col min="6" max="6" width="18.5703125" customWidth="1"/>
  </cols>
  <sheetData>
    <row r="1" spans="1:6" ht="15.75">
      <c r="A1" s="205" t="s">
        <v>473</v>
      </c>
      <c r="B1" s="205"/>
      <c r="C1" s="205"/>
      <c r="D1" s="205"/>
      <c r="E1" s="205"/>
      <c r="F1" s="205"/>
    </row>
    <row r="2" spans="1:6" ht="15.75">
      <c r="A2" s="205" t="s">
        <v>6</v>
      </c>
      <c r="B2" s="205"/>
      <c r="C2" s="205"/>
      <c r="D2" s="205"/>
      <c r="E2" s="205"/>
      <c r="F2" s="205"/>
    </row>
    <row r="3" spans="1:6" ht="15.75">
      <c r="A3" s="205" t="s">
        <v>7</v>
      </c>
      <c r="B3" s="205"/>
      <c r="C3" s="205"/>
      <c r="D3" s="205"/>
      <c r="E3" s="205"/>
      <c r="F3" s="205"/>
    </row>
    <row r="4" spans="1:6" ht="15.75">
      <c r="A4" s="205" t="s">
        <v>12</v>
      </c>
      <c r="B4" s="205"/>
      <c r="C4" s="205"/>
      <c r="D4" s="205"/>
      <c r="E4" s="205"/>
      <c r="F4" s="205"/>
    </row>
    <row r="5" spans="1:6" ht="15.75">
      <c r="A5" s="1"/>
    </row>
    <row r="6" spans="1:6" ht="16.5" thickBot="1">
      <c r="A6" s="1"/>
    </row>
    <row r="7" spans="1:6" ht="11.25" customHeight="1" thickBot="1">
      <c r="A7" s="206" t="s">
        <v>0</v>
      </c>
      <c r="B7" s="206" t="s">
        <v>1</v>
      </c>
      <c r="C7" s="208" t="s">
        <v>108</v>
      </c>
      <c r="D7" s="208" t="s">
        <v>271</v>
      </c>
      <c r="E7" s="211" t="s">
        <v>2</v>
      </c>
      <c r="F7" s="212"/>
    </row>
    <row r="8" spans="1:6" ht="11.25" customHeight="1">
      <c r="A8" s="207"/>
      <c r="B8" s="207"/>
      <c r="C8" s="209"/>
      <c r="D8" s="209"/>
      <c r="E8" s="206" t="s">
        <v>3</v>
      </c>
      <c r="F8" s="206" t="s">
        <v>4</v>
      </c>
    </row>
    <row r="9" spans="1:6" ht="9" customHeight="1" thickBot="1">
      <c r="A9" s="207"/>
      <c r="B9" s="207"/>
      <c r="C9" s="210"/>
      <c r="D9" s="210"/>
      <c r="E9" s="213"/>
      <c r="F9" s="213"/>
    </row>
    <row r="10" spans="1:6">
      <c r="A10" s="229" t="s">
        <v>5</v>
      </c>
      <c r="B10" s="229"/>
      <c r="C10" s="42"/>
      <c r="D10" s="42"/>
      <c r="E10" s="42"/>
      <c r="F10" s="42"/>
    </row>
    <row r="11" spans="1:6">
      <c r="A11" s="13" t="s">
        <v>474</v>
      </c>
      <c r="B11" s="13" t="s">
        <v>475</v>
      </c>
      <c r="C11" s="87">
        <v>1</v>
      </c>
      <c r="D11" s="13"/>
      <c r="E11" s="88">
        <v>16141.2</v>
      </c>
      <c r="F11" s="88">
        <v>16141.2</v>
      </c>
    </row>
    <row r="12" spans="1:6">
      <c r="A12" s="13" t="s">
        <v>476</v>
      </c>
      <c r="B12" s="13" t="s">
        <v>477</v>
      </c>
      <c r="C12" s="87">
        <v>34</v>
      </c>
      <c r="D12" s="13"/>
      <c r="E12" s="88">
        <v>26151.64</v>
      </c>
      <c r="F12" s="88">
        <v>26719.48</v>
      </c>
    </row>
    <row r="13" spans="1:6">
      <c r="A13" s="13" t="s">
        <v>478</v>
      </c>
      <c r="B13" s="13" t="s">
        <v>479</v>
      </c>
      <c r="C13" s="87">
        <v>12</v>
      </c>
      <c r="D13" s="13"/>
      <c r="E13" s="88">
        <v>14544.2</v>
      </c>
      <c r="F13" s="88">
        <v>18995.12</v>
      </c>
    </row>
    <row r="14" spans="1:6">
      <c r="A14" s="13" t="s">
        <v>480</v>
      </c>
      <c r="B14" s="13" t="s">
        <v>481</v>
      </c>
      <c r="C14" s="87">
        <v>1</v>
      </c>
      <c r="D14" s="13"/>
      <c r="E14" s="88">
        <v>9368.4</v>
      </c>
      <c r="F14" s="88">
        <v>9368.4</v>
      </c>
    </row>
    <row r="15" spans="1:6">
      <c r="A15" s="13" t="s">
        <v>480</v>
      </c>
      <c r="B15" s="13" t="s">
        <v>482</v>
      </c>
      <c r="C15" s="87">
        <v>4</v>
      </c>
      <c r="D15" s="13"/>
      <c r="E15" s="88">
        <v>8370.6</v>
      </c>
      <c r="F15" s="88">
        <v>8370.6</v>
      </c>
    </row>
    <row r="16" spans="1:6">
      <c r="A16" s="13" t="s">
        <v>483</v>
      </c>
      <c r="B16" s="13" t="s">
        <v>484</v>
      </c>
      <c r="C16" s="87">
        <v>3</v>
      </c>
      <c r="D16" s="13"/>
      <c r="E16" s="88">
        <v>7497</v>
      </c>
      <c r="F16" s="88">
        <v>7497</v>
      </c>
    </row>
    <row r="17" spans="1:6">
      <c r="A17" s="13" t="s">
        <v>485</v>
      </c>
      <c r="B17" s="13" t="s">
        <v>486</v>
      </c>
      <c r="C17" s="87">
        <v>5</v>
      </c>
      <c r="D17" s="13"/>
      <c r="E17" s="88">
        <v>7147.2</v>
      </c>
      <c r="F17" s="88">
        <v>7147.2</v>
      </c>
    </row>
    <row r="18" spans="1:6">
      <c r="A18" s="31"/>
      <c r="B18" s="89" t="s">
        <v>99</v>
      </c>
      <c r="C18" s="8">
        <f>SUM(C11:C17)</f>
        <v>60</v>
      </c>
      <c r="D18" s="42"/>
      <c r="E18" s="42"/>
      <c r="F18" s="42"/>
    </row>
    <row r="19" spans="1:6">
      <c r="A19" s="31"/>
      <c r="C19" s="42"/>
      <c r="D19" s="42"/>
      <c r="E19" s="42"/>
      <c r="F19" s="42"/>
    </row>
    <row r="20" spans="1:6">
      <c r="A20" s="229" t="s">
        <v>100</v>
      </c>
      <c r="B20" s="229"/>
      <c r="C20" s="42"/>
      <c r="D20" s="42"/>
      <c r="E20" s="42"/>
      <c r="F20" s="42"/>
    </row>
    <row r="21" spans="1:6">
      <c r="A21" s="4" t="s">
        <v>487</v>
      </c>
      <c r="B21" s="4" t="s">
        <v>488</v>
      </c>
      <c r="C21" s="3">
        <v>2</v>
      </c>
      <c r="D21" s="4"/>
      <c r="E21" s="90">
        <v>10283.25</v>
      </c>
      <c r="F21" s="90">
        <v>11516.99</v>
      </c>
    </row>
    <row r="22" spans="1:6">
      <c r="A22" s="4" t="s">
        <v>489</v>
      </c>
      <c r="B22" s="4" t="s">
        <v>490</v>
      </c>
      <c r="C22" s="3">
        <v>22</v>
      </c>
      <c r="D22" s="4"/>
      <c r="E22" s="90">
        <v>7265.14</v>
      </c>
      <c r="F22" s="90">
        <v>8137.18</v>
      </c>
    </row>
    <row r="23" spans="1:6">
      <c r="A23" s="4" t="s">
        <v>491</v>
      </c>
      <c r="B23" s="4" t="s">
        <v>492</v>
      </c>
      <c r="C23" s="3">
        <v>4</v>
      </c>
      <c r="D23" s="4"/>
      <c r="E23" s="90">
        <v>8911.7900000000009</v>
      </c>
      <c r="F23" s="90">
        <v>9981.18</v>
      </c>
    </row>
    <row r="24" spans="1:6">
      <c r="A24" s="4" t="s">
        <v>493</v>
      </c>
      <c r="B24" s="4" t="s">
        <v>494</v>
      </c>
      <c r="C24" s="3">
        <v>7</v>
      </c>
      <c r="D24" s="4"/>
      <c r="E24" s="90">
        <v>7265.14</v>
      </c>
      <c r="F24" s="90">
        <v>8137.18</v>
      </c>
    </row>
    <row r="25" spans="1:6">
      <c r="A25" s="4" t="s">
        <v>495</v>
      </c>
      <c r="B25" s="4" t="s">
        <v>84</v>
      </c>
      <c r="C25" s="3">
        <v>17</v>
      </c>
      <c r="D25" s="4"/>
      <c r="E25" s="90">
        <v>7916.49</v>
      </c>
      <c r="F25" s="90">
        <v>8867.0300000000007</v>
      </c>
    </row>
    <row r="26" spans="1:6">
      <c r="A26" s="4" t="s">
        <v>496</v>
      </c>
      <c r="B26" s="4" t="s">
        <v>497</v>
      </c>
      <c r="C26" s="3">
        <v>4</v>
      </c>
      <c r="D26" s="4"/>
      <c r="E26" s="90">
        <v>8367.98</v>
      </c>
      <c r="F26" s="90">
        <v>9371.92</v>
      </c>
    </row>
    <row r="27" spans="1:6">
      <c r="A27" s="4" t="s">
        <v>498</v>
      </c>
      <c r="B27" s="4" t="s">
        <v>499</v>
      </c>
      <c r="C27" s="3">
        <v>1</v>
      </c>
      <c r="D27" s="4"/>
      <c r="E27" s="90">
        <v>9933.4</v>
      </c>
      <c r="F27" s="90">
        <v>11124.99</v>
      </c>
    </row>
    <row r="28" spans="1:6">
      <c r="A28" s="4" t="s">
        <v>500</v>
      </c>
      <c r="B28" s="4" t="s">
        <v>501</v>
      </c>
      <c r="C28" s="3">
        <v>3</v>
      </c>
      <c r="D28" s="4"/>
      <c r="E28" s="90">
        <v>8911.7900000000009</v>
      </c>
      <c r="F28" s="90">
        <v>9981.18</v>
      </c>
    </row>
    <row r="29" spans="1:6">
      <c r="A29" s="4" t="s">
        <v>502</v>
      </c>
      <c r="B29" s="4" t="s">
        <v>503</v>
      </c>
      <c r="C29" s="3">
        <v>12</v>
      </c>
      <c r="D29" s="4"/>
      <c r="E29" s="90">
        <v>8367.98</v>
      </c>
      <c r="F29" s="90">
        <v>9371.92</v>
      </c>
    </row>
    <row r="30" spans="1:6">
      <c r="A30" s="4" t="s">
        <v>504</v>
      </c>
      <c r="B30" s="4" t="s">
        <v>505</v>
      </c>
      <c r="C30" s="3">
        <v>4</v>
      </c>
      <c r="D30" s="4"/>
      <c r="E30" s="90">
        <v>9589.4</v>
      </c>
      <c r="F30" s="90">
        <v>10740.54</v>
      </c>
    </row>
    <row r="31" spans="1:6">
      <c r="A31" s="4" t="s">
        <v>506</v>
      </c>
      <c r="B31" s="4" t="s">
        <v>507</v>
      </c>
      <c r="C31" s="3">
        <v>6</v>
      </c>
      <c r="D31" s="4"/>
      <c r="E31" s="90">
        <v>8576.5400000000009</v>
      </c>
      <c r="F31" s="90">
        <v>9606.33</v>
      </c>
    </row>
    <row r="32" spans="1:6">
      <c r="A32" s="4" t="s">
        <v>508</v>
      </c>
      <c r="B32" s="4" t="s">
        <v>509</v>
      </c>
      <c r="C32" s="3">
        <v>2</v>
      </c>
      <c r="D32" s="4"/>
      <c r="E32" s="90">
        <v>9589.4</v>
      </c>
      <c r="F32" s="90">
        <v>10740.54</v>
      </c>
    </row>
    <row r="33" spans="1:6">
      <c r="A33" s="4" t="s">
        <v>510</v>
      </c>
      <c r="B33" s="4" t="s">
        <v>511</v>
      </c>
      <c r="C33" s="3">
        <v>2</v>
      </c>
      <c r="D33" s="4"/>
      <c r="E33" s="90">
        <v>9248.58</v>
      </c>
      <c r="F33" s="90">
        <v>10358.36</v>
      </c>
    </row>
    <row r="34" spans="1:6">
      <c r="A34" s="4" t="s">
        <v>512</v>
      </c>
      <c r="B34" s="4" t="s">
        <v>513</v>
      </c>
      <c r="C34" s="3">
        <v>3</v>
      </c>
      <c r="D34" s="4"/>
      <c r="E34" s="90">
        <v>8576.5400000000009</v>
      </c>
      <c r="F34" s="90">
        <v>9606.33</v>
      </c>
    </row>
    <row r="35" spans="1:6">
      <c r="A35" s="4" t="s">
        <v>514</v>
      </c>
      <c r="B35" s="4" t="s">
        <v>515</v>
      </c>
      <c r="C35" s="3">
        <v>3</v>
      </c>
      <c r="D35" s="4"/>
      <c r="E35" s="90">
        <v>9589.4</v>
      </c>
      <c r="F35" s="90">
        <v>10740.54</v>
      </c>
    </row>
    <row r="36" spans="1:6">
      <c r="A36" s="4" t="s">
        <v>516</v>
      </c>
      <c r="B36" s="4" t="s">
        <v>517</v>
      </c>
      <c r="C36" s="3">
        <v>9</v>
      </c>
      <c r="D36" s="4"/>
      <c r="E36" s="90">
        <v>8576.5400000000009</v>
      </c>
      <c r="F36" s="90">
        <v>9606.33</v>
      </c>
    </row>
    <row r="37" spans="1:6">
      <c r="A37" s="49"/>
      <c r="B37" s="89" t="s">
        <v>102</v>
      </c>
      <c r="C37" s="8">
        <f>SUM(C21:C36)</f>
        <v>101</v>
      </c>
      <c r="D37" s="8"/>
      <c r="E37" s="49"/>
      <c r="F37" s="49"/>
    </row>
    <row r="38" spans="1:6">
      <c r="A38" s="49"/>
      <c r="B38" s="50"/>
      <c r="C38" s="49"/>
      <c r="D38" s="49"/>
      <c r="E38" s="49"/>
      <c r="F38" s="49"/>
    </row>
    <row r="39" spans="1:6">
      <c r="A39" s="229" t="s">
        <v>263</v>
      </c>
      <c r="B39" s="229"/>
      <c r="C39" s="42"/>
      <c r="D39" s="42"/>
      <c r="E39" s="42"/>
      <c r="F39" s="42"/>
    </row>
    <row r="40" spans="1:6">
      <c r="A40" s="4"/>
      <c r="B40" s="4" t="s">
        <v>518</v>
      </c>
      <c r="C40" s="3">
        <v>74</v>
      </c>
      <c r="D40" s="3">
        <v>1200</v>
      </c>
      <c r="E40" s="90">
        <v>4699</v>
      </c>
      <c r="F40" s="90">
        <v>12220</v>
      </c>
    </row>
    <row r="41" spans="1:6">
      <c r="A41" s="4"/>
      <c r="B41" s="4" t="s">
        <v>519</v>
      </c>
      <c r="C41" s="3">
        <v>141</v>
      </c>
      <c r="D41" s="3">
        <v>2552</v>
      </c>
      <c r="E41" s="90">
        <v>3666</v>
      </c>
      <c r="F41" s="90">
        <v>10621</v>
      </c>
    </row>
    <row r="42" spans="1:6">
      <c r="A42" s="4"/>
      <c r="B42" s="4" t="s">
        <v>520</v>
      </c>
      <c r="C42" s="3">
        <v>22</v>
      </c>
      <c r="D42" s="3">
        <v>491</v>
      </c>
      <c r="E42" s="90">
        <v>4229.1000000000004</v>
      </c>
      <c r="F42" s="90">
        <v>9398</v>
      </c>
    </row>
    <row r="43" spans="1:6">
      <c r="A43" s="4"/>
      <c r="B43" s="4" t="s">
        <v>521</v>
      </c>
      <c r="C43" s="3">
        <v>10</v>
      </c>
      <c r="D43" s="3">
        <v>172</v>
      </c>
      <c r="E43" s="90">
        <v>4779.46</v>
      </c>
      <c r="F43" s="90">
        <v>6974</v>
      </c>
    </row>
    <row r="44" spans="1:6">
      <c r="A44" s="4"/>
      <c r="B44" s="4" t="s">
        <v>522</v>
      </c>
      <c r="C44" s="3">
        <v>3</v>
      </c>
      <c r="D44" s="4"/>
      <c r="E44" s="90">
        <v>5000</v>
      </c>
      <c r="F44" s="90">
        <v>11516.98</v>
      </c>
    </row>
    <row r="45" spans="1:6">
      <c r="A45" s="4"/>
      <c r="B45" s="4" t="s">
        <v>88</v>
      </c>
      <c r="C45" s="3">
        <v>1</v>
      </c>
      <c r="D45" s="4"/>
      <c r="E45" s="90">
        <v>7265.14</v>
      </c>
      <c r="F45" s="90">
        <v>7265.14</v>
      </c>
    </row>
    <row r="46" spans="1:6">
      <c r="A46" s="4"/>
      <c r="B46" s="4" t="s">
        <v>523</v>
      </c>
      <c r="C46" s="3">
        <v>15</v>
      </c>
      <c r="D46" s="4"/>
      <c r="E46" s="90">
        <v>4700</v>
      </c>
      <c r="F46" s="90">
        <v>17919.78</v>
      </c>
    </row>
    <row r="47" spans="1:6">
      <c r="A47" s="4"/>
      <c r="B47" s="4" t="s">
        <v>524</v>
      </c>
      <c r="C47" s="3">
        <v>5</v>
      </c>
      <c r="D47" s="4"/>
      <c r="E47" s="90">
        <v>6500</v>
      </c>
      <c r="F47" s="90">
        <v>10358.4</v>
      </c>
    </row>
    <row r="48" spans="1:6">
      <c r="A48" s="4"/>
      <c r="B48" s="4" t="s">
        <v>525</v>
      </c>
      <c r="C48" s="3">
        <v>1</v>
      </c>
      <c r="D48" s="4"/>
      <c r="E48" s="90">
        <v>6736.58</v>
      </c>
      <c r="F48" s="90">
        <v>6736.58</v>
      </c>
    </row>
    <row r="49" spans="1:6">
      <c r="A49" s="4"/>
      <c r="B49" s="4" t="s">
        <v>526</v>
      </c>
      <c r="C49" s="3">
        <v>3</v>
      </c>
      <c r="D49" s="4"/>
      <c r="E49" s="90">
        <v>5000</v>
      </c>
      <c r="F49" s="90">
        <v>9981.18</v>
      </c>
    </row>
    <row r="50" spans="1:6">
      <c r="A50" s="4"/>
      <c r="B50" s="4" t="s">
        <v>527</v>
      </c>
      <c r="C50" s="3">
        <v>3</v>
      </c>
      <c r="D50" s="4"/>
      <c r="E50" s="90">
        <v>5000</v>
      </c>
      <c r="F50" s="90">
        <v>10132.299999999999</v>
      </c>
    </row>
    <row r="51" spans="1:6">
      <c r="A51" s="4"/>
      <c r="B51" s="4" t="s">
        <v>528</v>
      </c>
      <c r="C51" s="3">
        <v>3</v>
      </c>
      <c r="D51" s="4"/>
      <c r="E51" s="90">
        <v>5000</v>
      </c>
      <c r="F51" s="90">
        <v>12366</v>
      </c>
    </row>
    <row r="52" spans="1:6">
      <c r="A52" s="4"/>
      <c r="B52" s="4" t="s">
        <v>529</v>
      </c>
      <c r="C52" s="3">
        <v>1</v>
      </c>
      <c r="D52" s="4"/>
      <c r="E52" s="90">
        <v>14544.2</v>
      </c>
      <c r="F52" s="90">
        <v>14544.2</v>
      </c>
    </row>
    <row r="53" spans="1:6">
      <c r="A53" s="4"/>
      <c r="B53" s="4" t="s">
        <v>530</v>
      </c>
      <c r="C53" s="3">
        <v>1</v>
      </c>
      <c r="D53" s="4"/>
      <c r="E53" s="90">
        <v>7265.14</v>
      </c>
      <c r="F53" s="90">
        <v>7265.14</v>
      </c>
    </row>
    <row r="54" spans="1:6">
      <c r="A54" s="4"/>
      <c r="B54" s="4" t="s">
        <v>531</v>
      </c>
      <c r="C54" s="3">
        <v>1</v>
      </c>
      <c r="D54" s="4"/>
      <c r="E54" s="90">
        <v>6000</v>
      </c>
      <c r="F54" s="90">
        <v>6000</v>
      </c>
    </row>
    <row r="55" spans="1:6">
      <c r="A55" s="4"/>
      <c r="B55" s="4" t="s">
        <v>532</v>
      </c>
      <c r="C55" s="3">
        <v>3</v>
      </c>
      <c r="D55" s="4"/>
      <c r="E55" s="90">
        <v>1148.04</v>
      </c>
      <c r="F55" s="90">
        <v>4000</v>
      </c>
    </row>
    <row r="56" spans="1:6">
      <c r="A56" s="4"/>
      <c r="B56" s="4" t="s">
        <v>533</v>
      </c>
      <c r="C56" s="3">
        <v>2</v>
      </c>
      <c r="D56" s="4"/>
      <c r="E56" s="90">
        <v>1333.34</v>
      </c>
      <c r="F56" s="90">
        <v>1700</v>
      </c>
    </row>
    <row r="57" spans="1:6">
      <c r="A57" s="4"/>
      <c r="B57" s="4" t="s">
        <v>534</v>
      </c>
      <c r="C57" s="3">
        <v>7</v>
      </c>
      <c r="D57" s="4"/>
      <c r="E57" s="90">
        <v>5000</v>
      </c>
      <c r="F57" s="90">
        <v>7265.14</v>
      </c>
    </row>
    <row r="58" spans="1:6">
      <c r="A58" s="4"/>
      <c r="B58" s="4" t="s">
        <v>535</v>
      </c>
      <c r="C58" s="3">
        <v>4</v>
      </c>
      <c r="D58" s="4"/>
      <c r="E58" s="90">
        <v>7265.14</v>
      </c>
      <c r="F58" s="90">
        <v>7265.14</v>
      </c>
    </row>
    <row r="59" spans="1:6">
      <c r="A59" s="4"/>
      <c r="B59" s="4" t="s">
        <v>497</v>
      </c>
      <c r="C59" s="3">
        <v>1</v>
      </c>
      <c r="D59" s="4"/>
      <c r="E59" s="90">
        <v>5000</v>
      </c>
      <c r="F59" s="90">
        <v>5000</v>
      </c>
    </row>
    <row r="60" spans="1:6">
      <c r="A60" s="4"/>
      <c r="B60" s="4" t="s">
        <v>536</v>
      </c>
      <c r="C60" s="3">
        <v>6</v>
      </c>
      <c r="D60" s="4"/>
      <c r="E60" s="90">
        <v>6000</v>
      </c>
      <c r="F60" s="90">
        <v>14544.2</v>
      </c>
    </row>
    <row r="61" spans="1:6">
      <c r="A61" s="4"/>
      <c r="B61" s="4" t="s">
        <v>537</v>
      </c>
      <c r="C61" s="3">
        <v>1</v>
      </c>
      <c r="D61" s="4"/>
      <c r="E61" s="90">
        <v>8579.6200000000008</v>
      </c>
      <c r="F61" s="90">
        <v>8579.6200000000008</v>
      </c>
    </row>
    <row r="62" spans="1:6">
      <c r="A62" s="4"/>
      <c r="B62" s="4" t="s">
        <v>538</v>
      </c>
      <c r="C62" s="3">
        <v>1</v>
      </c>
      <c r="D62" s="4"/>
      <c r="E62" s="90">
        <v>5000</v>
      </c>
      <c r="F62" s="90">
        <v>5000</v>
      </c>
    </row>
    <row r="63" spans="1:6">
      <c r="A63" s="4"/>
      <c r="B63" s="4" t="s">
        <v>90</v>
      </c>
      <c r="C63" s="3">
        <v>1</v>
      </c>
      <c r="D63" s="4"/>
      <c r="E63" s="90">
        <v>10740.54</v>
      </c>
      <c r="F63" s="90">
        <v>10740.54</v>
      </c>
    </row>
    <row r="64" spans="1:6">
      <c r="A64" s="4"/>
      <c r="B64" s="4" t="s">
        <v>539</v>
      </c>
      <c r="C64" s="3">
        <v>1</v>
      </c>
      <c r="D64" s="4"/>
      <c r="E64" s="90">
        <v>9854.4</v>
      </c>
      <c r="F64" s="90">
        <v>9854.4</v>
      </c>
    </row>
    <row r="65" spans="1:6">
      <c r="A65" s="91" t="s">
        <v>264</v>
      </c>
      <c r="B65" s="92"/>
      <c r="C65" s="8">
        <f>SUM(C40:C64)</f>
        <v>311</v>
      </c>
      <c r="D65" s="93">
        <f>SUM(D40:D64)</f>
        <v>4415</v>
      </c>
      <c r="E65" s="47"/>
      <c r="F65" s="47"/>
    </row>
    <row r="66" spans="1:6">
      <c r="A66" s="31"/>
      <c r="C66" s="42"/>
      <c r="D66" s="42"/>
      <c r="E66" s="42"/>
      <c r="F66" s="42"/>
    </row>
    <row r="67" spans="1:6">
      <c r="B67" s="7" t="s">
        <v>540</v>
      </c>
      <c r="C67" s="8">
        <f>C65+C37+C18</f>
        <v>472</v>
      </c>
      <c r="D67" s="94"/>
    </row>
    <row r="68" spans="1:6">
      <c r="B68" s="7" t="s">
        <v>222</v>
      </c>
      <c r="C68" s="94"/>
      <c r="D68" s="93">
        <f>D65</f>
        <v>4415</v>
      </c>
    </row>
  </sheetData>
  <mergeCells count="14">
    <mergeCell ref="F8:F9"/>
    <mergeCell ref="A10:B10"/>
    <mergeCell ref="A20:B20"/>
    <mergeCell ref="A39:B39"/>
    <mergeCell ref="A1:F1"/>
    <mergeCell ref="A2:F2"/>
    <mergeCell ref="A3:F3"/>
    <mergeCell ref="A4:F4"/>
    <mergeCell ref="A7:A9"/>
    <mergeCell ref="B7:B9"/>
    <mergeCell ref="C7:C9"/>
    <mergeCell ref="D7:D9"/>
    <mergeCell ref="E7:F7"/>
    <mergeCell ref="E8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5</vt:i4>
      </vt:variant>
    </vt:vector>
  </HeadingPairs>
  <TitlesOfParts>
    <vt:vector size="55" baseType="lpstr">
      <vt:lpstr>ACI_Plazas</vt:lpstr>
      <vt:lpstr>ADY_Plazas</vt:lpstr>
      <vt:lpstr>APBY_Plazas</vt:lpstr>
      <vt:lpstr>CAEY_Plazas</vt:lpstr>
      <vt:lpstr>CECYTEY_Plazas</vt:lpstr>
      <vt:lpstr>CEEAV_Plazas</vt:lpstr>
      <vt:lpstr>CEETRY_Plazas</vt:lpstr>
      <vt:lpstr>COBAY_Plazas</vt:lpstr>
      <vt:lpstr>CONALEP_Plazas</vt:lpstr>
      <vt:lpstr>CULTUR_Plazas</vt:lpstr>
      <vt:lpstr>DIF Yucatán Plazas</vt:lpstr>
      <vt:lpstr>ESAY_Plazas</vt:lpstr>
      <vt:lpstr>FIDARTU_Plazas</vt:lpstr>
      <vt:lpstr>FIDETURE_Plazas</vt:lpstr>
      <vt:lpstr>FIGAROSY_Plazas</vt:lpstr>
      <vt:lpstr>FIPAPAM Plazas</vt:lpstr>
      <vt:lpstr>HA_Plazas</vt:lpstr>
      <vt:lpstr>HCP_Plazas</vt:lpstr>
      <vt:lpstr>HCT_Plazas</vt:lpstr>
      <vt:lpstr>HGT_Plazas</vt:lpstr>
      <vt:lpstr>IBECEY_Plazas</vt:lpstr>
      <vt:lpstr>ICATEY_Plazas</vt:lpstr>
      <vt:lpstr>IDEFEY_Plazas</vt:lpstr>
      <vt:lpstr>IDEY_Plazas</vt:lpstr>
      <vt:lpstr>IEAEY_Plazas</vt:lpstr>
      <vt:lpstr>INDEMAYA_Plazas</vt:lpstr>
      <vt:lpstr>INSEJUPY_Plazas</vt:lpstr>
      <vt:lpstr>IPFY_Plazas</vt:lpstr>
      <vt:lpstr>ISSTEY_Plazas</vt:lpstr>
      <vt:lpstr>ITSM_Plazas</vt:lpstr>
      <vt:lpstr>ITSP_Plazas</vt:lpstr>
      <vt:lpstr>ITSS_Plazas</vt:lpstr>
      <vt:lpstr>ITSV_Plazas</vt:lpstr>
      <vt:lpstr>IVEY_Plazas</vt:lpstr>
      <vt:lpstr>IYEM_Plazas</vt:lpstr>
      <vt:lpstr>JAPAY_Plazas</vt:lpstr>
      <vt:lpstr>JAPEY_Plazas</vt:lpstr>
      <vt:lpstr>JEDEY_Plazas</vt:lpstr>
      <vt:lpstr>REPSSY_Plazas</vt:lpstr>
      <vt:lpstr>SEPLAN_Plazas</vt:lpstr>
      <vt:lpstr>SESEAY_Plazas</vt:lpstr>
      <vt:lpstr>SSY_Plazas</vt:lpstr>
      <vt:lpstr>TV13_Plazas</vt:lpstr>
      <vt:lpstr>UNO_Plazas</vt:lpstr>
      <vt:lpstr>UPY_Plazas</vt:lpstr>
      <vt:lpstr>UTC_Plazas</vt:lpstr>
      <vt:lpstr>UTM_Plazas</vt:lpstr>
      <vt:lpstr>UTMayab_Plazas</vt:lpstr>
      <vt:lpstr>UTP_Plazas</vt:lpstr>
      <vt:lpstr>UTRS_Plazas</vt:lpstr>
      <vt:lpstr>HA_Plazas!Área_de_impresión</vt:lpstr>
      <vt:lpstr>IDEFEY_Plazas!Área_de_impresión</vt:lpstr>
      <vt:lpstr>INDEMAYA_Plazas!Área_de_impresión</vt:lpstr>
      <vt:lpstr>IDEFEY_Plazas!Títulos_a_imprimir</vt:lpstr>
      <vt:lpstr>JEDEY_Plazas!Títulos_a_imprimir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Mónica Vargas Pech</dc:creator>
  <cp:lastModifiedBy>HP</cp:lastModifiedBy>
  <dcterms:created xsi:type="dcterms:W3CDTF">2019-10-29T23:32:15Z</dcterms:created>
  <dcterms:modified xsi:type="dcterms:W3CDTF">2020-01-03T13:10:17Z</dcterms:modified>
</cp:coreProperties>
</file>