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130" windowHeight="7830"/>
  </bookViews>
  <sheets>
    <sheet name="Bienes muebles" sheetId="6" r:id="rId1"/>
  </sheets>
  <definedNames>
    <definedName name="_xlnm._FilterDatabase" localSheetId="0" hidden="1">'Bienes muebles'!$A$8:$C$481</definedName>
    <definedName name="Print_Area" localSheetId="0">'Bienes muebles'!$A$9:$C$400</definedName>
    <definedName name="_xlnm.Print_Titles" localSheetId="0">'Bienes muebles'!$1:$8</definedName>
  </definedNames>
  <calcPr calcId="144525"/>
</workbook>
</file>

<file path=xl/calcChain.xml><?xml version="1.0" encoding="utf-8"?>
<calcChain xmlns="http://schemas.openxmlformats.org/spreadsheetml/2006/main">
  <c r="C481" i="6" l="1"/>
  <c r="C360" i="6" l="1"/>
  <c r="C264" i="6" l="1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8" i="6"/>
  <c r="C57" i="6"/>
  <c r="C56" i="6"/>
  <c r="C55" i="6"/>
  <c r="C54" i="6"/>
  <c r="C53" i="6"/>
  <c r="C52" i="6"/>
  <c r="C51" i="6"/>
  <c r="C50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</calcChain>
</file>

<file path=xl/sharedStrings.xml><?xml version="1.0" encoding="utf-8"?>
<sst xmlns="http://schemas.openxmlformats.org/spreadsheetml/2006/main" count="955" uniqueCount="634">
  <si>
    <t>(Pesos)</t>
  </si>
  <si>
    <t>TEE-5111-141229-001</t>
  </si>
  <si>
    <t>TEE-5111-141229-002</t>
  </si>
  <si>
    <t>TEE-5111-141229-003</t>
  </si>
  <si>
    <t>TEE-5111-141229-004</t>
  </si>
  <si>
    <t>TEE-5111-141229-005</t>
  </si>
  <si>
    <t>TEE-5111-141229-006</t>
  </si>
  <si>
    <t>TEE-5111-141229-007</t>
  </si>
  <si>
    <t>TEE-5111-141229-008</t>
  </si>
  <si>
    <t>TEE-5111-141229-009</t>
  </si>
  <si>
    <t>TEE-5111-141229-010</t>
  </si>
  <si>
    <t>TEE-5111-141229-011</t>
  </si>
  <si>
    <t>TEE-5111-141229-012</t>
  </si>
  <si>
    <t>TEE-5111-141229-013</t>
  </si>
  <si>
    <t>TEE-5111-141229-014</t>
  </si>
  <si>
    <t>Silla acojinada Sudden Comfort</t>
  </si>
  <si>
    <t>Mesa plegable al centro de grado 1.83 m. Lifetime Products</t>
  </si>
  <si>
    <t>TEE-5151-150106-015</t>
  </si>
  <si>
    <t>Lap top HP Probook 4440 G2, I5-4210U,1.7GHZ/3MB 15W, 8GB</t>
  </si>
  <si>
    <t>TEE-5151-150106-016</t>
  </si>
  <si>
    <t>TEE-5151-150106-017</t>
  </si>
  <si>
    <t>TEE-5151-150106-018</t>
  </si>
  <si>
    <t>TEE-5151-150106-019</t>
  </si>
  <si>
    <t>TEE-5151-150106-020</t>
  </si>
  <si>
    <t>TEE-5151-150106-021</t>
  </si>
  <si>
    <t>Aire acondicionado minisplit 18000 Btu tipo inverter marca lenox</t>
  </si>
  <si>
    <t>Aire acondicionado minisplit de 24000 btu tipo inverter marca lenox</t>
  </si>
  <si>
    <t>Impresora HP laserjet ent 600 M602N</t>
  </si>
  <si>
    <t>Impresora HP Laserjet ent 600 M601N</t>
  </si>
  <si>
    <t>Aire acondicionado minisplit de 12000 btu tipo inverter marca lennox</t>
  </si>
  <si>
    <t xml:space="preserve">Laptop HP Pavillion </t>
  </si>
  <si>
    <t>Cámara Fotográfica Canon</t>
  </si>
  <si>
    <t>Extintor de polvo químico cap de 4.5 Kg</t>
  </si>
  <si>
    <t>Extintor de polvo químico cap de 6 Kg</t>
  </si>
  <si>
    <t>Porta extintor cilíndrico de acero inoxidable</t>
  </si>
  <si>
    <t>Extintor de bióxido de carbono cap de 4.5 Kg</t>
  </si>
  <si>
    <t>Desapchador agua fría cal</t>
  </si>
  <si>
    <t>Escalera Plataforma Europe 566-03</t>
  </si>
  <si>
    <t>Escalera tijera 608-06</t>
  </si>
  <si>
    <t>Reloj checador on the minute 4.5 terminal Huella</t>
  </si>
  <si>
    <t>Librero vertical abierto negro/burdeos</t>
  </si>
  <si>
    <t>Silla de visita Eco-visita sin brazos</t>
  </si>
  <si>
    <t>Sillón ejecutivo NF-288 con cabecera color negro</t>
  </si>
  <si>
    <t>Archivero metálico de 4 gavetas color arena</t>
  </si>
  <si>
    <t>Mesa de juntas de 2.40 x 1.20 m</t>
  </si>
  <si>
    <t xml:space="preserve">Sillón ejecutivo NF-118 </t>
  </si>
  <si>
    <t>Mesa multiusos c/entrepaño 60x40x67</t>
  </si>
  <si>
    <t>Escritorio península negro-burdeos</t>
  </si>
  <si>
    <t>Lateral península negro-burdeos</t>
  </si>
  <si>
    <t>Archivero móvil carta-oficio negro</t>
  </si>
  <si>
    <t>Credenza ejecutiva soft negro</t>
  </si>
  <si>
    <t>Módulo en L soft derecho</t>
  </si>
  <si>
    <t>Módulo en L soft izquierdo</t>
  </si>
  <si>
    <t>Librero ejecutivo soft negro</t>
  </si>
  <si>
    <t>Sillón ejecutivo NF-3022 respaldo y asiento color negro</t>
  </si>
  <si>
    <t>Módulo presidente negro</t>
  </si>
  <si>
    <t>Librero presidente negro</t>
  </si>
  <si>
    <t>Gabinete met 183x84x38 negro</t>
  </si>
  <si>
    <t>Archivero vertical de 4 gavetas negro</t>
  </si>
  <si>
    <t>Mesa de juntas melaminica redonda de 120 cm de diametro</t>
  </si>
  <si>
    <t>Sillón mod. Parma de 3 plazas color negro</t>
  </si>
  <si>
    <t>Escritorio con cajones de 120cm x60 cm negro</t>
  </si>
  <si>
    <t>Base para mesa metz centro cromada</t>
  </si>
  <si>
    <t>Cubierta para mesa metz centro 110x60 color negro</t>
  </si>
  <si>
    <t>Librero mel ejecutivo sobre credenza 4 ptas</t>
  </si>
  <si>
    <t>Conjunto ejecutivo peninsular sin librero</t>
  </si>
  <si>
    <t>Librero sin crdenza Zapelli</t>
  </si>
  <si>
    <t>Mesa circular 100 x 75 Zapelli</t>
  </si>
  <si>
    <t>Escritorio peninsular negro</t>
  </si>
  <si>
    <t>Archivero movil carta-oficio</t>
  </si>
  <si>
    <t>Mesa de trabajo melaminica de 120 cm</t>
  </si>
  <si>
    <t>Silla secretarial NF-262 con brazos</t>
  </si>
  <si>
    <t>Librero mel ejecutivo sobre credenza</t>
  </si>
  <si>
    <t>Horno de microondas mabe</t>
  </si>
  <si>
    <t>No breack con regulador APC Back-ups 650VA/390</t>
  </si>
  <si>
    <t>Videoproyector  Epson Powerlite X24</t>
  </si>
  <si>
    <t>Triturador royal SC170</t>
  </si>
  <si>
    <t>Frigobar General Electric 4 pies cúbicos</t>
  </si>
  <si>
    <t>Horno tostador Mabe Inox</t>
  </si>
  <si>
    <t>Mesa mutiuso 60x40x67</t>
  </si>
  <si>
    <t>Estructura archivero 4 gav.</t>
  </si>
  <si>
    <t>Cubierta melamina p/archivero</t>
  </si>
  <si>
    <t>Librero colgante de melanina</t>
  </si>
  <si>
    <t>Escritorio metálico de 120 cm x 60 cm</t>
  </si>
  <si>
    <t>Refrigerdor General Electric 4 pies cubicos</t>
  </si>
  <si>
    <t>Enfriador de agua 2 llaves silver</t>
  </si>
  <si>
    <t>Multifuncional Epson L555</t>
  </si>
  <si>
    <t>TEE-5191-150119-022</t>
  </si>
  <si>
    <t>TEE-5191-150119-023</t>
  </si>
  <si>
    <t>TEE-5191-150119-024</t>
  </si>
  <si>
    <t>TEE-5191-150119-025</t>
  </si>
  <si>
    <t>TEE-5191-150119-026</t>
  </si>
  <si>
    <t>TEE-5191-150119-027</t>
  </si>
  <si>
    <t>TEE-5191-150119-028</t>
  </si>
  <si>
    <t>TEE-5191-150119-029</t>
  </si>
  <si>
    <t>TEE-5191-150119-030</t>
  </si>
  <si>
    <t>TEE-5151-150112-031</t>
  </si>
  <si>
    <t>TEE-5151-150112-032</t>
  </si>
  <si>
    <t>TEE-5191-150203-033</t>
  </si>
  <si>
    <t>TEE-5191-150203-034</t>
  </si>
  <si>
    <t>TEE-5191-150203-035</t>
  </si>
  <si>
    <t>TEE-5191-150203-036</t>
  </si>
  <si>
    <t>TEE-5191-150203-037</t>
  </si>
  <si>
    <t>TEE-5191-150203-038</t>
  </si>
  <si>
    <t>TEE-5151-150203-039</t>
  </si>
  <si>
    <t>TEE-5151-150203-040</t>
  </si>
  <si>
    <t>TEE-5231-150303-041</t>
  </si>
  <si>
    <t>TEE-5691-150219-042</t>
  </si>
  <si>
    <t>TEE-5691-150219-043</t>
  </si>
  <si>
    <t>TEE-5691-150219-044</t>
  </si>
  <si>
    <t>TEE-5691-150219-045</t>
  </si>
  <si>
    <t>TEE-5691-150219-046</t>
  </si>
  <si>
    <t>TEE-5691-150219-047</t>
  </si>
  <si>
    <t>TEE-5191-150304-048</t>
  </si>
  <si>
    <t>TEE-5671-150313-049</t>
  </si>
  <si>
    <t>TEE-5671-150313-050</t>
  </si>
  <si>
    <t>TEE-5151-150304-051</t>
  </si>
  <si>
    <t>TEE-5111-150126-052</t>
  </si>
  <si>
    <t>TEE-5111-150126-053</t>
  </si>
  <si>
    <t>TEE-5111-150126-054</t>
  </si>
  <si>
    <t>TEE-5111-150126-055</t>
  </si>
  <si>
    <t>TEE-5111-150126-056</t>
  </si>
  <si>
    <t>TEE-5111-150126-057</t>
  </si>
  <si>
    <t>TEE-5111-150126-058</t>
  </si>
  <si>
    <t>TEE-5111-150126-059</t>
  </si>
  <si>
    <t>TEE-5111-150126-060</t>
  </si>
  <si>
    <t>TEE-5111-150126-061</t>
  </si>
  <si>
    <t>TEE-5111-150126-062</t>
  </si>
  <si>
    <t>TEE-5111-150126-063</t>
  </si>
  <si>
    <t>TEE-5111-150126-064</t>
  </si>
  <si>
    <t>TEE-5111-150126-065</t>
  </si>
  <si>
    <t>TEE-5111-150126-066</t>
  </si>
  <si>
    <t>TEE-5111-150126-067</t>
  </si>
  <si>
    <t>TEE-5111-150126-068</t>
  </si>
  <si>
    <t>TEE-5111-150126-069</t>
  </si>
  <si>
    <t>TEE-5111-150126-070</t>
  </si>
  <si>
    <t>TEE-5111-150126-071</t>
  </si>
  <si>
    <t>TEE-5111-150126-072</t>
  </si>
  <si>
    <t>TEE-5111-150126-073</t>
  </si>
  <si>
    <t>TEE-5111-150126-074</t>
  </si>
  <si>
    <t>TEE-5111-150126-075</t>
  </si>
  <si>
    <t>TEE-5111-150126-076</t>
  </si>
  <si>
    <t>TEE-5111-150126-077</t>
  </si>
  <si>
    <t>TEE-5111-150126-078</t>
  </si>
  <si>
    <t>TEE-5111-150126-079</t>
  </si>
  <si>
    <t>TEE-5111-150126-080</t>
  </si>
  <si>
    <t>TEE-5111-150126-081</t>
  </si>
  <si>
    <t>TEE-5111-150126-082</t>
  </si>
  <si>
    <t>TEE-5111-150126-083</t>
  </si>
  <si>
    <t>TEE-5111-150126-084</t>
  </si>
  <si>
    <t>TEE-5111-150126-085</t>
  </si>
  <si>
    <t>TEE-5111-150126-086</t>
  </si>
  <si>
    <t>TEE-5111-150126-087</t>
  </si>
  <si>
    <t>TEE-5111-150126-088</t>
  </si>
  <si>
    <t>TEE-5111-150126-089</t>
  </si>
  <si>
    <t>TEE-5111-150126-090</t>
  </si>
  <si>
    <t>TEE-5111-150126-091</t>
  </si>
  <si>
    <t>TEE-5111-150126-092</t>
  </si>
  <si>
    <t>TEE-5111-150126-093</t>
  </si>
  <si>
    <t>TEE-5111-150126-094</t>
  </si>
  <si>
    <t>TEE-5111-150126-095</t>
  </si>
  <si>
    <t>TEE-5111-150126-096</t>
  </si>
  <si>
    <t>TEE-5111-150126-097</t>
  </si>
  <si>
    <t>TEE-5111-150126-098</t>
  </si>
  <si>
    <t>TEE-5111-150126-099</t>
  </si>
  <si>
    <t>TEE-5111-150126-100</t>
  </si>
  <si>
    <t>TEE-5111-150126-101</t>
  </si>
  <si>
    <t>TEE-5111-150126-102</t>
  </si>
  <si>
    <t>TEE-5111-150126-103</t>
  </si>
  <si>
    <t>TEE-5111-150126-104</t>
  </si>
  <si>
    <t>TEE-5111-150126-105</t>
  </si>
  <si>
    <t>TEE-5111-150126-106</t>
  </si>
  <si>
    <t>TEE-5111-150126-107</t>
  </si>
  <si>
    <t>TEE-5111-150126-108</t>
  </si>
  <si>
    <t>TEE-5111-150126-109</t>
  </si>
  <si>
    <t>TEE-5111-150126-110</t>
  </si>
  <si>
    <t>TEE-5111-150126-111</t>
  </si>
  <si>
    <t>TEE-5111-150126-112</t>
  </si>
  <si>
    <t>TEE-5111-150126-113</t>
  </si>
  <si>
    <t>TEE-5111-150126-114</t>
  </si>
  <si>
    <t>TEE-5111-150126-115</t>
  </si>
  <si>
    <t>TEE-5111-150126-116</t>
  </si>
  <si>
    <t>TEE-5111-150126-117</t>
  </si>
  <si>
    <t>TEE-5111-150126-118</t>
  </si>
  <si>
    <t>TEE-5111-150126-119</t>
  </si>
  <si>
    <t>TEE-5111-150126-120</t>
  </si>
  <si>
    <t>TEE-5111-150126-121</t>
  </si>
  <si>
    <t>TEE-5111-150126-122</t>
  </si>
  <si>
    <t>TEE-5111-150126-123</t>
  </si>
  <si>
    <t>TEE-5111-150126-124</t>
  </si>
  <si>
    <t>TEE-5111-150126-125</t>
  </si>
  <si>
    <t>TEE-5111-150126-126</t>
  </si>
  <si>
    <t>TEE-5111-150126-127</t>
  </si>
  <si>
    <t>TEE-5111-150126-128</t>
  </si>
  <si>
    <t>TEE-5111-150126-129</t>
  </si>
  <si>
    <t>TEE-5111-150126-130</t>
  </si>
  <si>
    <t>TEE-5111-150126-131</t>
  </si>
  <si>
    <t>TEE-5111-150126-132</t>
  </si>
  <si>
    <t>TEE-5111-150126-133</t>
  </si>
  <si>
    <t>TEE-5111-150126-134</t>
  </si>
  <si>
    <t>TEE-5111-150126-135</t>
  </si>
  <si>
    <t>TEE-5111-150126-136</t>
  </si>
  <si>
    <t>TEE-5111-150126-137</t>
  </si>
  <si>
    <t>TEE-5111-150126-138</t>
  </si>
  <si>
    <t>TEE-5111-150126-139</t>
  </si>
  <si>
    <t>TEE-5111-150126-140</t>
  </si>
  <si>
    <t>TEE-5111-150126-141</t>
  </si>
  <si>
    <t>TEE-5111-150126-142</t>
  </si>
  <si>
    <t>TEE-5111-150126-143</t>
  </si>
  <si>
    <t>TEE-5111-150126-144</t>
  </si>
  <si>
    <t>TEE-5111-150126-145</t>
  </si>
  <si>
    <t>TEE-5111-150126-146</t>
  </si>
  <si>
    <t>TEE-5111-150126-147</t>
  </si>
  <si>
    <t>TEE-5111-150126-148</t>
  </si>
  <si>
    <t>TEE-5111-150126-149</t>
  </si>
  <si>
    <t>TEE-5111-150126-150</t>
  </si>
  <si>
    <t>TEE-5111-150126-151</t>
  </si>
  <si>
    <t>TEE-5111-150126-152</t>
  </si>
  <si>
    <t>TEE-5111-150126-153</t>
  </si>
  <si>
    <t>TEE-5111-150126-154</t>
  </si>
  <si>
    <t>TEE-5111-150126-155</t>
  </si>
  <si>
    <t>TEE-5111-150126-156</t>
  </si>
  <si>
    <t>TEE-5111-150126-157</t>
  </si>
  <si>
    <t>TEE-5111-150126-158</t>
  </si>
  <si>
    <t>TEE-5111-150126-159</t>
  </si>
  <si>
    <t>TEE-5111-150126-160</t>
  </si>
  <si>
    <t>TEE-5111-150126-161</t>
  </si>
  <si>
    <t>TEE-5111-150126-162</t>
  </si>
  <si>
    <t>TEE-5111-150126-163</t>
  </si>
  <si>
    <t>TEE-5111-150126-164</t>
  </si>
  <si>
    <t>TEE-5111-150126-165</t>
  </si>
  <si>
    <t>TEE-5111-150126-166</t>
  </si>
  <si>
    <t>TEE-5111-150126-167</t>
  </si>
  <si>
    <t>TEE-5111-150126-168</t>
  </si>
  <si>
    <t>TEE-5111-150126-169</t>
  </si>
  <si>
    <t>TEE-5111-150126-170</t>
  </si>
  <si>
    <t>TEE-5111-150126-171</t>
  </si>
  <si>
    <t>TEE-5111-150126-172</t>
  </si>
  <si>
    <t>TEE-5111-150126-173</t>
  </si>
  <si>
    <t>TEE-5111-150126-174</t>
  </si>
  <si>
    <t>TEE-5111-150126-175</t>
  </si>
  <si>
    <t>TEE-5111-150126-176</t>
  </si>
  <si>
    <t>TEE-5111-150126-177</t>
  </si>
  <si>
    <t>TEE-5111-150126-178</t>
  </si>
  <si>
    <t>TEE-5111-150126-179</t>
  </si>
  <si>
    <t>TEE-5111-150126-180</t>
  </si>
  <si>
    <t>TEE-5111-150126-181</t>
  </si>
  <si>
    <t>TEE-5111-150126-182</t>
  </si>
  <si>
    <t>TEE-5111-150126-183</t>
  </si>
  <si>
    <t>TEE-5111-150126-184</t>
  </si>
  <si>
    <t>TEE-5111-150126-185</t>
  </si>
  <si>
    <t>TEE-5151-150215-187</t>
  </si>
  <si>
    <t>TEE-5151-150215-188</t>
  </si>
  <si>
    <t>TEE-5151-150215-189</t>
  </si>
  <si>
    <t>TEE-5151-150215-190</t>
  </si>
  <si>
    <t>TEE-5151-150215-191</t>
  </si>
  <si>
    <t>TEE-5151-150215-192</t>
  </si>
  <si>
    <t>TEE-5151-150215-193</t>
  </si>
  <si>
    <t>TEE-5151-150215-194</t>
  </si>
  <si>
    <t>TEE-5151-150215-195</t>
  </si>
  <si>
    <t>TEE-5151-150215-196</t>
  </si>
  <si>
    <t>TEE-5151-150215-197</t>
  </si>
  <si>
    <t>TEE-5151-150215-198</t>
  </si>
  <si>
    <t>TEE-5151-150215-199</t>
  </si>
  <si>
    <t>TEE-5151-150215-200</t>
  </si>
  <si>
    <t>TEE-5151-150215-201</t>
  </si>
  <si>
    <t>TEE-5151-150215-202</t>
  </si>
  <si>
    <t>TEE-5151-150215-203</t>
  </si>
  <si>
    <t>TEE-5151-150215-204</t>
  </si>
  <si>
    <t>TEE-5151-150215-205</t>
  </si>
  <si>
    <t>TEE-5151-150215-206</t>
  </si>
  <si>
    <t>TEE-5211-150205-207</t>
  </si>
  <si>
    <t>TEE-5191-150206-208</t>
  </si>
  <si>
    <t>TEE-5191-150206-209</t>
  </si>
  <si>
    <t>TEE-5191-150206-210</t>
  </si>
  <si>
    <t>TEE-5191-150206-211</t>
  </si>
  <si>
    <t>TEE-5191-150206-212</t>
  </si>
  <si>
    <t>TEE-5191-150206-213</t>
  </si>
  <si>
    <t>TEE-5111-150303-214</t>
  </si>
  <si>
    <t>TEE-5111-150303-215</t>
  </si>
  <si>
    <t>TEE-5111-150303-216</t>
  </si>
  <si>
    <t>TEE-5111-150303-217</t>
  </si>
  <si>
    <t>TEE-5111-150303-218</t>
  </si>
  <si>
    <t>TEE-5111-150303-219</t>
  </si>
  <si>
    <t>TEE-5111-150303-220</t>
  </si>
  <si>
    <t>TEE-5111-150303-221</t>
  </si>
  <si>
    <t>TEE-5111-150303-222</t>
  </si>
  <si>
    <t>TEE-5111-150303-223</t>
  </si>
  <si>
    <t>TEE-5111-150303-224</t>
  </si>
  <si>
    <t>TEE-5111-150303-225</t>
  </si>
  <si>
    <t>TEE-5191-150130-226</t>
  </si>
  <si>
    <t>TEE-5191-150130-227</t>
  </si>
  <si>
    <t>TEE-5191-150130-228</t>
  </si>
  <si>
    <t>TEE-5191-150130-229</t>
  </si>
  <si>
    <t>TEE-5151-150130-230</t>
  </si>
  <si>
    <t>TEE-5151-150130-231</t>
  </si>
  <si>
    <t>TEE-5151-150130-232</t>
  </si>
  <si>
    <t>TEE-5151-150130-233</t>
  </si>
  <si>
    <t>TEE-5151-150319-242</t>
  </si>
  <si>
    <t>Computadora de escritorio con procesador intel core I3-4150</t>
  </si>
  <si>
    <t>TEE-5151-150319-243</t>
  </si>
  <si>
    <t>TEE-5151-150319-244</t>
  </si>
  <si>
    <t>TEE-5151-150319-245</t>
  </si>
  <si>
    <t>TEE-5151-150319-246</t>
  </si>
  <si>
    <t>TEE-5151-150319-247</t>
  </si>
  <si>
    <t>TEE-5151-150319-248</t>
  </si>
  <si>
    <t>TEE-5151-150319-249</t>
  </si>
  <si>
    <t>Silla comfort negra</t>
  </si>
  <si>
    <t>Rotafolio blanco 70 x 90</t>
  </si>
  <si>
    <t>Tripie MCA. Solidex</t>
  </si>
  <si>
    <t>TEE-5111-150205-186</t>
  </si>
  <si>
    <t>HP Laserjet Pro M201DW</t>
  </si>
  <si>
    <t>TEE-5151-150311-234</t>
  </si>
  <si>
    <t>TEE-5151-150319-235</t>
  </si>
  <si>
    <t>TEE-5151-150319-236</t>
  </si>
  <si>
    <t>TEE-5151-150319-237</t>
  </si>
  <si>
    <t>TEE-5151-150319-238</t>
  </si>
  <si>
    <t>TEE-5151-150319-239</t>
  </si>
  <si>
    <t>TEE-5151-150319-240</t>
  </si>
  <si>
    <t>TEE-5151-150319-241</t>
  </si>
  <si>
    <t>TEE-5111-150113-250</t>
  </si>
  <si>
    <t>TEE-5111-150113-251</t>
  </si>
  <si>
    <t>TEE-5111-150113-252</t>
  </si>
  <si>
    <t>TEE-5111-150112-253</t>
  </si>
  <si>
    <t>TEE-5111-150112-254</t>
  </si>
  <si>
    <t>TEE-5111-150112-255</t>
  </si>
  <si>
    <t>TEE-5191-150311-256</t>
  </si>
  <si>
    <t>TEE-5231-150310-257</t>
  </si>
  <si>
    <t>Ipad Air 2RD Space Gray Wi-Fi</t>
  </si>
  <si>
    <t>Ipad Air black Smart Case-Zml</t>
  </si>
  <si>
    <t>Ventilador de piso Air black</t>
  </si>
  <si>
    <t>Rack Panduit de 19"</t>
  </si>
  <si>
    <t>Organizador vertical Panduit NUC5C40IGY</t>
  </si>
  <si>
    <t>Aire acondicionado tipo piso marca lennox de 24 000 Btu</t>
  </si>
  <si>
    <t>Sistema automatizado de contabilidad gubernamental SACG</t>
  </si>
  <si>
    <t>Porta extintor cilíndrico de acero inoxidable con cenicero</t>
  </si>
  <si>
    <t>Podium de madera</t>
  </si>
  <si>
    <t>Letrero Armado</t>
  </si>
  <si>
    <t>Placa de acrílico cristal de 6mm</t>
  </si>
  <si>
    <t>Lap top HP Core i3</t>
  </si>
  <si>
    <t>Porta CPU de melamina color negro</t>
  </si>
  <si>
    <t>Archivero móvil carta-oficio burdeo</t>
  </si>
  <si>
    <t>Escritorio con cajones de 120cm x60 cm negro-burdeos</t>
  </si>
  <si>
    <t>TEE-5151-150423-258</t>
  </si>
  <si>
    <t>TEE-5151-150423-259</t>
  </si>
  <si>
    <t>TEE-5151-150423-260</t>
  </si>
  <si>
    <t>TEE-5151-150423-261</t>
  </si>
  <si>
    <t>TEE-5151-150423-262</t>
  </si>
  <si>
    <t>TEE-5151-150423-263</t>
  </si>
  <si>
    <t>TEE-5191-150416-264</t>
  </si>
  <si>
    <t>TEE-5191-150416-265</t>
  </si>
  <si>
    <t>TEE-5191-150416-266</t>
  </si>
  <si>
    <t>TEE-5151-150508-267</t>
  </si>
  <si>
    <t>TEE-5151-150508-268</t>
  </si>
  <si>
    <t>TEE-5151-150508-269</t>
  </si>
  <si>
    <t>TEE-5191-150507-270</t>
  </si>
  <si>
    <t>TEE-5911-150511-271</t>
  </si>
  <si>
    <t>TEE-5691-150520-272</t>
  </si>
  <si>
    <t>TEE-5111-150522-273</t>
  </si>
  <si>
    <t>TEE-5191-150522-274</t>
  </si>
  <si>
    <t>TEE-5191-150522-275</t>
  </si>
  <si>
    <t>TEE-5151-150528-276</t>
  </si>
  <si>
    <t>TEE-5151-150528-277</t>
  </si>
  <si>
    <t>TEE-5111-150529-278</t>
  </si>
  <si>
    <t>TEE-5111-150529-279</t>
  </si>
  <si>
    <t>TEE-5111-150529-280</t>
  </si>
  <si>
    <t>TEE-5111-150529-281</t>
  </si>
  <si>
    <t>TEE-5111-150529-282</t>
  </si>
  <si>
    <t>TEE-5111-150529-283</t>
  </si>
  <si>
    <t>TEE-5111-150529-284</t>
  </si>
  <si>
    <t>TEE-5111-150529-285</t>
  </si>
  <si>
    <t>TEE-5111-150529-286</t>
  </si>
  <si>
    <t>TEE-5111-150529-287</t>
  </si>
  <si>
    <t>TEE-5111-150529-288</t>
  </si>
  <si>
    <t>TEE-5111-150529-289</t>
  </si>
  <si>
    <t>TEE-5111-150529-290</t>
  </si>
  <si>
    <t>TEE-5111-150529-291</t>
  </si>
  <si>
    <t>TEE-5111-150529-292</t>
  </si>
  <si>
    <t>TEE-5111-150529-293</t>
  </si>
  <si>
    <t>TEE-5111-150529-294</t>
  </si>
  <si>
    <t>TEE-5111-150529-295</t>
  </si>
  <si>
    <t>TEE-5111-150529-296</t>
  </si>
  <si>
    <t>TEE-5111-150529-297</t>
  </si>
  <si>
    <t>TEE-5111-150529-298</t>
  </si>
  <si>
    <t>TEE-5111-150529-299</t>
  </si>
  <si>
    <t>TEE-5111-150529-300</t>
  </si>
  <si>
    <t>TEE-5111-150529-301</t>
  </si>
  <si>
    <t>TEE-5111-150529-302</t>
  </si>
  <si>
    <t>TEE-5111-150529-303</t>
  </si>
  <si>
    <t>TEE-5111-150529-304</t>
  </si>
  <si>
    <t>TEE-5111-150529-305</t>
  </si>
  <si>
    <t>TEE-5111-150529-306</t>
  </si>
  <si>
    <t>TEE-5111-150529-307</t>
  </si>
  <si>
    <t>Escritorio con cajones de 120 cm x 60 cm negro-burdeos</t>
  </si>
  <si>
    <t>Sillón de respaldo alto econo-malla</t>
  </si>
  <si>
    <t>Anaquel metálico galvanizado con postes de 2.00 mts de altura con 6 niveles</t>
  </si>
  <si>
    <t>Anaquel metálico galvanizado  con postes de 1.00 mts de altura con 3 niveles</t>
  </si>
  <si>
    <t>Librero colgante de 1.20 Fliper door neg/bordeos</t>
  </si>
  <si>
    <t>Archivero móvil carta-oficio negro/burdeos</t>
  </si>
  <si>
    <t>TEE-5111-150616-308</t>
  </si>
  <si>
    <t>TEE-5111-150616-309</t>
  </si>
  <si>
    <t>TEE-5111-150617-310</t>
  </si>
  <si>
    <t>TEE-5111-150617-311</t>
  </si>
  <si>
    <t>TEE-5111-150618-312</t>
  </si>
  <si>
    <t>TEE-5111-150618-313</t>
  </si>
  <si>
    <t>TEE-5111-150618-314</t>
  </si>
  <si>
    <t>TEE-5111-150618-315</t>
  </si>
  <si>
    <t>TEE-5111-150618-316</t>
  </si>
  <si>
    <t>TEE-5111-150618-317</t>
  </si>
  <si>
    <t>TEE-5111-150626-318</t>
  </si>
  <si>
    <t>TEE-5111-150626-319</t>
  </si>
  <si>
    <t>TEE-5111-150626-320</t>
  </si>
  <si>
    <t>TEE-5111-150626-321</t>
  </si>
  <si>
    <t>TEE-5111-150626-322</t>
  </si>
  <si>
    <t>TEE-5111-150626-323</t>
  </si>
  <si>
    <t>TEE-5111-150630-324</t>
  </si>
  <si>
    <t>TEE-5111-150630-325</t>
  </si>
  <si>
    <t>TEE-5111-150630-326</t>
  </si>
  <si>
    <t>TEE-5111-150630-327</t>
  </si>
  <si>
    <t>TEE-5111-150630-328</t>
  </si>
  <si>
    <t>TEE-5111-150630-329</t>
  </si>
  <si>
    <t>TEE-5111-150630-330</t>
  </si>
  <si>
    <t>TEE-5111-150630-331</t>
  </si>
  <si>
    <t>TEE-5111-150630-332</t>
  </si>
  <si>
    <t>TEE-5111-150630-333</t>
  </si>
  <si>
    <t>TEE-5111-150630-334</t>
  </si>
  <si>
    <t>TEE-5111-150630-335</t>
  </si>
  <si>
    <t>TEE-5111-150630-336</t>
  </si>
  <si>
    <t>TEE-5111-150630-337</t>
  </si>
  <si>
    <t>TEE-5111-150630-338</t>
  </si>
  <si>
    <t>TEE-5111-150630-339</t>
  </si>
  <si>
    <t>TEE-5111-150630-340</t>
  </si>
  <si>
    <t>TEE-5111-150630-341</t>
  </si>
  <si>
    <t>Impresora laserjet a color modelo CM 1312MFP</t>
  </si>
  <si>
    <t>Laptop HP Pavillion 14-R018LA</t>
  </si>
  <si>
    <t>Disco duro externo Seagate 2 TB</t>
  </si>
  <si>
    <t>Servidor HP Proliant ML 10 E3-1220v2 1P 2</t>
  </si>
  <si>
    <t>TEE-5151-150619-342</t>
  </si>
  <si>
    <t>TEE-5151-150626-343</t>
  </si>
  <si>
    <t>TEE-5151-150626-344</t>
  </si>
  <si>
    <t>TEE-5151-150626-345</t>
  </si>
  <si>
    <t>TEE-5151-150626-346</t>
  </si>
  <si>
    <t>TEE-5151-150630-347</t>
  </si>
  <si>
    <t>Aire acondicionado tipo minisplit marca lennox inverter</t>
  </si>
  <si>
    <t>TEE-5191-150626-348</t>
  </si>
  <si>
    <t>Videocámara CX405</t>
  </si>
  <si>
    <t>TEE-5211-150623-349</t>
  </si>
  <si>
    <t>Licencia (gobierno) antivirus ESET END POINT PROTECTION STANDARD</t>
  </si>
  <si>
    <t>TEE-5971-150626-350</t>
  </si>
  <si>
    <t>NOMIPAQ</t>
  </si>
  <si>
    <t>Mesa plegable 1.83 m. Lifetime</t>
  </si>
  <si>
    <t>TEE-5111-150701-351</t>
  </si>
  <si>
    <t>TEE-5111-150701-352</t>
  </si>
  <si>
    <t>TEE-5111-150721-353</t>
  </si>
  <si>
    <t>Archivero móvil carta-oficio negro / burdeos</t>
  </si>
  <si>
    <t>TEE-5111-150721-354</t>
  </si>
  <si>
    <t>TEE-5111-150721-355</t>
  </si>
  <si>
    <t>Sillón ejecutivo NF-232A Respaldo en malla asiento tapiz color negro base cromada</t>
  </si>
  <si>
    <t>TEE-5151-150725-356</t>
  </si>
  <si>
    <t>ACCES Point Wireless N-WAP321-A-K9</t>
  </si>
  <si>
    <t>TEE-5151-150725-357</t>
  </si>
  <si>
    <t>TEE-5151-150725-358</t>
  </si>
  <si>
    <t>TEE-5151-150725-359</t>
  </si>
  <si>
    <t>Firewall Fortigate FG-60D-BDL Bundle 7 ptos GE, 2 WAN</t>
  </si>
  <si>
    <t>TEE-5151-150725-360</t>
  </si>
  <si>
    <t>Switch Linksys 48 puertos 10/100 y 2 Gigabit #SLM248G</t>
  </si>
  <si>
    <t>TEE-5151-150725-361</t>
  </si>
  <si>
    <t>Nobreak smart 1500 1 Pto. USB tripplite</t>
  </si>
  <si>
    <t>TEE-5651-150725-362</t>
  </si>
  <si>
    <t>Teléfono multilinea análogo Panasonic #KX-T7750X</t>
  </si>
  <si>
    <t>TEE-5651-150725-363</t>
  </si>
  <si>
    <t>TEE-5651-150725-364</t>
  </si>
  <si>
    <t>TEE-5651-150725-365</t>
  </si>
  <si>
    <t>TEE-5651-150725-366</t>
  </si>
  <si>
    <t>Teléfono inalámbrico Panasonic KX-TG4112</t>
  </si>
  <si>
    <t>TEE-5651-150725-367</t>
  </si>
  <si>
    <t>TEE-5651-150725-368</t>
  </si>
  <si>
    <t>TEE-5651-150725-369</t>
  </si>
  <si>
    <t>TEE-5651-150725-370</t>
  </si>
  <si>
    <t>TEE-5651-150725-371</t>
  </si>
  <si>
    <t>TEE-5651-150725-372</t>
  </si>
  <si>
    <t>TEE-5651-150725-373</t>
  </si>
  <si>
    <t>TEE-5651-150725-374</t>
  </si>
  <si>
    <t>TEE-5651-150725-375</t>
  </si>
  <si>
    <t>Teléfono multilinea KX-T7730X</t>
  </si>
  <si>
    <t>Paquete Panasonic TES824</t>
  </si>
  <si>
    <t>TEE-5651-150725-376</t>
  </si>
  <si>
    <t>Tarjeta de 8 extensiones unilineas #KX-TE82474</t>
  </si>
  <si>
    <t>TEE-5651-150725-377</t>
  </si>
  <si>
    <t>Tarjeta  Panasonic 3 lineas y 8 ext. Híbridas  #KX-TE824</t>
  </si>
  <si>
    <t>TEE-5651-150725-378</t>
  </si>
  <si>
    <t>TEE-5111-150814-379</t>
  </si>
  <si>
    <t>Archivero móvil carta-oficio  negro/burdeos</t>
  </si>
  <si>
    <t>TEE-5111-150820-380</t>
  </si>
  <si>
    <t>Archivero 2 gavetas negro</t>
  </si>
  <si>
    <t>TEE-5191-150817-381</t>
  </si>
  <si>
    <t>Frigobar IEM 7 pies</t>
  </si>
  <si>
    <t>TEE-5911-150128-255I</t>
  </si>
  <si>
    <t xml:space="preserve">Teléfono inalámbrico </t>
  </si>
  <si>
    <t>TEE-5111-150903-382</t>
  </si>
  <si>
    <t>TEE-5191-150909-383</t>
  </si>
  <si>
    <t>TEE-5151-150910-384</t>
  </si>
  <si>
    <t>Laptop HP Pavilion 14-R218LA Core I3 4G DC 1.7 GHZ</t>
  </si>
  <si>
    <t>TEE-5151-150910-385</t>
  </si>
  <si>
    <t>HP Laserjet Pro M201DW Printer</t>
  </si>
  <si>
    <t>TEE-5651-150925-386</t>
  </si>
  <si>
    <t>Teléfono Panasonic 3 líneas LCD  50 Mem #KX-T7716X</t>
  </si>
  <si>
    <t>TEE-5191-151015-387</t>
  </si>
  <si>
    <t>Aire acondicionado magnum 12000 BTUS inverter marca mirage</t>
  </si>
  <si>
    <t>Código</t>
  </si>
  <si>
    <t>Descripción del Bien Mueble</t>
  </si>
  <si>
    <t>TEE-5191-191115-388</t>
  </si>
  <si>
    <t>Aire acondicionado Magnum 18000 Btus</t>
  </si>
  <si>
    <t>TEE-5671-051115-389</t>
  </si>
  <si>
    <t>Sopladora-aspiradora 4,7 A 1,2-29 M/MIN</t>
  </si>
  <si>
    <t>TEE-5651-051115-390</t>
  </si>
  <si>
    <t>Teléfono D/góndola c/ident de llamadas BL</t>
  </si>
  <si>
    <t>TEE-5111-151208-391</t>
  </si>
  <si>
    <t>Silla operativa C/BR fijo Resp. Alto tela negra crepé</t>
  </si>
  <si>
    <t>TEE-5111-151207-392</t>
  </si>
  <si>
    <t>TEE-5111-151211-393</t>
  </si>
  <si>
    <t>TEE-5111-151211-394</t>
  </si>
  <si>
    <t>TEE-5111-151211-395</t>
  </si>
  <si>
    <t>TEE-5111-151211-396</t>
  </si>
  <si>
    <t>TEE-5111-151211-397</t>
  </si>
  <si>
    <t>Archivero vertical de 2 gavetas negro</t>
  </si>
  <si>
    <t>TEE-5111-151211-398</t>
  </si>
  <si>
    <t>TEE-5151-151218-399</t>
  </si>
  <si>
    <t>Impresora láser monocromática marca Okidata B410D 2400 x 600</t>
  </si>
  <si>
    <t>TEE-5111-160119-400</t>
  </si>
  <si>
    <t>Horno de microondas LG 1.4 Grill</t>
  </si>
  <si>
    <t>TEE-5151-160212-401</t>
  </si>
  <si>
    <t>Impresora HP Laserjet M553DN Color</t>
  </si>
  <si>
    <t>TEE-5111-160218-402</t>
  </si>
  <si>
    <t>TEE-5151-160304-403</t>
  </si>
  <si>
    <t>Impresora HP Laser Jet Pro M452DW 28PPM. Negro/color, Duplex.</t>
  </si>
  <si>
    <t>TEE-5151-160412-404</t>
  </si>
  <si>
    <t>Lap top Vostro 14 3459 core I5 62000 1.7 GHZ</t>
  </si>
  <si>
    <t>TEE-5111-160412-405</t>
  </si>
  <si>
    <t>TEE-5111-160511-406</t>
  </si>
  <si>
    <t>Escritorio Z</t>
  </si>
  <si>
    <t>Ente Público:  TRIBUNAL ELECTORAL DEL ESTADO DE YUCATÁN</t>
  </si>
  <si>
    <t>Total</t>
  </si>
  <si>
    <t>TEE-5211-160825-407</t>
  </si>
  <si>
    <t>Pantalla Vole 1.66 x 1.66 electrónica con control de pared</t>
  </si>
  <si>
    <t>TEE-5651-160908-408</t>
  </si>
  <si>
    <t>TEE-5111-161005-409</t>
  </si>
  <si>
    <t>TEE-5151-161011-410</t>
  </si>
  <si>
    <t>Laptop HP notebook 240 G4 14"</t>
  </si>
  <si>
    <t>TEE-5211-161107-411</t>
  </si>
  <si>
    <t>TEE-5211-161107-412</t>
  </si>
  <si>
    <t>Micrófono Shure inalámbrico con salida de audio para bocina, cableada con cable dúplex</t>
  </si>
  <si>
    <t>TEE-5971-161117-413</t>
  </si>
  <si>
    <t>Licencia Office Std 2016, licencia Open Gobierno</t>
  </si>
  <si>
    <t>TEE-5971-161117-414</t>
  </si>
  <si>
    <t>TEE-5971-161117-415</t>
  </si>
  <si>
    <t>TEE-5971-161117-416</t>
  </si>
  <si>
    <t>TEE-5971-161117-417</t>
  </si>
  <si>
    <t>TEE-5971-161117-418</t>
  </si>
  <si>
    <t>TEE-5971-161117-419</t>
  </si>
  <si>
    <t>TEE-5971-161117-420</t>
  </si>
  <si>
    <t>TEE-5971-161117-421</t>
  </si>
  <si>
    <t>TEE-5971-161117-422</t>
  </si>
  <si>
    <t>TEE-5971-161117-423</t>
  </si>
  <si>
    <t>TEE-5971-161117-424</t>
  </si>
  <si>
    <t>TEE-5971-161117-425</t>
  </si>
  <si>
    <t>TEE-5971-161117-426</t>
  </si>
  <si>
    <t>TEE-5971-161117-427</t>
  </si>
  <si>
    <t>TEE-5971-161117-428</t>
  </si>
  <si>
    <t>TEE-5971-161117-429</t>
  </si>
  <si>
    <t>TEE-5971-161117-430</t>
  </si>
  <si>
    <t>TEE-5971-161117-431</t>
  </si>
  <si>
    <t>TEE-5971-161117-432</t>
  </si>
  <si>
    <t>TEE-5971-161117-433</t>
  </si>
  <si>
    <t>TEE-5971-161117-434</t>
  </si>
  <si>
    <t>TEE-5971-161117-435</t>
  </si>
  <si>
    <t>TEE-5971-161117-436</t>
  </si>
  <si>
    <t>TEE-5971-161117-437</t>
  </si>
  <si>
    <t>TEE-5971-161117-438</t>
  </si>
  <si>
    <t>TEE-5971-161117-439</t>
  </si>
  <si>
    <t>TEE-5971-161117-440</t>
  </si>
  <si>
    <t>TEE-5971-161117-441</t>
  </si>
  <si>
    <t>TEE-5211-161125-442</t>
  </si>
  <si>
    <t>Receptor Yamaha R-s201bl 2 canales estéreo alta calidad</t>
  </si>
  <si>
    <t>TEE-5211-161125-443</t>
  </si>
  <si>
    <t>Mezcladora Yamaha Nuevo  Modelo mg10</t>
  </si>
  <si>
    <t>TEE-5211-161125-444</t>
  </si>
  <si>
    <t>Yamaha Bocina Ns-aw350w 130w</t>
  </si>
  <si>
    <t>TEE-5211-161125-445</t>
  </si>
  <si>
    <t>TEE-5151-161130-446</t>
  </si>
  <si>
    <t>Computadora portátil ASUS GAMER GL5</t>
  </si>
  <si>
    <t>TEE-5191-161213-447</t>
  </si>
  <si>
    <t>Mini split de 18000 BTU marca Mirage inverter</t>
  </si>
  <si>
    <t>TEE-5111-161216-448</t>
  </si>
  <si>
    <t>Escritorio Península negro-caoba de 120 x 60x 75 cm de alto</t>
  </si>
  <si>
    <t>TEE-5111-161216-449</t>
  </si>
  <si>
    <t>Lateral península negro-caoba</t>
  </si>
  <si>
    <t>TEE-5111-161216-450</t>
  </si>
  <si>
    <t>TEE-5111-161216-451</t>
  </si>
  <si>
    <t>Librero ejecutivo soft negro/caoba</t>
  </si>
  <si>
    <t>Credenza ejecutiva soft negro/ caoba</t>
  </si>
  <si>
    <t>TEE-5111-161216-452</t>
  </si>
  <si>
    <t>TEE-5111-161216-453</t>
  </si>
  <si>
    <t>TEE-5111-161216-454</t>
  </si>
  <si>
    <t>TEE-5111-161216-455</t>
  </si>
  <si>
    <t>TEE-5111-161216-456</t>
  </si>
  <si>
    <t>TEE-5111-161216-457</t>
  </si>
  <si>
    <t>TEE-5111-161216-458</t>
  </si>
  <si>
    <t>TEE-5111-161216-459</t>
  </si>
  <si>
    <t>TEE-5651-161012-408A</t>
  </si>
  <si>
    <t>Sistema de seguridad (cámara bullet alta definición HDCVI, DVR 8 canales)</t>
  </si>
  <si>
    <t>Cuenta Pública 2017</t>
  </si>
  <si>
    <t>TEE-5191-170124-460</t>
  </si>
  <si>
    <t>Aire acondicionado minisplit tipo inverter 12000 Btus marca midea</t>
  </si>
  <si>
    <t>TEE-5191-170124-461</t>
  </si>
  <si>
    <t>TEE-5111-170121-462</t>
  </si>
  <si>
    <t>TEE-5621-170124-463</t>
  </si>
  <si>
    <t>Taladro rotomartillo de batería 3</t>
  </si>
  <si>
    <t>TEE-5671-170124-464</t>
  </si>
  <si>
    <t>Trituradora 16 hojas</t>
  </si>
  <si>
    <t>TEE-5651-170216-465</t>
  </si>
  <si>
    <t>Cámara en forma de bala de alta deficinición de tecnología HDCVI</t>
  </si>
  <si>
    <t>TEE-5111-170224-466</t>
  </si>
  <si>
    <t>Archivero móvil carta oficio-negro/ caoba</t>
  </si>
  <si>
    <t>TEE-5111-170224-467</t>
  </si>
  <si>
    <t>TEE-5111-170224-468</t>
  </si>
  <si>
    <t>Silla SC3014 tapizada en tela c/brazos color negro</t>
  </si>
  <si>
    <t>TEE-5151-170310-469</t>
  </si>
  <si>
    <t>Scanner Kodak i 2620 CAT 1501725</t>
  </si>
  <si>
    <t>Valor Historico</t>
  </si>
  <si>
    <t xml:space="preserve"> </t>
  </si>
  <si>
    <t>Relación de Bienes Muebles que Integran el Patrimonio</t>
  </si>
  <si>
    <t>Al 31 de Marzo de 2017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</si>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</sst>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99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7" fillId="0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/>
    <xf numFmtId="15" fontId="7" fillId="0" borderId="1" xfId="0" applyNumberFormat="1" applyFont="1" applyFill="1" applyBorder="1"/>
    <xf numFmtId="0" fontId="5" fillId="2" borderId="0" xfId="0" applyNumberFormat="1" applyFont="1" applyFill="1" applyBorder="1" applyAlignment="1" applyProtection="1">
      <alignment horizontal="center"/>
      <protection locked="0"/>
    </xf>
    <xf numFmtId="0" fontId="5" fillId="2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/>
    <xf numFmtId="0" fontId="3" fillId="0" borderId="1" xfId="0" applyFont="1" applyBorder="1"/>
    <xf numFmtId="43" fontId="3" fillId="0" borderId="1" xfId="2" applyFont="1" applyFill="1" applyBorder="1"/>
    <xf numFmtId="0" fontId="7" fillId="0" borderId="2" xfId="0" applyFont="1" applyFill="1" applyBorder="1"/>
    <xf numFmtId="0" fontId="5" fillId="2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/>
    <xf numFmtId="0" fontId="6" fillId="3" borderId="1" xfId="0" applyFont="1" applyFill="1" applyBorder="1" applyAlignment="1">
      <alignment horizont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7" fillId="0" borderId="0" xfId="0" applyFont="1" applyFill="1"/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"/>
  <sheetViews>
    <sheetView tabSelected="1" workbookViewId="0">
      <selection activeCell="C457" sqref="C457"/>
    </sheetView>
  </sheetViews>
  <sheetFormatPr baseColWidth="10" defaultRowHeight="15" x14ac:dyDescent="0.25"/>
  <cols>
    <col min="1" max="1" width="22.7109375" style="1" customWidth="1"/>
    <col min="2" max="2" width="78.7109375" customWidth="1"/>
    <col min="3" max="3" width="22.7109375" style="1" customWidth="1"/>
  </cols>
  <sheetData>
    <row r="1" spans="1:3" s="16" customFormat="1" ht="12.75" x14ac:dyDescent="0.2">
      <c r="A1" s="21" t="s">
        <v>611</v>
      </c>
      <c r="B1" s="21"/>
      <c r="C1" s="21"/>
    </row>
    <row r="2" spans="1:3" s="16" customFormat="1" ht="12.75" x14ac:dyDescent="0.2">
      <c r="A2" s="21" t="s">
        <v>631</v>
      </c>
      <c r="B2" s="21"/>
      <c r="C2" s="21"/>
    </row>
    <row r="3" spans="1:3" s="16" customFormat="1" ht="12.75" x14ac:dyDescent="0.2">
      <c r="A3" s="21" t="s">
        <v>632</v>
      </c>
      <c r="B3" s="21"/>
      <c r="C3" s="21"/>
    </row>
    <row r="4" spans="1:3" s="16" customFormat="1" ht="12.75" x14ac:dyDescent="0.2">
      <c r="A4" s="21" t="s">
        <v>0</v>
      </c>
      <c r="B4" s="21"/>
      <c r="C4" s="21"/>
    </row>
    <row r="5" spans="1:3" s="16" customFormat="1" ht="12.75" x14ac:dyDescent="0.2">
      <c r="A5" s="22" t="s">
        <v>541</v>
      </c>
      <c r="B5" s="22"/>
      <c r="C5" s="22"/>
    </row>
    <row r="6" spans="1:3" s="16" customFormat="1" ht="12.75" x14ac:dyDescent="0.2">
      <c r="A6" s="15"/>
      <c r="B6" s="15"/>
      <c r="C6" s="15"/>
    </row>
    <row r="7" spans="1:3" s="16" customFormat="1" ht="12.75" x14ac:dyDescent="0.2">
      <c r="A7" s="8"/>
      <c r="B7" s="9"/>
      <c r="C7" s="10"/>
    </row>
    <row r="8" spans="1:3" s="16" customFormat="1" ht="12.75" x14ac:dyDescent="0.2">
      <c r="A8" s="17" t="s">
        <v>509</v>
      </c>
      <c r="B8" s="17" t="s">
        <v>510</v>
      </c>
      <c r="C8" s="18" t="s">
        <v>629</v>
      </c>
    </row>
    <row r="9" spans="1:3" x14ac:dyDescent="0.25">
      <c r="A9" s="2" t="s">
        <v>1</v>
      </c>
      <c r="B9" s="3" t="s">
        <v>15</v>
      </c>
      <c r="C9" s="2">
        <v>329.14</v>
      </c>
    </row>
    <row r="10" spans="1:3" x14ac:dyDescent="0.25">
      <c r="A10" s="2" t="s">
        <v>2</v>
      </c>
      <c r="B10" s="3" t="s">
        <v>15</v>
      </c>
      <c r="C10" s="2">
        <v>329.14</v>
      </c>
    </row>
    <row r="11" spans="1:3" x14ac:dyDescent="0.25">
      <c r="A11" s="2" t="s">
        <v>3</v>
      </c>
      <c r="B11" s="3" t="s">
        <v>15</v>
      </c>
      <c r="C11" s="2">
        <v>329.14</v>
      </c>
    </row>
    <row r="12" spans="1:3" x14ac:dyDescent="0.25">
      <c r="A12" s="2" t="s">
        <v>4</v>
      </c>
      <c r="B12" s="3" t="s">
        <v>15</v>
      </c>
      <c r="C12" s="2">
        <v>329.14</v>
      </c>
    </row>
    <row r="13" spans="1:3" x14ac:dyDescent="0.25">
      <c r="A13" s="2" t="s">
        <v>5</v>
      </c>
      <c r="B13" s="3" t="s">
        <v>15</v>
      </c>
      <c r="C13" s="2">
        <v>329.14</v>
      </c>
    </row>
    <row r="14" spans="1:3" x14ac:dyDescent="0.25">
      <c r="A14" s="2" t="s">
        <v>6</v>
      </c>
      <c r="B14" s="3" t="s">
        <v>15</v>
      </c>
      <c r="C14" s="2">
        <v>329.14</v>
      </c>
    </row>
    <row r="15" spans="1:3" x14ac:dyDescent="0.25">
      <c r="A15" s="2" t="s">
        <v>7</v>
      </c>
      <c r="B15" s="3" t="s">
        <v>15</v>
      </c>
      <c r="C15" s="2">
        <v>329.14</v>
      </c>
    </row>
    <row r="16" spans="1:3" x14ac:dyDescent="0.25">
      <c r="A16" s="2" t="s">
        <v>8</v>
      </c>
      <c r="B16" s="3" t="s">
        <v>15</v>
      </c>
      <c r="C16" s="2">
        <v>329.14</v>
      </c>
    </row>
    <row r="17" spans="1:5" x14ac:dyDescent="0.25">
      <c r="A17" s="2" t="s">
        <v>9</v>
      </c>
      <c r="B17" s="3" t="s">
        <v>15</v>
      </c>
      <c r="C17" s="2">
        <v>329.14</v>
      </c>
    </row>
    <row r="18" spans="1:5" x14ac:dyDescent="0.25">
      <c r="A18" s="2" t="s">
        <v>10</v>
      </c>
      <c r="B18" s="3" t="s">
        <v>15</v>
      </c>
      <c r="C18" s="2">
        <v>329.14</v>
      </c>
      <c r="E18" t="s">
        <v>630</v>
      </c>
    </row>
    <row r="19" spans="1:5" x14ac:dyDescent="0.25">
      <c r="A19" s="2" t="s">
        <v>11</v>
      </c>
      <c r="B19" s="3" t="s">
        <v>15</v>
      </c>
      <c r="C19" s="2">
        <v>329.14</v>
      </c>
    </row>
    <row r="20" spans="1:5" x14ac:dyDescent="0.25">
      <c r="A20" s="2" t="s">
        <v>12</v>
      </c>
      <c r="B20" s="3" t="s">
        <v>15</v>
      </c>
      <c r="C20" s="2">
        <v>329.14</v>
      </c>
    </row>
    <row r="21" spans="1:5" x14ac:dyDescent="0.25">
      <c r="A21" s="2" t="s">
        <v>13</v>
      </c>
      <c r="B21" s="4" t="s">
        <v>16</v>
      </c>
      <c r="C21" s="2">
        <v>899.37</v>
      </c>
    </row>
    <row r="22" spans="1:5" x14ac:dyDescent="0.25">
      <c r="A22" s="2" t="s">
        <v>14</v>
      </c>
      <c r="B22" s="4" t="s">
        <v>16</v>
      </c>
      <c r="C22" s="5">
        <v>899.37</v>
      </c>
    </row>
    <row r="23" spans="1:5" x14ac:dyDescent="0.25">
      <c r="A23" s="2" t="s">
        <v>17</v>
      </c>
      <c r="B23" s="4" t="s">
        <v>18</v>
      </c>
      <c r="C23" s="6">
        <v>13757.6</v>
      </c>
    </row>
    <row r="24" spans="1:5" x14ac:dyDescent="0.25">
      <c r="A24" s="2" t="s">
        <v>19</v>
      </c>
      <c r="B24" s="4" t="s">
        <v>18</v>
      </c>
      <c r="C24" s="6">
        <v>13757.6</v>
      </c>
    </row>
    <row r="25" spans="1:5" x14ac:dyDescent="0.25">
      <c r="A25" s="2" t="s">
        <v>20</v>
      </c>
      <c r="B25" s="4" t="s">
        <v>18</v>
      </c>
      <c r="C25" s="6">
        <v>13757.6</v>
      </c>
    </row>
    <row r="26" spans="1:5" x14ac:dyDescent="0.25">
      <c r="A26" s="2" t="s">
        <v>21</v>
      </c>
      <c r="B26" s="4" t="s">
        <v>18</v>
      </c>
      <c r="C26" s="6">
        <v>13757.6</v>
      </c>
    </row>
    <row r="27" spans="1:5" x14ac:dyDescent="0.25">
      <c r="A27" s="2" t="s">
        <v>22</v>
      </c>
      <c r="B27" s="4" t="s">
        <v>18</v>
      </c>
      <c r="C27" s="6">
        <v>13757.6</v>
      </c>
    </row>
    <row r="28" spans="1:5" x14ac:dyDescent="0.25">
      <c r="A28" s="2" t="s">
        <v>23</v>
      </c>
      <c r="B28" s="4" t="s">
        <v>18</v>
      </c>
      <c r="C28" s="6">
        <v>13757.6</v>
      </c>
    </row>
    <row r="29" spans="1:5" x14ac:dyDescent="0.25">
      <c r="A29" s="2" t="s">
        <v>24</v>
      </c>
      <c r="B29" s="4" t="s">
        <v>18</v>
      </c>
      <c r="C29" s="6">
        <v>13757.6</v>
      </c>
    </row>
    <row r="30" spans="1:5" x14ac:dyDescent="0.25">
      <c r="A30" s="2" t="s">
        <v>87</v>
      </c>
      <c r="B30" s="4" t="s">
        <v>25</v>
      </c>
      <c r="C30" s="6">
        <f>9200*1.16</f>
        <v>10672</v>
      </c>
    </row>
    <row r="31" spans="1:5" x14ac:dyDescent="0.25">
      <c r="A31" s="2" t="s">
        <v>88</v>
      </c>
      <c r="B31" s="4" t="s">
        <v>25</v>
      </c>
      <c r="C31" s="6">
        <f t="shared" ref="C31:C35" si="0">9200*1.16</f>
        <v>10672</v>
      </c>
    </row>
    <row r="32" spans="1:5" x14ac:dyDescent="0.25">
      <c r="A32" s="2" t="s">
        <v>89</v>
      </c>
      <c r="B32" s="4" t="s">
        <v>25</v>
      </c>
      <c r="C32" s="6">
        <f t="shared" si="0"/>
        <v>10672</v>
      </c>
    </row>
    <row r="33" spans="1:3" x14ac:dyDescent="0.25">
      <c r="A33" s="2" t="s">
        <v>90</v>
      </c>
      <c r="B33" s="4" t="s">
        <v>25</v>
      </c>
      <c r="C33" s="6">
        <f t="shared" si="0"/>
        <v>10672</v>
      </c>
    </row>
    <row r="34" spans="1:3" x14ac:dyDescent="0.25">
      <c r="A34" s="2" t="s">
        <v>91</v>
      </c>
      <c r="B34" s="4" t="s">
        <v>25</v>
      </c>
      <c r="C34" s="6">
        <f t="shared" si="0"/>
        <v>10672</v>
      </c>
    </row>
    <row r="35" spans="1:3" x14ac:dyDescent="0.25">
      <c r="A35" s="2" t="s">
        <v>92</v>
      </c>
      <c r="B35" s="4" t="s">
        <v>25</v>
      </c>
      <c r="C35" s="6">
        <f t="shared" si="0"/>
        <v>10672</v>
      </c>
    </row>
    <row r="36" spans="1:3" x14ac:dyDescent="0.25">
      <c r="A36" s="2" t="s">
        <v>93</v>
      </c>
      <c r="B36" s="4" t="s">
        <v>26</v>
      </c>
      <c r="C36" s="6">
        <f>11700*1.16</f>
        <v>13571.999999999998</v>
      </c>
    </row>
    <row r="37" spans="1:3" x14ac:dyDescent="0.25">
      <c r="A37" s="2" t="s">
        <v>94</v>
      </c>
      <c r="B37" s="4" t="s">
        <v>26</v>
      </c>
      <c r="C37" s="6">
        <f t="shared" ref="C37:C38" si="1">11700*1.16</f>
        <v>13571.999999999998</v>
      </c>
    </row>
    <row r="38" spans="1:3" x14ac:dyDescent="0.25">
      <c r="A38" s="2" t="s">
        <v>95</v>
      </c>
      <c r="B38" s="4" t="s">
        <v>26</v>
      </c>
      <c r="C38" s="6">
        <f t="shared" si="1"/>
        <v>13571.999999999998</v>
      </c>
    </row>
    <row r="39" spans="1:3" x14ac:dyDescent="0.25">
      <c r="A39" s="2" t="s">
        <v>96</v>
      </c>
      <c r="B39" s="4" t="s">
        <v>27</v>
      </c>
      <c r="C39" s="6">
        <f>15450*1.16</f>
        <v>17922</v>
      </c>
    </row>
    <row r="40" spans="1:3" x14ac:dyDescent="0.25">
      <c r="A40" s="2" t="s">
        <v>97</v>
      </c>
      <c r="B40" s="4" t="s">
        <v>28</v>
      </c>
      <c r="C40" s="6">
        <f>9980*1.16</f>
        <v>11576.8</v>
      </c>
    </row>
    <row r="41" spans="1:3" x14ac:dyDescent="0.25">
      <c r="A41" s="2" t="s">
        <v>98</v>
      </c>
      <c r="B41" s="4" t="s">
        <v>29</v>
      </c>
      <c r="C41" s="6">
        <f>6700*1.16</f>
        <v>7771.9999999999991</v>
      </c>
    </row>
    <row r="42" spans="1:3" x14ac:dyDescent="0.25">
      <c r="A42" s="2" t="s">
        <v>99</v>
      </c>
      <c r="B42" s="4" t="s">
        <v>29</v>
      </c>
      <c r="C42" s="6">
        <f t="shared" ref="C42:C46" si="2">6700*1.16</f>
        <v>7771.9999999999991</v>
      </c>
    </row>
    <row r="43" spans="1:3" x14ac:dyDescent="0.25">
      <c r="A43" s="2" t="s">
        <v>100</v>
      </c>
      <c r="B43" s="4" t="s">
        <v>29</v>
      </c>
      <c r="C43" s="6">
        <f t="shared" si="2"/>
        <v>7771.9999999999991</v>
      </c>
    </row>
    <row r="44" spans="1:3" x14ac:dyDescent="0.25">
      <c r="A44" s="2" t="s">
        <v>101</v>
      </c>
      <c r="B44" s="4" t="s">
        <v>29</v>
      </c>
      <c r="C44" s="6">
        <f t="shared" si="2"/>
        <v>7771.9999999999991</v>
      </c>
    </row>
    <row r="45" spans="1:3" x14ac:dyDescent="0.25">
      <c r="A45" s="2" t="s">
        <v>102</v>
      </c>
      <c r="B45" s="4" t="s">
        <v>29</v>
      </c>
      <c r="C45" s="6">
        <f t="shared" si="2"/>
        <v>7771.9999999999991</v>
      </c>
    </row>
    <row r="46" spans="1:3" x14ac:dyDescent="0.25">
      <c r="A46" s="2" t="s">
        <v>103</v>
      </c>
      <c r="B46" s="4" t="s">
        <v>29</v>
      </c>
      <c r="C46" s="6">
        <f t="shared" si="2"/>
        <v>7771.9999999999991</v>
      </c>
    </row>
    <row r="47" spans="1:3" x14ac:dyDescent="0.25">
      <c r="A47" s="2" t="s">
        <v>104</v>
      </c>
      <c r="B47" s="4" t="s">
        <v>30</v>
      </c>
      <c r="C47" s="6">
        <f>7450*1.16</f>
        <v>8642</v>
      </c>
    </row>
    <row r="48" spans="1:3" x14ac:dyDescent="0.25">
      <c r="A48" s="2" t="s">
        <v>105</v>
      </c>
      <c r="B48" s="4" t="s">
        <v>30</v>
      </c>
      <c r="C48" s="6">
        <f>7450*1.16</f>
        <v>8642</v>
      </c>
    </row>
    <row r="49" spans="1:3" x14ac:dyDescent="0.25">
      <c r="A49" s="2" t="s">
        <v>106</v>
      </c>
      <c r="B49" s="4" t="s">
        <v>31</v>
      </c>
      <c r="C49" s="6">
        <v>7124.28</v>
      </c>
    </row>
    <row r="50" spans="1:3" x14ac:dyDescent="0.25">
      <c r="A50" s="2" t="s">
        <v>107</v>
      </c>
      <c r="B50" s="4" t="s">
        <v>32</v>
      </c>
      <c r="C50" s="6">
        <f>542.5*1.16</f>
        <v>629.29999999999995</v>
      </c>
    </row>
    <row r="51" spans="1:3" x14ac:dyDescent="0.25">
      <c r="A51" s="2" t="s">
        <v>108</v>
      </c>
      <c r="B51" s="4" t="s">
        <v>33</v>
      </c>
      <c r="C51" s="6">
        <f>630*1.16</f>
        <v>730.8</v>
      </c>
    </row>
    <row r="52" spans="1:3" x14ac:dyDescent="0.25">
      <c r="A52" s="2" t="s">
        <v>109</v>
      </c>
      <c r="B52" s="4" t="s">
        <v>33</v>
      </c>
      <c r="C52" s="6">
        <f t="shared" ref="C52:C53" si="3">630*1.16</f>
        <v>730.8</v>
      </c>
    </row>
    <row r="53" spans="1:3" x14ac:dyDescent="0.25">
      <c r="A53" s="2" t="s">
        <v>110</v>
      </c>
      <c r="B53" s="4" t="s">
        <v>33</v>
      </c>
      <c r="C53" s="6">
        <f t="shared" si="3"/>
        <v>730.8</v>
      </c>
    </row>
    <row r="54" spans="1:3" x14ac:dyDescent="0.25">
      <c r="A54" s="2" t="s">
        <v>111</v>
      </c>
      <c r="B54" s="4" t="s">
        <v>34</v>
      </c>
      <c r="C54" s="6">
        <f>660*1.16</f>
        <v>765.59999999999991</v>
      </c>
    </row>
    <row r="55" spans="1:3" x14ac:dyDescent="0.25">
      <c r="A55" s="2" t="s">
        <v>112</v>
      </c>
      <c r="B55" s="4" t="s">
        <v>35</v>
      </c>
      <c r="C55" s="6">
        <f>2493.75*1.16</f>
        <v>2892.75</v>
      </c>
    </row>
    <row r="56" spans="1:3" x14ac:dyDescent="0.25">
      <c r="A56" s="2" t="s">
        <v>113</v>
      </c>
      <c r="B56" s="4" t="s">
        <v>36</v>
      </c>
      <c r="C56" s="6">
        <f>1344.83*1.16</f>
        <v>1560.0027999999998</v>
      </c>
    </row>
    <row r="57" spans="1:3" x14ac:dyDescent="0.25">
      <c r="A57" s="2" t="s">
        <v>114</v>
      </c>
      <c r="B57" s="4" t="s">
        <v>37</v>
      </c>
      <c r="C57" s="6">
        <f>612.37*1.16</f>
        <v>710.3492</v>
      </c>
    </row>
    <row r="58" spans="1:3" x14ac:dyDescent="0.25">
      <c r="A58" s="2" t="s">
        <v>115</v>
      </c>
      <c r="B58" s="4" t="s">
        <v>38</v>
      </c>
      <c r="C58" s="6">
        <f>528.07*1.16</f>
        <v>612.56119999999999</v>
      </c>
    </row>
    <row r="59" spans="1:3" x14ac:dyDescent="0.25">
      <c r="A59" s="2" t="s">
        <v>116</v>
      </c>
      <c r="B59" s="4" t="s">
        <v>39</v>
      </c>
      <c r="C59" s="6">
        <v>14598.6</v>
      </c>
    </row>
    <row r="60" spans="1:3" x14ac:dyDescent="0.25">
      <c r="A60" s="2" t="s">
        <v>117</v>
      </c>
      <c r="B60" s="4" t="s">
        <v>40</v>
      </c>
      <c r="C60" s="6">
        <f>2418.7*1.16</f>
        <v>2805.6919999999996</v>
      </c>
    </row>
    <row r="61" spans="1:3" x14ac:dyDescent="0.25">
      <c r="A61" s="2" t="s">
        <v>118</v>
      </c>
      <c r="B61" s="4" t="s">
        <v>41</v>
      </c>
      <c r="C61" s="6">
        <f>322.05*1.16</f>
        <v>373.57799999999997</v>
      </c>
    </row>
    <row r="62" spans="1:3" x14ac:dyDescent="0.25">
      <c r="A62" s="2" t="s">
        <v>119</v>
      </c>
      <c r="B62" s="4" t="s">
        <v>41</v>
      </c>
      <c r="C62" s="6">
        <f t="shared" ref="C62:C73" si="4">322.05*1.16</f>
        <v>373.57799999999997</v>
      </c>
    </row>
    <row r="63" spans="1:3" x14ac:dyDescent="0.25">
      <c r="A63" s="2" t="s">
        <v>120</v>
      </c>
      <c r="B63" s="4" t="s">
        <v>41</v>
      </c>
      <c r="C63" s="6">
        <f t="shared" si="4"/>
        <v>373.57799999999997</v>
      </c>
    </row>
    <row r="64" spans="1:3" x14ac:dyDescent="0.25">
      <c r="A64" s="2" t="s">
        <v>121</v>
      </c>
      <c r="B64" s="4" t="s">
        <v>41</v>
      </c>
      <c r="C64" s="6">
        <f t="shared" si="4"/>
        <v>373.57799999999997</v>
      </c>
    </row>
    <row r="65" spans="1:3" x14ac:dyDescent="0.25">
      <c r="A65" s="2" t="s">
        <v>122</v>
      </c>
      <c r="B65" s="4" t="s">
        <v>41</v>
      </c>
      <c r="C65" s="6">
        <f t="shared" si="4"/>
        <v>373.57799999999997</v>
      </c>
    </row>
    <row r="66" spans="1:3" x14ac:dyDescent="0.25">
      <c r="A66" s="2" t="s">
        <v>123</v>
      </c>
      <c r="B66" s="4" t="s">
        <v>41</v>
      </c>
      <c r="C66" s="6">
        <f t="shared" si="4"/>
        <v>373.57799999999997</v>
      </c>
    </row>
    <row r="67" spans="1:3" x14ac:dyDescent="0.25">
      <c r="A67" s="2" t="s">
        <v>124</v>
      </c>
      <c r="B67" s="4" t="s">
        <v>41</v>
      </c>
      <c r="C67" s="6">
        <f t="shared" si="4"/>
        <v>373.57799999999997</v>
      </c>
    </row>
    <row r="68" spans="1:3" x14ac:dyDescent="0.25">
      <c r="A68" s="2" t="s">
        <v>125</v>
      </c>
      <c r="B68" s="4" t="s">
        <v>41</v>
      </c>
      <c r="C68" s="6">
        <f t="shared" si="4"/>
        <v>373.57799999999997</v>
      </c>
    </row>
    <row r="69" spans="1:3" x14ac:dyDescent="0.25">
      <c r="A69" s="2" t="s">
        <v>126</v>
      </c>
      <c r="B69" s="4" t="s">
        <v>41</v>
      </c>
      <c r="C69" s="6">
        <f t="shared" si="4"/>
        <v>373.57799999999997</v>
      </c>
    </row>
    <row r="70" spans="1:3" x14ac:dyDescent="0.25">
      <c r="A70" s="2" t="s">
        <v>127</v>
      </c>
      <c r="B70" s="4" t="s">
        <v>41</v>
      </c>
      <c r="C70" s="6">
        <f t="shared" si="4"/>
        <v>373.57799999999997</v>
      </c>
    </row>
    <row r="71" spans="1:3" x14ac:dyDescent="0.25">
      <c r="A71" s="2" t="s">
        <v>128</v>
      </c>
      <c r="B71" s="4" t="s">
        <v>41</v>
      </c>
      <c r="C71" s="6">
        <f t="shared" si="4"/>
        <v>373.57799999999997</v>
      </c>
    </row>
    <row r="72" spans="1:3" x14ac:dyDescent="0.25">
      <c r="A72" s="2" t="s">
        <v>129</v>
      </c>
      <c r="B72" s="4" t="s">
        <v>41</v>
      </c>
      <c r="C72" s="6">
        <f t="shared" si="4"/>
        <v>373.57799999999997</v>
      </c>
    </row>
    <row r="73" spans="1:3" x14ac:dyDescent="0.25">
      <c r="A73" s="2" t="s">
        <v>130</v>
      </c>
      <c r="B73" s="4" t="s">
        <v>41</v>
      </c>
      <c r="C73" s="6">
        <f t="shared" si="4"/>
        <v>373.57799999999997</v>
      </c>
    </row>
    <row r="74" spans="1:3" x14ac:dyDescent="0.25">
      <c r="A74" s="2" t="s">
        <v>131</v>
      </c>
      <c r="B74" s="4" t="s">
        <v>41</v>
      </c>
      <c r="C74" s="6">
        <f>322.05*1.16</f>
        <v>373.57799999999997</v>
      </c>
    </row>
    <row r="75" spans="1:3" x14ac:dyDescent="0.25">
      <c r="A75" s="2" t="s">
        <v>132</v>
      </c>
      <c r="B75" s="4" t="s">
        <v>41</v>
      </c>
      <c r="C75" s="6">
        <f t="shared" ref="C75:C98" si="5">322.05*1.16</f>
        <v>373.57799999999997</v>
      </c>
    </row>
    <row r="76" spans="1:3" x14ac:dyDescent="0.25">
      <c r="A76" s="2" t="s">
        <v>133</v>
      </c>
      <c r="B76" s="4" t="s">
        <v>41</v>
      </c>
      <c r="C76" s="6">
        <f t="shared" si="5"/>
        <v>373.57799999999997</v>
      </c>
    </row>
    <row r="77" spans="1:3" x14ac:dyDescent="0.25">
      <c r="A77" s="2" t="s">
        <v>134</v>
      </c>
      <c r="B77" s="4" t="s">
        <v>41</v>
      </c>
      <c r="C77" s="6">
        <f t="shared" si="5"/>
        <v>373.57799999999997</v>
      </c>
    </row>
    <row r="78" spans="1:3" x14ac:dyDescent="0.25">
      <c r="A78" s="2" t="s">
        <v>135</v>
      </c>
      <c r="B78" s="4" t="s">
        <v>41</v>
      </c>
      <c r="C78" s="6">
        <f t="shared" si="5"/>
        <v>373.57799999999997</v>
      </c>
    </row>
    <row r="79" spans="1:3" x14ac:dyDescent="0.25">
      <c r="A79" s="2" t="s">
        <v>136</v>
      </c>
      <c r="B79" s="4" t="s">
        <v>41</v>
      </c>
      <c r="C79" s="6">
        <f t="shared" si="5"/>
        <v>373.57799999999997</v>
      </c>
    </row>
    <row r="80" spans="1:3" x14ac:dyDescent="0.25">
      <c r="A80" s="2" t="s">
        <v>137</v>
      </c>
      <c r="B80" s="4" t="s">
        <v>41</v>
      </c>
      <c r="C80" s="6">
        <f t="shared" si="5"/>
        <v>373.57799999999997</v>
      </c>
    </row>
    <row r="81" spans="1:3" x14ac:dyDescent="0.25">
      <c r="A81" s="2" t="s">
        <v>138</v>
      </c>
      <c r="B81" s="4" t="s">
        <v>41</v>
      </c>
      <c r="C81" s="6">
        <f t="shared" si="5"/>
        <v>373.57799999999997</v>
      </c>
    </row>
    <row r="82" spans="1:3" x14ac:dyDescent="0.25">
      <c r="A82" s="2" t="s">
        <v>139</v>
      </c>
      <c r="B82" s="4" t="s">
        <v>41</v>
      </c>
      <c r="C82" s="6">
        <f t="shared" si="5"/>
        <v>373.57799999999997</v>
      </c>
    </row>
    <row r="83" spans="1:3" x14ac:dyDescent="0.25">
      <c r="A83" s="2" t="s">
        <v>140</v>
      </c>
      <c r="B83" s="4" t="s">
        <v>41</v>
      </c>
      <c r="C83" s="6">
        <f t="shared" si="5"/>
        <v>373.57799999999997</v>
      </c>
    </row>
    <row r="84" spans="1:3" x14ac:dyDescent="0.25">
      <c r="A84" s="2" t="s">
        <v>141</v>
      </c>
      <c r="B84" s="4" t="s">
        <v>41</v>
      </c>
      <c r="C84" s="6">
        <f t="shared" si="5"/>
        <v>373.57799999999997</v>
      </c>
    </row>
    <row r="85" spans="1:3" x14ac:dyDescent="0.25">
      <c r="A85" s="2" t="s">
        <v>142</v>
      </c>
      <c r="B85" s="4" t="s">
        <v>41</v>
      </c>
      <c r="C85" s="6">
        <f t="shared" si="5"/>
        <v>373.57799999999997</v>
      </c>
    </row>
    <row r="86" spans="1:3" x14ac:dyDescent="0.25">
      <c r="A86" s="2" t="s">
        <v>143</v>
      </c>
      <c r="B86" s="4" t="s">
        <v>41</v>
      </c>
      <c r="C86" s="6">
        <f t="shared" si="5"/>
        <v>373.57799999999997</v>
      </c>
    </row>
    <row r="87" spans="1:3" x14ac:dyDescent="0.25">
      <c r="A87" s="2" t="s">
        <v>144</v>
      </c>
      <c r="B87" s="4" t="s">
        <v>41</v>
      </c>
      <c r="C87" s="6">
        <f t="shared" si="5"/>
        <v>373.57799999999997</v>
      </c>
    </row>
    <row r="88" spans="1:3" x14ac:dyDescent="0.25">
      <c r="A88" s="2" t="s">
        <v>145</v>
      </c>
      <c r="B88" s="4" t="s">
        <v>41</v>
      </c>
      <c r="C88" s="6">
        <f t="shared" si="5"/>
        <v>373.57799999999997</v>
      </c>
    </row>
    <row r="89" spans="1:3" x14ac:dyDescent="0.25">
      <c r="A89" s="2" t="s">
        <v>146</v>
      </c>
      <c r="B89" s="4" t="s">
        <v>41</v>
      </c>
      <c r="C89" s="6">
        <f t="shared" si="5"/>
        <v>373.57799999999997</v>
      </c>
    </row>
    <row r="90" spans="1:3" x14ac:dyDescent="0.25">
      <c r="A90" s="2" t="s">
        <v>147</v>
      </c>
      <c r="B90" s="4" t="s">
        <v>41</v>
      </c>
      <c r="C90" s="6">
        <f t="shared" si="5"/>
        <v>373.57799999999997</v>
      </c>
    </row>
    <row r="91" spans="1:3" x14ac:dyDescent="0.25">
      <c r="A91" s="2" t="s">
        <v>148</v>
      </c>
      <c r="B91" s="4" t="s">
        <v>41</v>
      </c>
      <c r="C91" s="6">
        <f t="shared" si="5"/>
        <v>373.57799999999997</v>
      </c>
    </row>
    <row r="92" spans="1:3" x14ac:dyDescent="0.25">
      <c r="A92" s="2" t="s">
        <v>149</v>
      </c>
      <c r="B92" s="4" t="s">
        <v>41</v>
      </c>
      <c r="C92" s="6">
        <f t="shared" si="5"/>
        <v>373.57799999999997</v>
      </c>
    </row>
    <row r="93" spans="1:3" x14ac:dyDescent="0.25">
      <c r="A93" s="2" t="s">
        <v>150</v>
      </c>
      <c r="B93" s="4" t="s">
        <v>41</v>
      </c>
      <c r="C93" s="6">
        <f t="shared" si="5"/>
        <v>373.57799999999997</v>
      </c>
    </row>
    <row r="94" spans="1:3" x14ac:dyDescent="0.25">
      <c r="A94" s="2" t="s">
        <v>151</v>
      </c>
      <c r="B94" s="4" t="s">
        <v>41</v>
      </c>
      <c r="C94" s="6">
        <f t="shared" si="5"/>
        <v>373.57799999999997</v>
      </c>
    </row>
    <row r="95" spans="1:3" x14ac:dyDescent="0.25">
      <c r="A95" s="2" t="s">
        <v>152</v>
      </c>
      <c r="B95" s="4" t="s">
        <v>41</v>
      </c>
      <c r="C95" s="6">
        <f t="shared" si="5"/>
        <v>373.57799999999997</v>
      </c>
    </row>
    <row r="96" spans="1:3" x14ac:dyDescent="0.25">
      <c r="A96" s="2" t="s">
        <v>153</v>
      </c>
      <c r="B96" s="4" t="s">
        <v>41</v>
      </c>
      <c r="C96" s="6">
        <f t="shared" si="5"/>
        <v>373.57799999999997</v>
      </c>
    </row>
    <row r="97" spans="1:3" x14ac:dyDescent="0.25">
      <c r="A97" s="2" t="s">
        <v>154</v>
      </c>
      <c r="B97" s="4" t="s">
        <v>41</v>
      </c>
      <c r="C97" s="6">
        <f t="shared" si="5"/>
        <v>373.57799999999997</v>
      </c>
    </row>
    <row r="98" spans="1:3" x14ac:dyDescent="0.25">
      <c r="A98" s="2" t="s">
        <v>155</v>
      </c>
      <c r="B98" s="4" t="s">
        <v>41</v>
      </c>
      <c r="C98" s="6">
        <f t="shared" si="5"/>
        <v>373.57799999999997</v>
      </c>
    </row>
    <row r="99" spans="1:3" x14ac:dyDescent="0.25">
      <c r="A99" s="2" t="s">
        <v>156</v>
      </c>
      <c r="B99" s="4" t="s">
        <v>42</v>
      </c>
      <c r="C99" s="6">
        <f>1635.9*1.16</f>
        <v>1897.644</v>
      </c>
    </row>
    <row r="100" spans="1:3" x14ac:dyDescent="0.25">
      <c r="A100" s="2" t="s">
        <v>157</v>
      </c>
      <c r="B100" s="4" t="s">
        <v>42</v>
      </c>
      <c r="C100" s="6">
        <f t="shared" ref="C100:C105" si="6">1635.9*1.16</f>
        <v>1897.644</v>
      </c>
    </row>
    <row r="101" spans="1:3" x14ac:dyDescent="0.25">
      <c r="A101" s="2" t="s">
        <v>158</v>
      </c>
      <c r="B101" s="4" t="s">
        <v>42</v>
      </c>
      <c r="C101" s="6">
        <f t="shared" si="6"/>
        <v>1897.644</v>
      </c>
    </row>
    <row r="102" spans="1:3" x14ac:dyDescent="0.25">
      <c r="A102" s="2" t="s">
        <v>159</v>
      </c>
      <c r="B102" s="4" t="s">
        <v>42</v>
      </c>
      <c r="C102" s="6">
        <f t="shared" si="6"/>
        <v>1897.644</v>
      </c>
    </row>
    <row r="103" spans="1:3" x14ac:dyDescent="0.25">
      <c r="A103" s="2" t="s">
        <v>160</v>
      </c>
      <c r="B103" s="4" t="s">
        <v>42</v>
      </c>
      <c r="C103" s="6">
        <f t="shared" si="6"/>
        <v>1897.644</v>
      </c>
    </row>
    <row r="104" spans="1:3" x14ac:dyDescent="0.25">
      <c r="A104" s="2" t="s">
        <v>161</v>
      </c>
      <c r="B104" s="4" t="s">
        <v>42</v>
      </c>
      <c r="C104" s="6">
        <f t="shared" si="6"/>
        <v>1897.644</v>
      </c>
    </row>
    <row r="105" spans="1:3" x14ac:dyDescent="0.25">
      <c r="A105" s="2" t="s">
        <v>162</v>
      </c>
      <c r="B105" s="4" t="s">
        <v>42</v>
      </c>
      <c r="C105" s="6">
        <f t="shared" si="6"/>
        <v>1897.644</v>
      </c>
    </row>
    <row r="106" spans="1:3" x14ac:dyDescent="0.25">
      <c r="A106" s="2" t="s">
        <v>163</v>
      </c>
      <c r="B106" s="5" t="s">
        <v>43</v>
      </c>
      <c r="C106" s="6">
        <f>2633.4*1.16</f>
        <v>3054.7439999999997</v>
      </c>
    </row>
    <row r="107" spans="1:3" x14ac:dyDescent="0.25">
      <c r="A107" s="2" t="s">
        <v>164</v>
      </c>
      <c r="B107" s="5" t="s">
        <v>43</v>
      </c>
      <c r="C107" s="6">
        <f t="shared" ref="C107:C108" si="7">2633.4*1.16</f>
        <v>3054.7439999999997</v>
      </c>
    </row>
    <row r="108" spans="1:3" x14ac:dyDescent="0.25">
      <c r="A108" s="2" t="s">
        <v>165</v>
      </c>
      <c r="B108" s="5" t="s">
        <v>43</v>
      </c>
      <c r="C108" s="6">
        <f t="shared" si="7"/>
        <v>3054.7439999999997</v>
      </c>
    </row>
    <row r="109" spans="1:3" x14ac:dyDescent="0.25">
      <c r="A109" s="2" t="s">
        <v>166</v>
      </c>
      <c r="B109" s="5" t="s">
        <v>44</v>
      </c>
      <c r="C109" s="6">
        <f>7466.05*1.16</f>
        <v>8660.6180000000004</v>
      </c>
    </row>
    <row r="110" spans="1:3" x14ac:dyDescent="0.25">
      <c r="A110" s="2" t="s">
        <v>167</v>
      </c>
      <c r="B110" s="5" t="s">
        <v>45</v>
      </c>
      <c r="C110" s="6">
        <f>702.05*1.16</f>
        <v>814.37799999999993</v>
      </c>
    </row>
    <row r="111" spans="1:3" x14ac:dyDescent="0.25">
      <c r="A111" s="2" t="s">
        <v>168</v>
      </c>
      <c r="B111" s="5" t="s">
        <v>45</v>
      </c>
      <c r="C111" s="6">
        <f t="shared" ref="C111:C128" si="8">702.05*1.16</f>
        <v>814.37799999999993</v>
      </c>
    </row>
    <row r="112" spans="1:3" x14ac:dyDescent="0.25">
      <c r="A112" s="2" t="s">
        <v>169</v>
      </c>
      <c r="B112" s="5" t="s">
        <v>45</v>
      </c>
      <c r="C112" s="6">
        <f t="shared" si="8"/>
        <v>814.37799999999993</v>
      </c>
    </row>
    <row r="113" spans="1:3" x14ac:dyDescent="0.25">
      <c r="A113" s="2" t="s">
        <v>170</v>
      </c>
      <c r="B113" s="5" t="s">
        <v>45</v>
      </c>
      <c r="C113" s="6">
        <f t="shared" si="8"/>
        <v>814.37799999999993</v>
      </c>
    </row>
    <row r="114" spans="1:3" x14ac:dyDescent="0.25">
      <c r="A114" s="2" t="s">
        <v>171</v>
      </c>
      <c r="B114" s="5" t="s">
        <v>45</v>
      </c>
      <c r="C114" s="6">
        <f t="shared" si="8"/>
        <v>814.37799999999993</v>
      </c>
    </row>
    <row r="115" spans="1:3" x14ac:dyDescent="0.25">
      <c r="A115" s="2" t="s">
        <v>172</v>
      </c>
      <c r="B115" s="5" t="s">
        <v>45</v>
      </c>
      <c r="C115" s="6">
        <f t="shared" si="8"/>
        <v>814.37799999999993</v>
      </c>
    </row>
    <row r="116" spans="1:3" x14ac:dyDescent="0.25">
      <c r="A116" s="2" t="s">
        <v>173</v>
      </c>
      <c r="B116" s="5" t="s">
        <v>45</v>
      </c>
      <c r="C116" s="6">
        <f t="shared" si="8"/>
        <v>814.37799999999993</v>
      </c>
    </row>
    <row r="117" spans="1:3" x14ac:dyDescent="0.25">
      <c r="A117" s="2" t="s">
        <v>174</v>
      </c>
      <c r="B117" s="5" t="s">
        <v>45</v>
      </c>
      <c r="C117" s="6">
        <f t="shared" si="8"/>
        <v>814.37799999999993</v>
      </c>
    </row>
    <row r="118" spans="1:3" x14ac:dyDescent="0.25">
      <c r="A118" s="2" t="s">
        <v>175</v>
      </c>
      <c r="B118" s="5" t="s">
        <v>45</v>
      </c>
      <c r="C118" s="6">
        <f t="shared" si="8"/>
        <v>814.37799999999993</v>
      </c>
    </row>
    <row r="119" spans="1:3" x14ac:dyDescent="0.25">
      <c r="A119" s="2" t="s">
        <v>176</v>
      </c>
      <c r="B119" s="5" t="s">
        <v>45</v>
      </c>
      <c r="C119" s="6">
        <f t="shared" si="8"/>
        <v>814.37799999999993</v>
      </c>
    </row>
    <row r="120" spans="1:3" x14ac:dyDescent="0.25">
      <c r="A120" s="2" t="s">
        <v>177</v>
      </c>
      <c r="B120" s="5" t="s">
        <v>45</v>
      </c>
      <c r="C120" s="6">
        <f t="shared" si="8"/>
        <v>814.37799999999993</v>
      </c>
    </row>
    <row r="121" spans="1:3" x14ac:dyDescent="0.25">
      <c r="A121" s="2" t="s">
        <v>178</v>
      </c>
      <c r="B121" s="5" t="s">
        <v>45</v>
      </c>
      <c r="C121" s="6">
        <f t="shared" si="8"/>
        <v>814.37799999999993</v>
      </c>
    </row>
    <row r="122" spans="1:3" x14ac:dyDescent="0.25">
      <c r="A122" s="2" t="s">
        <v>179</v>
      </c>
      <c r="B122" s="5" t="s">
        <v>45</v>
      </c>
      <c r="C122" s="6">
        <f t="shared" si="8"/>
        <v>814.37799999999993</v>
      </c>
    </row>
    <row r="123" spans="1:3" x14ac:dyDescent="0.25">
      <c r="A123" s="2" t="s">
        <v>180</v>
      </c>
      <c r="B123" s="5" t="s">
        <v>45</v>
      </c>
      <c r="C123" s="6">
        <f t="shared" si="8"/>
        <v>814.37799999999993</v>
      </c>
    </row>
    <row r="124" spans="1:3" x14ac:dyDescent="0.25">
      <c r="A124" s="2" t="s">
        <v>181</v>
      </c>
      <c r="B124" s="5" t="s">
        <v>45</v>
      </c>
      <c r="C124" s="6">
        <f t="shared" si="8"/>
        <v>814.37799999999993</v>
      </c>
    </row>
    <row r="125" spans="1:3" x14ac:dyDescent="0.25">
      <c r="A125" s="2" t="s">
        <v>182</v>
      </c>
      <c r="B125" s="5" t="s">
        <v>45</v>
      </c>
      <c r="C125" s="6">
        <f t="shared" si="8"/>
        <v>814.37799999999993</v>
      </c>
    </row>
    <row r="126" spans="1:3" x14ac:dyDescent="0.25">
      <c r="A126" s="2" t="s">
        <v>183</v>
      </c>
      <c r="B126" s="5" t="s">
        <v>45</v>
      </c>
      <c r="C126" s="6">
        <f t="shared" si="8"/>
        <v>814.37799999999993</v>
      </c>
    </row>
    <row r="127" spans="1:3" x14ac:dyDescent="0.25">
      <c r="A127" s="2" t="s">
        <v>184</v>
      </c>
      <c r="B127" s="5" t="s">
        <v>45</v>
      </c>
      <c r="C127" s="6">
        <f t="shared" si="8"/>
        <v>814.37799999999993</v>
      </c>
    </row>
    <row r="128" spans="1:3" x14ac:dyDescent="0.25">
      <c r="A128" s="2" t="s">
        <v>185</v>
      </c>
      <c r="B128" s="5" t="s">
        <v>45</v>
      </c>
      <c r="C128" s="6">
        <f t="shared" si="8"/>
        <v>814.37799999999993</v>
      </c>
    </row>
    <row r="129" spans="1:3" x14ac:dyDescent="0.25">
      <c r="A129" s="2" t="s">
        <v>186</v>
      </c>
      <c r="B129" s="5" t="s">
        <v>46</v>
      </c>
      <c r="C129" s="6">
        <f>641.25*1.16</f>
        <v>743.84999999999991</v>
      </c>
    </row>
    <row r="130" spans="1:3" x14ac:dyDescent="0.25">
      <c r="A130" s="2" t="s">
        <v>187</v>
      </c>
      <c r="B130" s="5" t="s">
        <v>46</v>
      </c>
      <c r="C130" s="6">
        <f>641.25*1.16</f>
        <v>743.84999999999991</v>
      </c>
    </row>
    <row r="131" spans="1:3" x14ac:dyDescent="0.25">
      <c r="A131" s="2" t="s">
        <v>188</v>
      </c>
      <c r="B131" s="5" t="s">
        <v>47</v>
      </c>
      <c r="C131" s="6">
        <f>1593.15*1.16</f>
        <v>1848.0540000000001</v>
      </c>
    </row>
    <row r="132" spans="1:3" x14ac:dyDescent="0.25">
      <c r="A132" s="2" t="s">
        <v>189</v>
      </c>
      <c r="B132" s="5" t="s">
        <v>47</v>
      </c>
      <c r="C132" s="6">
        <f t="shared" ref="C132:C133" si="9">1593.15*1.16</f>
        <v>1848.0540000000001</v>
      </c>
    </row>
    <row r="133" spans="1:3" x14ac:dyDescent="0.25">
      <c r="A133" s="2" t="s">
        <v>190</v>
      </c>
      <c r="B133" s="5" t="s">
        <v>47</v>
      </c>
      <c r="C133" s="6">
        <f t="shared" si="9"/>
        <v>1848.0540000000001</v>
      </c>
    </row>
    <row r="134" spans="1:3" x14ac:dyDescent="0.25">
      <c r="A134" s="2" t="s">
        <v>191</v>
      </c>
      <c r="B134" s="5" t="s">
        <v>48</v>
      </c>
      <c r="C134" s="6">
        <f>721.05*1.16</f>
        <v>836.41799999999989</v>
      </c>
    </row>
    <row r="135" spans="1:3" x14ac:dyDescent="0.25">
      <c r="A135" s="2" t="s">
        <v>192</v>
      </c>
      <c r="B135" s="5" t="s">
        <v>48</v>
      </c>
      <c r="C135" s="6">
        <f t="shared" ref="C135:C136" si="10">721.05*1.16</f>
        <v>836.41799999999989</v>
      </c>
    </row>
    <row r="136" spans="1:3" x14ac:dyDescent="0.25">
      <c r="A136" s="2" t="s">
        <v>193</v>
      </c>
      <c r="B136" s="5" t="s">
        <v>48</v>
      </c>
      <c r="C136" s="6">
        <f t="shared" si="10"/>
        <v>836.41799999999989</v>
      </c>
    </row>
    <row r="137" spans="1:3" x14ac:dyDescent="0.25">
      <c r="A137" s="2" t="s">
        <v>194</v>
      </c>
      <c r="B137" s="5" t="s">
        <v>49</v>
      </c>
      <c r="C137" s="6">
        <f>1535.2*1.16</f>
        <v>1780.8319999999999</v>
      </c>
    </row>
    <row r="138" spans="1:3" x14ac:dyDescent="0.25">
      <c r="A138" s="2" t="s">
        <v>195</v>
      </c>
      <c r="B138" s="5" t="s">
        <v>49</v>
      </c>
      <c r="C138" s="6">
        <f t="shared" ref="C138:C141" si="11">1535.2*1.16</f>
        <v>1780.8319999999999</v>
      </c>
    </row>
    <row r="139" spans="1:3" x14ac:dyDescent="0.25">
      <c r="A139" s="2" t="s">
        <v>196</v>
      </c>
      <c r="B139" s="5" t="s">
        <v>49</v>
      </c>
      <c r="C139" s="6">
        <f t="shared" si="11"/>
        <v>1780.8319999999999</v>
      </c>
    </row>
    <row r="140" spans="1:3" x14ac:dyDescent="0.25">
      <c r="A140" s="2" t="s">
        <v>197</v>
      </c>
      <c r="B140" s="5" t="s">
        <v>49</v>
      </c>
      <c r="C140" s="6">
        <f t="shared" si="11"/>
        <v>1780.8319999999999</v>
      </c>
    </row>
    <row r="141" spans="1:3" x14ac:dyDescent="0.25">
      <c r="A141" s="2" t="s">
        <v>198</v>
      </c>
      <c r="B141" s="5" t="s">
        <v>49</v>
      </c>
      <c r="C141" s="6">
        <f t="shared" si="11"/>
        <v>1780.8319999999999</v>
      </c>
    </row>
    <row r="142" spans="1:3" x14ac:dyDescent="0.25">
      <c r="A142" s="2" t="s">
        <v>199</v>
      </c>
      <c r="B142" s="5" t="s">
        <v>50</v>
      </c>
      <c r="C142" s="6">
        <f>1445.9*1.16</f>
        <v>1677.2439999999999</v>
      </c>
    </row>
    <row r="143" spans="1:3" x14ac:dyDescent="0.25">
      <c r="A143" s="2" t="s">
        <v>200</v>
      </c>
      <c r="B143" s="5" t="s">
        <v>50</v>
      </c>
      <c r="C143" s="6">
        <f>1445.9*1.16</f>
        <v>1677.2439999999999</v>
      </c>
    </row>
    <row r="144" spans="1:3" x14ac:dyDescent="0.25">
      <c r="A144" s="2" t="s">
        <v>201</v>
      </c>
      <c r="B144" s="6" t="s">
        <v>51</v>
      </c>
      <c r="C144" s="6">
        <f>1735.65*1.16</f>
        <v>2013.354</v>
      </c>
    </row>
    <row r="145" spans="1:3" x14ac:dyDescent="0.25">
      <c r="A145" s="2" t="s">
        <v>202</v>
      </c>
      <c r="B145" s="6" t="s">
        <v>52</v>
      </c>
      <c r="C145" s="6">
        <f>1735.65*1.16</f>
        <v>2013.354</v>
      </c>
    </row>
    <row r="146" spans="1:3" x14ac:dyDescent="0.25">
      <c r="A146" s="2" t="s">
        <v>203</v>
      </c>
      <c r="B146" s="5" t="s">
        <v>53</v>
      </c>
      <c r="C146" s="6">
        <f>2170.75*1.16</f>
        <v>2518.0699999999997</v>
      </c>
    </row>
    <row r="147" spans="1:3" x14ac:dyDescent="0.25">
      <c r="A147" s="2" t="s">
        <v>204</v>
      </c>
      <c r="B147" s="5" t="s">
        <v>53</v>
      </c>
      <c r="C147" s="6">
        <f>2170.75*1.16</f>
        <v>2518.0699999999997</v>
      </c>
    </row>
    <row r="148" spans="1:3" x14ac:dyDescent="0.25">
      <c r="A148" s="2" t="s">
        <v>205</v>
      </c>
      <c r="B148" s="5" t="s">
        <v>54</v>
      </c>
      <c r="C148" s="6">
        <f>1142.85*1.16</f>
        <v>1325.7059999999999</v>
      </c>
    </row>
    <row r="149" spans="1:3" x14ac:dyDescent="0.25">
      <c r="A149" s="2" t="s">
        <v>206</v>
      </c>
      <c r="B149" s="5" t="s">
        <v>54</v>
      </c>
      <c r="C149" s="6">
        <f>1142.85*1.16</f>
        <v>1325.7059999999999</v>
      </c>
    </row>
    <row r="150" spans="1:3" x14ac:dyDescent="0.25">
      <c r="A150" s="2" t="s">
        <v>207</v>
      </c>
      <c r="B150" s="5" t="s">
        <v>55</v>
      </c>
      <c r="C150" s="6">
        <f>5402.65*1.16</f>
        <v>6267.0739999999987</v>
      </c>
    </row>
    <row r="151" spans="1:3" x14ac:dyDescent="0.25">
      <c r="A151" s="2" t="s">
        <v>208</v>
      </c>
      <c r="B151" s="5" t="s">
        <v>55</v>
      </c>
      <c r="C151" s="6">
        <f>5402.65*1.16</f>
        <v>6267.0739999999987</v>
      </c>
    </row>
    <row r="152" spans="1:3" x14ac:dyDescent="0.25">
      <c r="A152" s="2" t="s">
        <v>209</v>
      </c>
      <c r="B152" s="5" t="s">
        <v>56</v>
      </c>
      <c r="C152" s="6">
        <f>3191.05*1.16</f>
        <v>3701.6179999999999</v>
      </c>
    </row>
    <row r="153" spans="1:3" x14ac:dyDescent="0.25">
      <c r="A153" s="2" t="s">
        <v>210</v>
      </c>
      <c r="B153" s="5" t="s">
        <v>56</v>
      </c>
      <c r="C153" s="6">
        <f>3191.05*1.16</f>
        <v>3701.6179999999999</v>
      </c>
    </row>
    <row r="154" spans="1:3" x14ac:dyDescent="0.25">
      <c r="A154" s="2" t="s">
        <v>211</v>
      </c>
      <c r="B154" s="5" t="s">
        <v>57</v>
      </c>
      <c r="C154" s="6">
        <f>2710.35*1.16</f>
        <v>3144.0059999999999</v>
      </c>
    </row>
    <row r="155" spans="1:3" x14ac:dyDescent="0.25">
      <c r="A155" s="2" t="s">
        <v>212</v>
      </c>
      <c r="B155" s="5" t="s">
        <v>58</v>
      </c>
      <c r="C155" s="6">
        <f>3670.8*1.16</f>
        <v>4258.1279999999997</v>
      </c>
    </row>
    <row r="156" spans="1:3" x14ac:dyDescent="0.25">
      <c r="A156" s="2" t="s">
        <v>213</v>
      </c>
      <c r="B156" s="5" t="s">
        <v>58</v>
      </c>
      <c r="C156" s="6">
        <f>3670.8*1.16</f>
        <v>4258.1279999999997</v>
      </c>
    </row>
    <row r="157" spans="1:3" x14ac:dyDescent="0.25">
      <c r="A157" s="2" t="s">
        <v>214</v>
      </c>
      <c r="B157" s="5" t="s">
        <v>59</v>
      </c>
      <c r="C157" s="6">
        <f>1899.05*1.16</f>
        <v>2202.8979999999997</v>
      </c>
    </row>
    <row r="158" spans="1:3" x14ac:dyDescent="0.25">
      <c r="A158" s="2" t="s">
        <v>215</v>
      </c>
      <c r="B158" s="5" t="s">
        <v>59</v>
      </c>
      <c r="C158" s="6">
        <f>1899.05*1.16</f>
        <v>2202.8979999999997</v>
      </c>
    </row>
    <row r="159" spans="1:3" x14ac:dyDescent="0.25">
      <c r="A159" s="2" t="s">
        <v>216</v>
      </c>
      <c r="B159" s="5" t="s">
        <v>60</v>
      </c>
      <c r="C159" s="6">
        <f>4541*1.16</f>
        <v>5267.5599999999995</v>
      </c>
    </row>
    <row r="160" spans="1:3" x14ac:dyDescent="0.25">
      <c r="A160" s="2" t="s">
        <v>217</v>
      </c>
      <c r="B160" s="5" t="s">
        <v>61</v>
      </c>
      <c r="C160" s="6">
        <f>2069.1*1.16</f>
        <v>2400.1559999999999</v>
      </c>
    </row>
    <row r="161" spans="1:3" x14ac:dyDescent="0.25">
      <c r="A161" s="2" t="s">
        <v>218</v>
      </c>
      <c r="B161" s="5" t="s">
        <v>61</v>
      </c>
      <c r="C161" s="6">
        <f t="shared" ref="C161:C162" si="12">2069.1*1.16</f>
        <v>2400.1559999999999</v>
      </c>
    </row>
    <row r="162" spans="1:3" x14ac:dyDescent="0.25">
      <c r="A162" s="2" t="s">
        <v>219</v>
      </c>
      <c r="B162" s="5" t="s">
        <v>61</v>
      </c>
      <c r="C162" s="6">
        <f t="shared" si="12"/>
        <v>2400.1559999999999</v>
      </c>
    </row>
    <row r="163" spans="1:3" x14ac:dyDescent="0.25">
      <c r="A163" s="2" t="s">
        <v>220</v>
      </c>
      <c r="B163" s="5" t="s">
        <v>62</v>
      </c>
      <c r="C163" s="6">
        <f>799*1.16</f>
        <v>926.83999999999992</v>
      </c>
    </row>
    <row r="164" spans="1:3" x14ac:dyDescent="0.25">
      <c r="A164" s="2" t="s">
        <v>221</v>
      </c>
      <c r="B164" s="5" t="s">
        <v>63</v>
      </c>
      <c r="C164" s="6">
        <f>393.25*1.16</f>
        <v>456.16999999999996</v>
      </c>
    </row>
    <row r="165" spans="1:3" x14ac:dyDescent="0.25">
      <c r="A165" s="2" t="s">
        <v>222</v>
      </c>
      <c r="B165" s="5" t="s">
        <v>64</v>
      </c>
      <c r="C165" s="6">
        <f>2170.75*1.16</f>
        <v>2518.0699999999997</v>
      </c>
    </row>
    <row r="166" spans="1:3" x14ac:dyDescent="0.25">
      <c r="A166" s="2" t="s">
        <v>223</v>
      </c>
      <c r="B166" s="5" t="s">
        <v>64</v>
      </c>
      <c r="C166" s="6">
        <f>2170.75*1.16</f>
        <v>2518.0699999999997</v>
      </c>
    </row>
    <row r="167" spans="1:3" x14ac:dyDescent="0.25">
      <c r="A167" s="2" t="s">
        <v>224</v>
      </c>
      <c r="B167" s="5" t="s">
        <v>65</v>
      </c>
      <c r="C167" s="6">
        <f>7419*1.16</f>
        <v>8606.0399999999991</v>
      </c>
    </row>
    <row r="168" spans="1:3" x14ac:dyDescent="0.25">
      <c r="A168" s="2" t="s">
        <v>225</v>
      </c>
      <c r="B168" s="5" t="s">
        <v>66</v>
      </c>
      <c r="C168" s="6">
        <f>3175*1.16</f>
        <v>3682.9999999999995</v>
      </c>
    </row>
    <row r="169" spans="1:3" x14ac:dyDescent="0.25">
      <c r="A169" s="2" t="s">
        <v>226</v>
      </c>
      <c r="B169" s="5" t="s">
        <v>67</v>
      </c>
      <c r="C169" s="6">
        <f>2807*1.16</f>
        <v>3256.12</v>
      </c>
    </row>
    <row r="170" spans="1:3" x14ac:dyDescent="0.25">
      <c r="A170" s="2" t="s">
        <v>227</v>
      </c>
      <c r="B170" s="5" t="s">
        <v>68</v>
      </c>
      <c r="C170" s="6">
        <f>1593.15*1.16</f>
        <v>1848.0540000000001</v>
      </c>
    </row>
    <row r="171" spans="1:3" x14ac:dyDescent="0.25">
      <c r="A171" s="2" t="s">
        <v>228</v>
      </c>
      <c r="B171" s="5" t="s">
        <v>68</v>
      </c>
      <c r="C171" s="6">
        <f>1593.15*1.16</f>
        <v>1848.0540000000001</v>
      </c>
    </row>
    <row r="172" spans="1:3" x14ac:dyDescent="0.25">
      <c r="A172" s="2" t="s">
        <v>229</v>
      </c>
      <c r="B172" s="5" t="s">
        <v>48</v>
      </c>
      <c r="C172" s="6">
        <f>721.05*1.16</f>
        <v>836.41799999999989</v>
      </c>
    </row>
    <row r="173" spans="1:3" x14ac:dyDescent="0.25">
      <c r="A173" s="2" t="s">
        <v>230</v>
      </c>
      <c r="B173" s="5" t="s">
        <v>48</v>
      </c>
      <c r="C173" s="6">
        <f>721.05*1.16</f>
        <v>836.41799999999989</v>
      </c>
    </row>
    <row r="174" spans="1:3" x14ac:dyDescent="0.25">
      <c r="A174" s="2" t="s">
        <v>231</v>
      </c>
      <c r="B174" s="5" t="s">
        <v>50</v>
      </c>
      <c r="C174" s="6">
        <f>1445.9*1.16</f>
        <v>1677.2439999999999</v>
      </c>
    </row>
    <row r="175" spans="1:3" x14ac:dyDescent="0.25">
      <c r="A175" s="2" t="s">
        <v>232</v>
      </c>
      <c r="B175" s="5" t="s">
        <v>69</v>
      </c>
      <c r="C175" s="6">
        <f>1535.2*1.16</f>
        <v>1780.8319999999999</v>
      </c>
    </row>
    <row r="176" spans="1:3" x14ac:dyDescent="0.25">
      <c r="A176" s="2" t="s">
        <v>233</v>
      </c>
      <c r="B176" s="5" t="s">
        <v>69</v>
      </c>
      <c r="C176" s="6">
        <f>1535.2*1.16</f>
        <v>1780.8319999999999</v>
      </c>
    </row>
    <row r="177" spans="1:3" x14ac:dyDescent="0.25">
      <c r="A177" s="2" t="s">
        <v>234</v>
      </c>
      <c r="B177" s="5" t="s">
        <v>70</v>
      </c>
      <c r="C177" s="6">
        <f>1015.55*1.16</f>
        <v>1178.0379999999998</v>
      </c>
    </row>
    <row r="178" spans="1:3" x14ac:dyDescent="0.25">
      <c r="A178" s="2" t="s">
        <v>235</v>
      </c>
      <c r="B178" s="5" t="s">
        <v>42</v>
      </c>
      <c r="C178" s="6">
        <f>1635.9*1.16</f>
        <v>1897.644</v>
      </c>
    </row>
    <row r="179" spans="1:3" x14ac:dyDescent="0.25">
      <c r="A179" s="2" t="s">
        <v>236</v>
      </c>
      <c r="B179" s="5" t="s">
        <v>42</v>
      </c>
      <c r="C179" s="6">
        <f>1635.9*1.16</f>
        <v>1897.644</v>
      </c>
    </row>
    <row r="180" spans="1:3" x14ac:dyDescent="0.25">
      <c r="A180" s="2" t="s">
        <v>237</v>
      </c>
      <c r="B180" s="5" t="s">
        <v>41</v>
      </c>
      <c r="C180" s="6">
        <f>322.05*1.16</f>
        <v>373.57799999999997</v>
      </c>
    </row>
    <row r="181" spans="1:3" x14ac:dyDescent="0.25">
      <c r="A181" s="2" t="s">
        <v>238</v>
      </c>
      <c r="B181" s="5" t="s">
        <v>41</v>
      </c>
      <c r="C181" s="6">
        <f t="shared" ref="C181:C185" si="13">322.05*1.16</f>
        <v>373.57799999999997</v>
      </c>
    </row>
    <row r="182" spans="1:3" x14ac:dyDescent="0.25">
      <c r="A182" s="2" t="s">
        <v>239</v>
      </c>
      <c r="B182" s="5" t="s">
        <v>41</v>
      </c>
      <c r="C182" s="6">
        <f t="shared" si="13"/>
        <v>373.57799999999997</v>
      </c>
    </row>
    <row r="183" spans="1:3" x14ac:dyDescent="0.25">
      <c r="A183" s="2" t="s">
        <v>240</v>
      </c>
      <c r="B183" s="5" t="s">
        <v>41</v>
      </c>
      <c r="C183" s="6">
        <f t="shared" si="13"/>
        <v>373.57799999999997</v>
      </c>
    </row>
    <row r="184" spans="1:3" x14ac:dyDescent="0.25">
      <c r="A184" s="2" t="s">
        <v>241</v>
      </c>
      <c r="B184" s="5" t="s">
        <v>41</v>
      </c>
      <c r="C184" s="6">
        <f t="shared" si="13"/>
        <v>373.57799999999997</v>
      </c>
    </row>
    <row r="185" spans="1:3" x14ac:dyDescent="0.25">
      <c r="A185" s="2" t="s">
        <v>242</v>
      </c>
      <c r="B185" s="5" t="s">
        <v>41</v>
      </c>
      <c r="C185" s="6">
        <f t="shared" si="13"/>
        <v>373.57799999999997</v>
      </c>
    </row>
    <row r="186" spans="1:3" x14ac:dyDescent="0.25">
      <c r="A186" s="2" t="s">
        <v>243</v>
      </c>
      <c r="B186" s="5" t="s">
        <v>71</v>
      </c>
      <c r="C186" s="6">
        <f>702.05*1.16</f>
        <v>814.37799999999993</v>
      </c>
    </row>
    <row r="187" spans="1:3" x14ac:dyDescent="0.25">
      <c r="A187" s="2" t="s">
        <v>244</v>
      </c>
      <c r="B187" s="5" t="s">
        <v>71</v>
      </c>
      <c r="C187" s="6">
        <f t="shared" ref="C187:C189" si="14">702.05*1.16</f>
        <v>814.37799999999993</v>
      </c>
    </row>
    <row r="188" spans="1:3" x14ac:dyDescent="0.25">
      <c r="A188" s="2" t="s">
        <v>245</v>
      </c>
      <c r="B188" s="5" t="s">
        <v>71</v>
      </c>
      <c r="C188" s="6">
        <f t="shared" si="14"/>
        <v>814.37799999999993</v>
      </c>
    </row>
    <row r="189" spans="1:3" x14ac:dyDescent="0.25">
      <c r="A189" s="2" t="s">
        <v>246</v>
      </c>
      <c r="B189" s="5" t="s">
        <v>71</v>
      </c>
      <c r="C189" s="6">
        <f t="shared" si="14"/>
        <v>814.37799999999993</v>
      </c>
    </row>
    <row r="190" spans="1:3" x14ac:dyDescent="0.25">
      <c r="A190" s="2" t="s">
        <v>247</v>
      </c>
      <c r="B190" s="5" t="s">
        <v>57</v>
      </c>
      <c r="C190" s="6">
        <v>3144.01</v>
      </c>
    </row>
    <row r="191" spans="1:3" x14ac:dyDescent="0.25">
      <c r="A191" s="2" t="s">
        <v>248</v>
      </c>
      <c r="B191" s="5" t="s">
        <v>46</v>
      </c>
      <c r="C191" s="6">
        <f>641.25*1.16</f>
        <v>743.84999999999991</v>
      </c>
    </row>
    <row r="192" spans="1:3" x14ac:dyDescent="0.25">
      <c r="A192" s="2" t="s">
        <v>249</v>
      </c>
      <c r="B192" s="5" t="s">
        <v>72</v>
      </c>
      <c r="C192" s="6">
        <f>2170.75*1.16</f>
        <v>2518.0699999999997</v>
      </c>
    </row>
    <row r="193" spans="1:3" x14ac:dyDescent="0.25">
      <c r="A193" s="2" t="s">
        <v>250</v>
      </c>
      <c r="B193" s="5" t="s">
        <v>72</v>
      </c>
      <c r="C193" s="6">
        <f>2170.75*1.16</f>
        <v>2518.0699999999997</v>
      </c>
    </row>
    <row r="194" spans="1:3" x14ac:dyDescent="0.25">
      <c r="A194" s="2" t="s">
        <v>310</v>
      </c>
      <c r="B194" s="5" t="s">
        <v>73</v>
      </c>
      <c r="C194" s="6">
        <f>1122.8*1.16</f>
        <v>1302.4479999999999</v>
      </c>
    </row>
    <row r="195" spans="1:3" x14ac:dyDescent="0.25">
      <c r="A195" s="2" t="s">
        <v>251</v>
      </c>
      <c r="B195" s="5" t="s">
        <v>74</v>
      </c>
      <c r="C195" s="6">
        <f t="shared" ref="C195:C214" si="15">1233.92*1.16</f>
        <v>1431.3471999999999</v>
      </c>
    </row>
    <row r="196" spans="1:3" x14ac:dyDescent="0.25">
      <c r="A196" s="2" t="s">
        <v>252</v>
      </c>
      <c r="B196" s="5" t="s">
        <v>74</v>
      </c>
      <c r="C196" s="6">
        <f t="shared" si="15"/>
        <v>1431.3471999999999</v>
      </c>
    </row>
    <row r="197" spans="1:3" x14ac:dyDescent="0.25">
      <c r="A197" s="2" t="s">
        <v>253</v>
      </c>
      <c r="B197" s="5" t="s">
        <v>74</v>
      </c>
      <c r="C197" s="6">
        <f t="shared" si="15"/>
        <v>1431.3471999999999</v>
      </c>
    </row>
    <row r="198" spans="1:3" x14ac:dyDescent="0.25">
      <c r="A198" s="2" t="s">
        <v>254</v>
      </c>
      <c r="B198" s="5" t="s">
        <v>74</v>
      </c>
      <c r="C198" s="6">
        <f t="shared" si="15"/>
        <v>1431.3471999999999</v>
      </c>
    </row>
    <row r="199" spans="1:3" x14ac:dyDescent="0.25">
      <c r="A199" s="2" t="s">
        <v>255</v>
      </c>
      <c r="B199" s="5" t="s">
        <v>74</v>
      </c>
      <c r="C199" s="6">
        <f t="shared" si="15"/>
        <v>1431.3471999999999</v>
      </c>
    </row>
    <row r="200" spans="1:3" x14ac:dyDescent="0.25">
      <c r="A200" s="2" t="s">
        <v>256</v>
      </c>
      <c r="B200" s="5" t="s">
        <v>74</v>
      </c>
      <c r="C200" s="6">
        <f t="shared" si="15"/>
        <v>1431.3471999999999</v>
      </c>
    </row>
    <row r="201" spans="1:3" x14ac:dyDescent="0.25">
      <c r="A201" s="2" t="s">
        <v>257</v>
      </c>
      <c r="B201" s="5" t="s">
        <v>74</v>
      </c>
      <c r="C201" s="6">
        <f t="shared" si="15"/>
        <v>1431.3471999999999</v>
      </c>
    </row>
    <row r="202" spans="1:3" x14ac:dyDescent="0.25">
      <c r="A202" s="2" t="s">
        <v>258</v>
      </c>
      <c r="B202" s="5" t="s">
        <v>74</v>
      </c>
      <c r="C202" s="6">
        <f t="shared" si="15"/>
        <v>1431.3471999999999</v>
      </c>
    </row>
    <row r="203" spans="1:3" x14ac:dyDescent="0.25">
      <c r="A203" s="2" t="s">
        <v>259</v>
      </c>
      <c r="B203" s="5" t="s">
        <v>74</v>
      </c>
      <c r="C203" s="6">
        <f t="shared" si="15"/>
        <v>1431.3471999999999</v>
      </c>
    </row>
    <row r="204" spans="1:3" x14ac:dyDescent="0.25">
      <c r="A204" s="2" t="s">
        <v>260</v>
      </c>
      <c r="B204" s="5" t="s">
        <v>74</v>
      </c>
      <c r="C204" s="6">
        <f t="shared" si="15"/>
        <v>1431.3471999999999</v>
      </c>
    </row>
    <row r="205" spans="1:3" x14ac:dyDescent="0.25">
      <c r="A205" s="2" t="s">
        <v>261</v>
      </c>
      <c r="B205" s="5" t="s">
        <v>74</v>
      </c>
      <c r="C205" s="6">
        <f t="shared" si="15"/>
        <v>1431.3471999999999</v>
      </c>
    </row>
    <row r="206" spans="1:3" x14ac:dyDescent="0.25">
      <c r="A206" s="2" t="s">
        <v>262</v>
      </c>
      <c r="B206" s="5" t="s">
        <v>74</v>
      </c>
      <c r="C206" s="6">
        <f t="shared" si="15"/>
        <v>1431.3471999999999</v>
      </c>
    </row>
    <row r="207" spans="1:3" x14ac:dyDescent="0.25">
      <c r="A207" s="2" t="s">
        <v>263</v>
      </c>
      <c r="B207" s="5" t="s">
        <v>74</v>
      </c>
      <c r="C207" s="6">
        <f t="shared" si="15"/>
        <v>1431.3471999999999</v>
      </c>
    </row>
    <row r="208" spans="1:3" x14ac:dyDescent="0.25">
      <c r="A208" s="2" t="s">
        <v>264</v>
      </c>
      <c r="B208" s="5" t="s">
        <v>74</v>
      </c>
      <c r="C208" s="6">
        <f t="shared" si="15"/>
        <v>1431.3471999999999</v>
      </c>
    </row>
    <row r="209" spans="1:3" x14ac:dyDescent="0.25">
      <c r="A209" s="2" t="s">
        <v>265</v>
      </c>
      <c r="B209" s="5" t="s">
        <v>74</v>
      </c>
      <c r="C209" s="6">
        <f t="shared" si="15"/>
        <v>1431.3471999999999</v>
      </c>
    </row>
    <row r="210" spans="1:3" x14ac:dyDescent="0.25">
      <c r="A210" s="2" t="s">
        <v>266</v>
      </c>
      <c r="B210" s="5" t="s">
        <v>74</v>
      </c>
      <c r="C210" s="6">
        <f t="shared" si="15"/>
        <v>1431.3471999999999</v>
      </c>
    </row>
    <row r="211" spans="1:3" x14ac:dyDescent="0.25">
      <c r="A211" s="2" t="s">
        <v>267</v>
      </c>
      <c r="B211" s="5" t="s">
        <v>74</v>
      </c>
      <c r="C211" s="6">
        <f t="shared" si="15"/>
        <v>1431.3471999999999</v>
      </c>
    </row>
    <row r="212" spans="1:3" x14ac:dyDescent="0.25">
      <c r="A212" s="2" t="s">
        <v>268</v>
      </c>
      <c r="B212" s="5" t="s">
        <v>74</v>
      </c>
      <c r="C212" s="6">
        <f t="shared" si="15"/>
        <v>1431.3471999999999</v>
      </c>
    </row>
    <row r="213" spans="1:3" x14ac:dyDescent="0.25">
      <c r="A213" s="2" t="s">
        <v>269</v>
      </c>
      <c r="B213" s="5" t="s">
        <v>74</v>
      </c>
      <c r="C213" s="6">
        <f t="shared" si="15"/>
        <v>1431.3471999999999</v>
      </c>
    </row>
    <row r="214" spans="1:3" x14ac:dyDescent="0.25">
      <c r="A214" s="2" t="s">
        <v>270</v>
      </c>
      <c r="B214" s="5" t="s">
        <v>74</v>
      </c>
      <c r="C214" s="6">
        <f t="shared" si="15"/>
        <v>1431.3471999999999</v>
      </c>
    </row>
    <row r="215" spans="1:3" x14ac:dyDescent="0.25">
      <c r="A215" s="2" t="s">
        <v>271</v>
      </c>
      <c r="B215" s="5" t="s">
        <v>75</v>
      </c>
      <c r="C215" s="6">
        <f>7576.56*1.16</f>
        <v>8788.8096000000005</v>
      </c>
    </row>
    <row r="216" spans="1:3" x14ac:dyDescent="0.25">
      <c r="A216" s="2" t="s">
        <v>272</v>
      </c>
      <c r="B216" s="5" t="s">
        <v>76</v>
      </c>
      <c r="C216" s="6">
        <f>3412.76*1.16</f>
        <v>3958.8015999999998</v>
      </c>
    </row>
    <row r="217" spans="1:3" x14ac:dyDescent="0.25">
      <c r="A217" s="2" t="s">
        <v>273</v>
      </c>
      <c r="B217" s="5" t="s">
        <v>76</v>
      </c>
      <c r="C217" s="6">
        <f t="shared" ref="C217:C219" si="16">3412.76*1.16</f>
        <v>3958.8015999999998</v>
      </c>
    </row>
    <row r="218" spans="1:3" x14ac:dyDescent="0.25">
      <c r="A218" s="2" t="s">
        <v>274</v>
      </c>
      <c r="B218" s="5" t="s">
        <v>76</v>
      </c>
      <c r="C218" s="6">
        <f t="shared" si="16"/>
        <v>3958.8015999999998</v>
      </c>
    </row>
    <row r="219" spans="1:3" x14ac:dyDescent="0.25">
      <c r="A219" s="2" t="s">
        <v>275</v>
      </c>
      <c r="B219" s="5" t="s">
        <v>76</v>
      </c>
      <c r="C219" s="6">
        <f t="shared" si="16"/>
        <v>3958.8015999999998</v>
      </c>
    </row>
    <row r="220" spans="1:3" x14ac:dyDescent="0.25">
      <c r="A220" s="2" t="s">
        <v>276</v>
      </c>
      <c r="B220" s="5" t="s">
        <v>77</v>
      </c>
      <c r="C220" s="6">
        <f>3753.19*1.16</f>
        <v>4353.7003999999997</v>
      </c>
    </row>
    <row r="221" spans="1:3" x14ac:dyDescent="0.25">
      <c r="A221" s="2" t="s">
        <v>277</v>
      </c>
      <c r="B221" s="5" t="s">
        <v>78</v>
      </c>
      <c r="C221" s="6">
        <v>491.42</v>
      </c>
    </row>
    <row r="222" spans="1:3" x14ac:dyDescent="0.25">
      <c r="A222" s="2" t="s">
        <v>278</v>
      </c>
      <c r="B222" s="5" t="s">
        <v>79</v>
      </c>
      <c r="C222" s="6">
        <f>641.25*1.16</f>
        <v>743.84999999999991</v>
      </c>
    </row>
    <row r="223" spans="1:3" x14ac:dyDescent="0.25">
      <c r="A223" s="2" t="s">
        <v>279</v>
      </c>
      <c r="B223" s="5" t="s">
        <v>79</v>
      </c>
      <c r="C223" s="6">
        <f>641.25*1.16</f>
        <v>743.84999999999991</v>
      </c>
    </row>
    <row r="224" spans="1:3" x14ac:dyDescent="0.25">
      <c r="A224" s="2" t="s">
        <v>280</v>
      </c>
      <c r="B224" s="5" t="s">
        <v>70</v>
      </c>
      <c r="C224" s="6">
        <f>611*1.16</f>
        <v>708.76</v>
      </c>
    </row>
    <row r="225" spans="1:3" x14ac:dyDescent="0.25">
      <c r="A225" s="2" t="s">
        <v>281</v>
      </c>
      <c r="B225" s="5" t="s">
        <v>49</v>
      </c>
      <c r="C225" s="6">
        <f>1535.2*1.16</f>
        <v>1780.8319999999999</v>
      </c>
    </row>
    <row r="226" spans="1:3" x14ac:dyDescent="0.25">
      <c r="A226" s="2" t="s">
        <v>282</v>
      </c>
      <c r="B226" s="5" t="s">
        <v>49</v>
      </c>
      <c r="C226" s="6">
        <f>1535.2*1.16</f>
        <v>1780.8319999999999</v>
      </c>
    </row>
    <row r="227" spans="1:3" x14ac:dyDescent="0.25">
      <c r="A227" s="2" t="s">
        <v>283</v>
      </c>
      <c r="B227" s="5" t="s">
        <v>80</v>
      </c>
      <c r="C227" s="6">
        <f>2000*1.16</f>
        <v>2320</v>
      </c>
    </row>
    <row r="228" spans="1:3" x14ac:dyDescent="0.25">
      <c r="A228" s="2" t="s">
        <v>284</v>
      </c>
      <c r="B228" s="5" t="s">
        <v>81</v>
      </c>
      <c r="C228" s="6">
        <f>633.4*1.16</f>
        <v>734.74399999999991</v>
      </c>
    </row>
    <row r="229" spans="1:3" x14ac:dyDescent="0.25">
      <c r="A229" s="2" t="s">
        <v>285</v>
      </c>
      <c r="B229" s="5" t="s">
        <v>82</v>
      </c>
      <c r="C229" s="6">
        <f>1615*1.16</f>
        <v>1873.3999999999999</v>
      </c>
    </row>
    <row r="230" spans="1:3" x14ac:dyDescent="0.25">
      <c r="A230" s="2" t="s">
        <v>286</v>
      </c>
      <c r="B230" s="5" t="s">
        <v>68</v>
      </c>
      <c r="C230" s="6">
        <f>1677*1.16</f>
        <v>1945.32</v>
      </c>
    </row>
    <row r="231" spans="1:3" x14ac:dyDescent="0.25">
      <c r="A231" s="2" t="s">
        <v>287</v>
      </c>
      <c r="B231" s="5" t="s">
        <v>69</v>
      </c>
      <c r="C231" s="6">
        <f>1616*1.16</f>
        <v>1874.56</v>
      </c>
    </row>
    <row r="232" spans="1:3" x14ac:dyDescent="0.25">
      <c r="A232" s="2" t="s">
        <v>288</v>
      </c>
      <c r="B232" s="5" t="s">
        <v>83</v>
      </c>
      <c r="C232" s="6">
        <f>1663*1.16</f>
        <v>1929.08</v>
      </c>
    </row>
    <row r="233" spans="1:3" x14ac:dyDescent="0.25">
      <c r="A233" s="2" t="s">
        <v>289</v>
      </c>
      <c r="B233" s="5" t="s">
        <v>71</v>
      </c>
      <c r="C233" s="6">
        <f>630*1.16</f>
        <v>730.8</v>
      </c>
    </row>
    <row r="234" spans="1:3" x14ac:dyDescent="0.25">
      <c r="A234" s="2" t="s">
        <v>290</v>
      </c>
      <c r="B234" s="5" t="s">
        <v>77</v>
      </c>
      <c r="C234" s="6">
        <f>3753.19*1.16</f>
        <v>4353.7003999999997</v>
      </c>
    </row>
    <row r="235" spans="1:3" x14ac:dyDescent="0.25">
      <c r="A235" s="2" t="s">
        <v>291</v>
      </c>
      <c r="B235" s="5" t="s">
        <v>77</v>
      </c>
      <c r="C235" s="6">
        <f>3753.19*1.16</f>
        <v>4353.7003999999997</v>
      </c>
    </row>
    <row r="236" spans="1:3" x14ac:dyDescent="0.25">
      <c r="A236" s="2" t="s">
        <v>292</v>
      </c>
      <c r="B236" s="5" t="s">
        <v>84</v>
      </c>
      <c r="C236" s="6">
        <f>5749.25*1.16</f>
        <v>6669.1299999999992</v>
      </c>
    </row>
    <row r="237" spans="1:3" x14ac:dyDescent="0.25">
      <c r="A237" s="2" t="s">
        <v>293</v>
      </c>
      <c r="B237" s="5" t="s">
        <v>85</v>
      </c>
      <c r="C237" s="6">
        <f>2587.2*1.16</f>
        <v>3001.1519999999996</v>
      </c>
    </row>
    <row r="238" spans="1:3" x14ac:dyDescent="0.25">
      <c r="A238" s="2" t="s">
        <v>294</v>
      </c>
      <c r="B238" s="5" t="s">
        <v>86</v>
      </c>
      <c r="C238" s="6">
        <f>4095.39*1.16</f>
        <v>4750.6523999999999</v>
      </c>
    </row>
    <row r="239" spans="1:3" x14ac:dyDescent="0.25">
      <c r="A239" s="2" t="s">
        <v>295</v>
      </c>
      <c r="B239" s="5" t="s">
        <v>86</v>
      </c>
      <c r="C239" s="6">
        <f t="shared" ref="C239:C241" si="17">4095.39*1.16</f>
        <v>4750.6523999999999</v>
      </c>
    </row>
    <row r="240" spans="1:3" x14ac:dyDescent="0.25">
      <c r="A240" s="2" t="s">
        <v>296</v>
      </c>
      <c r="B240" s="5" t="s">
        <v>86</v>
      </c>
      <c r="C240" s="6">
        <f t="shared" si="17"/>
        <v>4750.6523999999999</v>
      </c>
    </row>
    <row r="241" spans="1:3" x14ac:dyDescent="0.25">
      <c r="A241" s="2" t="s">
        <v>297</v>
      </c>
      <c r="B241" s="5" t="s">
        <v>86</v>
      </c>
      <c r="C241" s="6">
        <f t="shared" si="17"/>
        <v>4750.6523999999999</v>
      </c>
    </row>
    <row r="242" spans="1:3" x14ac:dyDescent="0.25">
      <c r="A242" s="2" t="s">
        <v>312</v>
      </c>
      <c r="B242" s="5" t="s">
        <v>311</v>
      </c>
      <c r="C242" s="6">
        <v>4002</v>
      </c>
    </row>
    <row r="243" spans="1:3" x14ac:dyDescent="0.25">
      <c r="A243" s="2" t="s">
        <v>313</v>
      </c>
      <c r="B243" s="5" t="s">
        <v>299</v>
      </c>
      <c r="C243" s="6">
        <v>8031.84</v>
      </c>
    </row>
    <row r="244" spans="1:3" x14ac:dyDescent="0.25">
      <c r="A244" s="2" t="s">
        <v>314</v>
      </c>
      <c r="B244" s="5" t="s">
        <v>299</v>
      </c>
      <c r="C244" s="6">
        <v>8031.84</v>
      </c>
    </row>
    <row r="245" spans="1:3" x14ac:dyDescent="0.25">
      <c r="A245" s="2" t="s">
        <v>315</v>
      </c>
      <c r="B245" s="5" t="s">
        <v>299</v>
      </c>
      <c r="C245" s="6">
        <v>8031.84</v>
      </c>
    </row>
    <row r="246" spans="1:3" x14ac:dyDescent="0.25">
      <c r="A246" s="2" t="s">
        <v>316</v>
      </c>
      <c r="B246" s="5" t="s">
        <v>299</v>
      </c>
      <c r="C246" s="6">
        <v>8031.84</v>
      </c>
    </row>
    <row r="247" spans="1:3" x14ac:dyDescent="0.25">
      <c r="A247" s="2" t="s">
        <v>317</v>
      </c>
      <c r="B247" s="5" t="s">
        <v>299</v>
      </c>
      <c r="C247" s="6">
        <v>8031.84</v>
      </c>
    </row>
    <row r="248" spans="1:3" x14ac:dyDescent="0.25">
      <c r="A248" s="2" t="s">
        <v>318</v>
      </c>
      <c r="B248" s="5" t="s">
        <v>299</v>
      </c>
      <c r="C248" s="6">
        <v>8031.84</v>
      </c>
    </row>
    <row r="249" spans="1:3" x14ac:dyDescent="0.25">
      <c r="A249" s="2" t="s">
        <v>319</v>
      </c>
      <c r="B249" s="5" t="s">
        <v>299</v>
      </c>
      <c r="C249" s="6">
        <v>8031.84</v>
      </c>
    </row>
    <row r="250" spans="1:3" x14ac:dyDescent="0.25">
      <c r="A250" s="2" t="s">
        <v>298</v>
      </c>
      <c r="B250" s="5" t="s">
        <v>299</v>
      </c>
      <c r="C250" s="6">
        <v>8031.84</v>
      </c>
    </row>
    <row r="251" spans="1:3" x14ac:dyDescent="0.25">
      <c r="A251" s="2" t="s">
        <v>300</v>
      </c>
      <c r="B251" s="5" t="s">
        <v>299</v>
      </c>
      <c r="C251" s="6">
        <v>8031.84</v>
      </c>
    </row>
    <row r="252" spans="1:3" x14ac:dyDescent="0.25">
      <c r="A252" s="2" t="s">
        <v>301</v>
      </c>
      <c r="B252" s="5" t="s">
        <v>299</v>
      </c>
      <c r="C252" s="6">
        <v>8031.84</v>
      </c>
    </row>
    <row r="253" spans="1:3" x14ac:dyDescent="0.25">
      <c r="A253" s="2" t="s">
        <v>302</v>
      </c>
      <c r="B253" s="5" t="s">
        <v>299</v>
      </c>
      <c r="C253" s="6">
        <v>8031.84</v>
      </c>
    </row>
    <row r="254" spans="1:3" x14ac:dyDescent="0.25">
      <c r="A254" s="2" t="s">
        <v>303</v>
      </c>
      <c r="B254" s="5" t="s">
        <v>299</v>
      </c>
      <c r="C254" s="6">
        <v>8031.84</v>
      </c>
    </row>
    <row r="255" spans="1:3" x14ac:dyDescent="0.25">
      <c r="A255" s="2" t="s">
        <v>304</v>
      </c>
      <c r="B255" s="5" t="s">
        <v>299</v>
      </c>
      <c r="C255" s="6">
        <v>8031.84</v>
      </c>
    </row>
    <row r="256" spans="1:3" x14ac:dyDescent="0.25">
      <c r="A256" s="2" t="s">
        <v>305</v>
      </c>
      <c r="B256" s="5" t="s">
        <v>299</v>
      </c>
      <c r="C256" s="6">
        <v>8031.84</v>
      </c>
    </row>
    <row r="257" spans="1:3" x14ac:dyDescent="0.25">
      <c r="A257" s="2" t="s">
        <v>306</v>
      </c>
      <c r="B257" s="5" t="s">
        <v>299</v>
      </c>
      <c r="C257" s="6">
        <v>8031.84</v>
      </c>
    </row>
    <row r="258" spans="1:3" x14ac:dyDescent="0.25">
      <c r="A258" s="2" t="s">
        <v>320</v>
      </c>
      <c r="B258" s="5" t="s">
        <v>307</v>
      </c>
      <c r="C258" s="6">
        <v>189</v>
      </c>
    </row>
    <row r="259" spans="1:3" x14ac:dyDescent="0.25">
      <c r="A259" s="2" t="s">
        <v>321</v>
      </c>
      <c r="B259" s="5" t="s">
        <v>307</v>
      </c>
      <c r="C259" s="6">
        <v>189</v>
      </c>
    </row>
    <row r="260" spans="1:3" x14ac:dyDescent="0.25">
      <c r="A260" s="2" t="s">
        <v>322</v>
      </c>
      <c r="B260" s="5" t="s">
        <v>307</v>
      </c>
      <c r="C260" s="6">
        <v>189</v>
      </c>
    </row>
    <row r="261" spans="1:3" x14ac:dyDescent="0.25">
      <c r="A261" s="2" t="s">
        <v>323</v>
      </c>
      <c r="B261" s="5" t="s">
        <v>307</v>
      </c>
      <c r="C261" s="6">
        <v>189</v>
      </c>
    </row>
    <row r="262" spans="1:3" x14ac:dyDescent="0.25">
      <c r="A262" s="2" t="s">
        <v>324</v>
      </c>
      <c r="B262" s="5" t="s">
        <v>307</v>
      </c>
      <c r="C262" s="6">
        <v>189</v>
      </c>
    </row>
    <row r="263" spans="1:3" x14ac:dyDescent="0.25">
      <c r="A263" s="2" t="s">
        <v>325</v>
      </c>
      <c r="B263" s="5" t="s">
        <v>307</v>
      </c>
      <c r="C263" s="6">
        <v>189</v>
      </c>
    </row>
    <row r="264" spans="1:3" x14ac:dyDescent="0.25">
      <c r="A264" s="2" t="s">
        <v>326</v>
      </c>
      <c r="B264" s="5" t="s">
        <v>308</v>
      </c>
      <c r="C264" s="6">
        <f>1422.41*1.16</f>
        <v>1649.9956</v>
      </c>
    </row>
    <row r="265" spans="1:3" x14ac:dyDescent="0.25">
      <c r="A265" s="2" t="s">
        <v>327</v>
      </c>
      <c r="B265" s="5" t="s">
        <v>309</v>
      </c>
      <c r="C265" s="6">
        <v>502.6</v>
      </c>
    </row>
    <row r="266" spans="1:3" x14ac:dyDescent="0.25">
      <c r="A266" s="2" t="s">
        <v>343</v>
      </c>
      <c r="B266" s="5" t="s">
        <v>328</v>
      </c>
      <c r="C266" s="6">
        <v>9999</v>
      </c>
    </row>
    <row r="267" spans="1:3" x14ac:dyDescent="0.25">
      <c r="A267" s="2" t="s">
        <v>344</v>
      </c>
      <c r="B267" s="5" t="s">
        <v>328</v>
      </c>
      <c r="C267" s="6">
        <v>9999</v>
      </c>
    </row>
    <row r="268" spans="1:3" x14ac:dyDescent="0.25">
      <c r="A268" s="2" t="s">
        <v>345</v>
      </c>
      <c r="B268" s="5" t="s">
        <v>328</v>
      </c>
      <c r="C268" s="6">
        <v>9999</v>
      </c>
    </row>
    <row r="269" spans="1:3" x14ac:dyDescent="0.25">
      <c r="A269" s="2" t="s">
        <v>346</v>
      </c>
      <c r="B269" s="5" t="s">
        <v>329</v>
      </c>
      <c r="C269" s="6">
        <v>1299</v>
      </c>
    </row>
    <row r="270" spans="1:3" x14ac:dyDescent="0.25">
      <c r="A270" s="2" t="s">
        <v>347</v>
      </c>
      <c r="B270" s="5" t="s">
        <v>329</v>
      </c>
      <c r="C270" s="6">
        <v>1299</v>
      </c>
    </row>
    <row r="271" spans="1:3" x14ac:dyDescent="0.25">
      <c r="A271" s="2" t="s">
        <v>348</v>
      </c>
      <c r="B271" s="5" t="s">
        <v>329</v>
      </c>
      <c r="C271" s="6">
        <v>1299</v>
      </c>
    </row>
    <row r="272" spans="1:3" x14ac:dyDescent="0.25">
      <c r="A272" s="2" t="s">
        <v>349</v>
      </c>
      <c r="B272" s="5" t="s">
        <v>330</v>
      </c>
      <c r="C272" s="6">
        <v>399</v>
      </c>
    </row>
    <row r="273" spans="1:3" x14ac:dyDescent="0.25">
      <c r="A273" s="2" t="s">
        <v>350</v>
      </c>
      <c r="B273" s="5" t="s">
        <v>330</v>
      </c>
      <c r="C273" s="6">
        <v>399</v>
      </c>
    </row>
    <row r="274" spans="1:3" x14ac:dyDescent="0.25">
      <c r="A274" s="2" t="s">
        <v>351</v>
      </c>
      <c r="B274" s="5" t="s">
        <v>330</v>
      </c>
      <c r="C274" s="6">
        <v>399</v>
      </c>
    </row>
    <row r="275" spans="1:3" x14ac:dyDescent="0.25">
      <c r="A275" s="2" t="s">
        <v>352</v>
      </c>
      <c r="B275" s="5" t="s">
        <v>331</v>
      </c>
      <c r="C275" s="6">
        <v>3722.84</v>
      </c>
    </row>
    <row r="276" spans="1:3" x14ac:dyDescent="0.25">
      <c r="A276" s="2" t="s">
        <v>353</v>
      </c>
      <c r="B276" s="5" t="s">
        <v>332</v>
      </c>
      <c r="C276" s="6">
        <v>3797.9</v>
      </c>
    </row>
    <row r="277" spans="1:3" x14ac:dyDescent="0.25">
      <c r="A277" s="2" t="s">
        <v>354</v>
      </c>
      <c r="B277" s="5" t="s">
        <v>332</v>
      </c>
      <c r="C277" s="6">
        <v>3797.9</v>
      </c>
    </row>
    <row r="278" spans="1:3" x14ac:dyDescent="0.25">
      <c r="A278" s="2" t="s">
        <v>355</v>
      </c>
      <c r="B278" s="5" t="s">
        <v>333</v>
      </c>
      <c r="C278" s="6">
        <v>29232</v>
      </c>
    </row>
    <row r="279" spans="1:3" x14ac:dyDescent="0.25">
      <c r="A279" s="2" t="s">
        <v>356</v>
      </c>
      <c r="B279" s="5" t="s">
        <v>334</v>
      </c>
      <c r="C279" s="6">
        <v>25000</v>
      </c>
    </row>
    <row r="280" spans="1:3" x14ac:dyDescent="0.25">
      <c r="A280" s="2" t="s">
        <v>357</v>
      </c>
      <c r="B280" s="5" t="s">
        <v>335</v>
      </c>
      <c r="C280" s="6">
        <v>620.02</v>
      </c>
    </row>
    <row r="281" spans="1:3" x14ac:dyDescent="0.25">
      <c r="A281" s="2" t="s">
        <v>358</v>
      </c>
      <c r="B281" s="5" t="s">
        <v>336</v>
      </c>
      <c r="C281" s="6">
        <v>13340</v>
      </c>
    </row>
    <row r="282" spans="1:3" x14ac:dyDescent="0.25">
      <c r="A282" s="2" t="s">
        <v>359</v>
      </c>
      <c r="B282" s="5" t="s">
        <v>337</v>
      </c>
      <c r="C282" s="6">
        <v>38280</v>
      </c>
    </row>
    <row r="283" spans="1:3" x14ac:dyDescent="0.25">
      <c r="A283" s="2" t="s">
        <v>360</v>
      </c>
      <c r="B283" s="5" t="s">
        <v>338</v>
      </c>
      <c r="C283" s="6">
        <v>3468.4</v>
      </c>
    </row>
    <row r="284" spans="1:3" x14ac:dyDescent="0.25">
      <c r="A284" s="2" t="s">
        <v>361</v>
      </c>
      <c r="B284" s="5" t="s">
        <v>339</v>
      </c>
      <c r="C284" s="6">
        <v>8816</v>
      </c>
    </row>
    <row r="285" spans="1:3" x14ac:dyDescent="0.25">
      <c r="A285" s="2" t="s">
        <v>362</v>
      </c>
      <c r="B285" s="5" t="s">
        <v>339</v>
      </c>
      <c r="C285" s="6">
        <v>8816</v>
      </c>
    </row>
    <row r="286" spans="1:3" x14ac:dyDescent="0.25">
      <c r="A286" s="2" t="s">
        <v>363</v>
      </c>
      <c r="B286" s="5" t="s">
        <v>340</v>
      </c>
      <c r="C286" s="6">
        <v>300.44</v>
      </c>
    </row>
    <row r="287" spans="1:3" x14ac:dyDescent="0.25">
      <c r="A287" s="2" t="s">
        <v>364</v>
      </c>
      <c r="B287" s="5" t="s">
        <v>340</v>
      </c>
      <c r="C287" s="6">
        <v>300.44</v>
      </c>
    </row>
    <row r="288" spans="1:3" x14ac:dyDescent="0.25">
      <c r="A288" s="2" t="s">
        <v>365</v>
      </c>
      <c r="B288" s="5" t="s">
        <v>340</v>
      </c>
      <c r="C288" s="6">
        <v>300.44</v>
      </c>
    </row>
    <row r="289" spans="1:3" x14ac:dyDescent="0.25">
      <c r="A289" s="2" t="s">
        <v>366</v>
      </c>
      <c r="B289" s="5" t="s">
        <v>340</v>
      </c>
      <c r="C289" s="6">
        <v>300.44</v>
      </c>
    </row>
    <row r="290" spans="1:3" x14ac:dyDescent="0.25">
      <c r="A290" s="2" t="s">
        <v>367</v>
      </c>
      <c r="B290" s="5" t="s">
        <v>340</v>
      </c>
      <c r="C290" s="6">
        <v>300.44</v>
      </c>
    </row>
    <row r="291" spans="1:3" x14ac:dyDescent="0.25">
      <c r="A291" s="2" t="s">
        <v>368</v>
      </c>
      <c r="B291" s="5" t="s">
        <v>340</v>
      </c>
      <c r="C291" s="6">
        <v>300.44</v>
      </c>
    </row>
    <row r="292" spans="1:3" x14ac:dyDescent="0.25">
      <c r="A292" s="2" t="s">
        <v>369</v>
      </c>
      <c r="B292" s="5" t="s">
        <v>340</v>
      </c>
      <c r="C292" s="6">
        <v>300.44</v>
      </c>
    </row>
    <row r="293" spans="1:3" x14ac:dyDescent="0.25">
      <c r="A293" s="2" t="s">
        <v>370</v>
      </c>
      <c r="B293" s="5" t="s">
        <v>340</v>
      </c>
      <c r="C293" s="6">
        <v>300.44</v>
      </c>
    </row>
    <row r="294" spans="1:3" x14ac:dyDescent="0.25">
      <c r="A294" s="2" t="s">
        <v>371</v>
      </c>
      <c r="B294" s="5" t="s">
        <v>340</v>
      </c>
      <c r="C294" s="6">
        <v>300.44</v>
      </c>
    </row>
    <row r="295" spans="1:3" x14ac:dyDescent="0.25">
      <c r="A295" s="2" t="s">
        <v>372</v>
      </c>
      <c r="B295" s="5" t="s">
        <v>340</v>
      </c>
      <c r="C295" s="6">
        <v>300.44</v>
      </c>
    </row>
    <row r="296" spans="1:3" x14ac:dyDescent="0.25">
      <c r="A296" s="2" t="s">
        <v>373</v>
      </c>
      <c r="B296" s="5" t="s">
        <v>340</v>
      </c>
      <c r="C296" s="6">
        <v>300.44</v>
      </c>
    </row>
    <row r="297" spans="1:3" x14ac:dyDescent="0.25">
      <c r="A297" s="2" t="s">
        <v>374</v>
      </c>
      <c r="B297" s="5" t="s">
        <v>340</v>
      </c>
      <c r="C297" s="6">
        <v>300.44</v>
      </c>
    </row>
    <row r="298" spans="1:3" x14ac:dyDescent="0.25">
      <c r="A298" s="2" t="s">
        <v>375</v>
      </c>
      <c r="B298" s="5" t="s">
        <v>340</v>
      </c>
      <c r="C298" s="6">
        <v>300.44</v>
      </c>
    </row>
    <row r="299" spans="1:3" x14ac:dyDescent="0.25">
      <c r="A299" s="2" t="s">
        <v>376</v>
      </c>
      <c r="B299" s="5" t="s">
        <v>340</v>
      </c>
      <c r="C299" s="6">
        <v>300.44</v>
      </c>
    </row>
    <row r="300" spans="1:3" x14ac:dyDescent="0.25">
      <c r="A300" s="2" t="s">
        <v>377</v>
      </c>
      <c r="B300" s="5" t="s">
        <v>340</v>
      </c>
      <c r="C300" s="6">
        <v>300.44</v>
      </c>
    </row>
    <row r="301" spans="1:3" x14ac:dyDescent="0.25">
      <c r="A301" s="2" t="s">
        <v>378</v>
      </c>
      <c r="B301" s="5" t="s">
        <v>340</v>
      </c>
      <c r="C301" s="6">
        <v>300.44</v>
      </c>
    </row>
    <row r="302" spans="1:3" x14ac:dyDescent="0.25">
      <c r="A302" s="2" t="s">
        <v>379</v>
      </c>
      <c r="B302" s="5" t="s">
        <v>340</v>
      </c>
      <c r="C302" s="6">
        <v>300.44</v>
      </c>
    </row>
    <row r="303" spans="1:3" x14ac:dyDescent="0.25">
      <c r="A303" s="2" t="s">
        <v>380</v>
      </c>
      <c r="B303" s="5" t="s">
        <v>340</v>
      </c>
      <c r="C303" s="6">
        <v>300.44</v>
      </c>
    </row>
    <row r="304" spans="1:3" x14ac:dyDescent="0.25">
      <c r="A304" s="2" t="s">
        <v>381</v>
      </c>
      <c r="B304" s="5" t="s">
        <v>340</v>
      </c>
      <c r="C304" s="6">
        <v>300.44</v>
      </c>
    </row>
    <row r="305" spans="1:3" x14ac:dyDescent="0.25">
      <c r="A305" s="2" t="s">
        <v>382</v>
      </c>
      <c r="B305" s="5" t="s">
        <v>340</v>
      </c>
      <c r="C305" s="6">
        <v>300.44</v>
      </c>
    </row>
    <row r="306" spans="1:3" x14ac:dyDescent="0.25">
      <c r="A306" s="2" t="s">
        <v>383</v>
      </c>
      <c r="B306" s="5" t="s">
        <v>340</v>
      </c>
      <c r="C306" s="6">
        <v>300.44</v>
      </c>
    </row>
    <row r="307" spans="1:3" x14ac:dyDescent="0.25">
      <c r="A307" s="2" t="s">
        <v>384</v>
      </c>
      <c r="B307" s="5" t="s">
        <v>340</v>
      </c>
      <c r="C307" s="6">
        <v>300.44</v>
      </c>
    </row>
    <row r="308" spans="1:3" x14ac:dyDescent="0.25">
      <c r="A308" s="2" t="s">
        <v>385</v>
      </c>
      <c r="B308" s="5" t="s">
        <v>340</v>
      </c>
      <c r="C308" s="6">
        <v>300.44</v>
      </c>
    </row>
    <row r="309" spans="1:3" x14ac:dyDescent="0.25">
      <c r="A309" s="2" t="s">
        <v>386</v>
      </c>
      <c r="B309" s="5" t="s">
        <v>340</v>
      </c>
      <c r="C309" s="6">
        <v>300.44</v>
      </c>
    </row>
    <row r="310" spans="1:3" x14ac:dyDescent="0.25">
      <c r="A310" s="2" t="s">
        <v>387</v>
      </c>
      <c r="B310" s="5" t="s">
        <v>340</v>
      </c>
      <c r="C310" s="6">
        <v>300.44</v>
      </c>
    </row>
    <row r="311" spans="1:3" x14ac:dyDescent="0.25">
      <c r="A311" s="2" t="s">
        <v>388</v>
      </c>
      <c r="B311" s="5" t="s">
        <v>341</v>
      </c>
      <c r="C311" s="6">
        <v>1874.56</v>
      </c>
    </row>
    <row r="312" spans="1:3" x14ac:dyDescent="0.25">
      <c r="A312" s="2" t="s">
        <v>389</v>
      </c>
      <c r="B312" s="5" t="s">
        <v>341</v>
      </c>
      <c r="C312" s="6">
        <v>1874.56</v>
      </c>
    </row>
    <row r="313" spans="1:3" x14ac:dyDescent="0.25">
      <c r="A313" s="2" t="s">
        <v>390</v>
      </c>
      <c r="B313" s="5" t="s">
        <v>341</v>
      </c>
      <c r="C313" s="6">
        <v>1874.56</v>
      </c>
    </row>
    <row r="314" spans="1:3" x14ac:dyDescent="0.25">
      <c r="A314" s="2" t="s">
        <v>391</v>
      </c>
      <c r="B314" s="5" t="s">
        <v>341</v>
      </c>
      <c r="C314" s="6">
        <v>1874.56</v>
      </c>
    </row>
    <row r="315" spans="1:3" x14ac:dyDescent="0.25">
      <c r="A315" s="2" t="s">
        <v>392</v>
      </c>
      <c r="B315" s="5" t="s">
        <v>342</v>
      </c>
      <c r="C315" s="6">
        <v>2526.48</v>
      </c>
    </row>
    <row r="316" spans="1:3" x14ac:dyDescent="0.25">
      <c r="A316" s="2" t="s">
        <v>399</v>
      </c>
      <c r="B316" s="5" t="s">
        <v>393</v>
      </c>
      <c r="C316" s="6">
        <v>2526.48</v>
      </c>
    </row>
    <row r="317" spans="1:3" x14ac:dyDescent="0.25">
      <c r="A317" s="2" t="s">
        <v>400</v>
      </c>
      <c r="B317" s="5" t="s">
        <v>394</v>
      </c>
      <c r="C317" s="6">
        <v>1555.56</v>
      </c>
    </row>
    <row r="318" spans="1:3" x14ac:dyDescent="0.25">
      <c r="A318" s="2" t="s">
        <v>401</v>
      </c>
      <c r="B318" s="5" t="s">
        <v>16</v>
      </c>
      <c r="C318" s="6">
        <v>1638</v>
      </c>
    </row>
    <row r="319" spans="1:3" x14ac:dyDescent="0.25">
      <c r="A319" s="2" t="s">
        <v>402</v>
      </c>
      <c r="B319" s="5" t="s">
        <v>16</v>
      </c>
      <c r="C319" s="6">
        <v>1675.68</v>
      </c>
    </row>
    <row r="320" spans="1:3" x14ac:dyDescent="0.25">
      <c r="A320" s="2" t="s">
        <v>403</v>
      </c>
      <c r="B320" s="5" t="s">
        <v>395</v>
      </c>
      <c r="C320" s="6">
        <v>1874.56</v>
      </c>
    </row>
    <row r="321" spans="1:3" x14ac:dyDescent="0.25">
      <c r="A321" s="2" t="s">
        <v>404</v>
      </c>
      <c r="B321" s="5" t="s">
        <v>395</v>
      </c>
      <c r="C321" s="6">
        <v>1874.56</v>
      </c>
    </row>
    <row r="322" spans="1:3" x14ac:dyDescent="0.25">
      <c r="A322" s="2" t="s">
        <v>405</v>
      </c>
      <c r="B322" s="5" t="s">
        <v>395</v>
      </c>
      <c r="C322" s="6">
        <v>1874.56</v>
      </c>
    </row>
    <row r="323" spans="1:3" x14ac:dyDescent="0.25">
      <c r="A323" s="2" t="s">
        <v>406</v>
      </c>
      <c r="B323" s="5" t="s">
        <v>395</v>
      </c>
      <c r="C323" s="6">
        <v>1874.56</v>
      </c>
    </row>
    <row r="324" spans="1:3" x14ac:dyDescent="0.25">
      <c r="A324" s="2" t="s">
        <v>407</v>
      </c>
      <c r="B324" s="5" t="s">
        <v>395</v>
      </c>
      <c r="C324" s="6">
        <v>1874.56</v>
      </c>
    </row>
    <row r="325" spans="1:3" x14ac:dyDescent="0.25">
      <c r="A325" s="2" t="s">
        <v>408</v>
      </c>
      <c r="B325" s="5" t="s">
        <v>395</v>
      </c>
      <c r="C325" s="6">
        <v>1874.56</v>
      </c>
    </row>
    <row r="326" spans="1:3" x14ac:dyDescent="0.25">
      <c r="A326" s="2" t="s">
        <v>409</v>
      </c>
      <c r="B326" s="5" t="s">
        <v>395</v>
      </c>
      <c r="C326" s="6">
        <v>1874.56</v>
      </c>
    </row>
    <row r="327" spans="1:3" x14ac:dyDescent="0.25">
      <c r="A327" s="2" t="s">
        <v>410</v>
      </c>
      <c r="B327" s="5" t="s">
        <v>395</v>
      </c>
      <c r="C327" s="6">
        <v>1874.56</v>
      </c>
    </row>
    <row r="328" spans="1:3" x14ac:dyDescent="0.25">
      <c r="A328" s="2" t="s">
        <v>411</v>
      </c>
      <c r="B328" s="5" t="s">
        <v>395</v>
      </c>
      <c r="C328" s="6">
        <v>1874.56</v>
      </c>
    </row>
    <row r="329" spans="1:3" x14ac:dyDescent="0.25">
      <c r="A329" s="2" t="s">
        <v>412</v>
      </c>
      <c r="B329" s="5" t="s">
        <v>395</v>
      </c>
      <c r="C329" s="6">
        <v>1874.56</v>
      </c>
    </row>
    <row r="330" spans="1:3" x14ac:dyDescent="0.25">
      <c r="A330" s="2" t="s">
        <v>413</v>
      </c>
      <c r="B330" s="5" t="s">
        <v>395</v>
      </c>
      <c r="C330" s="6">
        <v>1874.56</v>
      </c>
    </row>
    <row r="331" spans="1:3" x14ac:dyDescent="0.25">
      <c r="A331" s="2" t="s">
        <v>414</v>
      </c>
      <c r="B331" s="5" t="s">
        <v>396</v>
      </c>
      <c r="C331" s="6">
        <v>937.28</v>
      </c>
    </row>
    <row r="332" spans="1:3" x14ac:dyDescent="0.25">
      <c r="A332" s="2" t="s">
        <v>415</v>
      </c>
      <c r="B332" s="5" t="s">
        <v>41</v>
      </c>
      <c r="C332" s="6">
        <v>415.28</v>
      </c>
    </row>
    <row r="333" spans="1:3" x14ac:dyDescent="0.25">
      <c r="A333" s="2" t="s">
        <v>416</v>
      </c>
      <c r="B333" s="5" t="s">
        <v>41</v>
      </c>
      <c r="C333" s="6">
        <v>415.28</v>
      </c>
    </row>
    <row r="334" spans="1:3" x14ac:dyDescent="0.25">
      <c r="A334" s="2" t="s">
        <v>417</v>
      </c>
      <c r="B334" s="5" t="s">
        <v>41</v>
      </c>
      <c r="C334" s="6">
        <v>415.28</v>
      </c>
    </row>
    <row r="335" spans="1:3" x14ac:dyDescent="0.25">
      <c r="A335" s="2" t="s">
        <v>418</v>
      </c>
      <c r="B335" s="5" t="s">
        <v>41</v>
      </c>
      <c r="C335" s="6">
        <v>415.28</v>
      </c>
    </row>
    <row r="336" spans="1:3" x14ac:dyDescent="0.25">
      <c r="A336" s="2" t="s">
        <v>419</v>
      </c>
      <c r="B336" s="5" t="s">
        <v>41</v>
      </c>
      <c r="C336" s="6">
        <v>415.28</v>
      </c>
    </row>
    <row r="337" spans="1:3" x14ac:dyDescent="0.25">
      <c r="A337" s="2" t="s">
        <v>420</v>
      </c>
      <c r="B337" s="5" t="s">
        <v>41</v>
      </c>
      <c r="C337" s="6">
        <v>415.28</v>
      </c>
    </row>
    <row r="338" spans="1:3" x14ac:dyDescent="0.25">
      <c r="A338" s="2" t="s">
        <v>421</v>
      </c>
      <c r="B338" s="5" t="s">
        <v>41</v>
      </c>
      <c r="C338" s="6">
        <v>415.28</v>
      </c>
    </row>
    <row r="339" spans="1:3" x14ac:dyDescent="0.25">
      <c r="A339" s="2" t="s">
        <v>422</v>
      </c>
      <c r="B339" s="5" t="s">
        <v>41</v>
      </c>
      <c r="C339" s="6">
        <v>415.28</v>
      </c>
    </row>
    <row r="340" spans="1:3" x14ac:dyDescent="0.25">
      <c r="A340" s="2" t="s">
        <v>423</v>
      </c>
      <c r="B340" s="5" t="s">
        <v>41</v>
      </c>
      <c r="C340" s="6">
        <v>415.28</v>
      </c>
    </row>
    <row r="341" spans="1:3" x14ac:dyDescent="0.25">
      <c r="A341" s="2" t="s">
        <v>424</v>
      </c>
      <c r="B341" s="5" t="s">
        <v>41</v>
      </c>
      <c r="C341" s="6">
        <v>415.28</v>
      </c>
    </row>
    <row r="342" spans="1:3" x14ac:dyDescent="0.25">
      <c r="A342" s="2" t="s">
        <v>425</v>
      </c>
      <c r="B342" s="5" t="s">
        <v>397</v>
      </c>
      <c r="C342" s="6">
        <v>1873.4</v>
      </c>
    </row>
    <row r="343" spans="1:3" x14ac:dyDescent="0.25">
      <c r="A343" s="2" t="s">
        <v>426</v>
      </c>
      <c r="B343" s="5" t="s">
        <v>397</v>
      </c>
      <c r="C343" s="6">
        <v>1873.4</v>
      </c>
    </row>
    <row r="344" spans="1:3" x14ac:dyDescent="0.25">
      <c r="A344" s="2" t="s">
        <v>427</v>
      </c>
      <c r="B344" s="5" t="s">
        <v>397</v>
      </c>
      <c r="C344" s="6">
        <v>1873.4</v>
      </c>
    </row>
    <row r="345" spans="1:3" x14ac:dyDescent="0.25">
      <c r="A345" s="2" t="s">
        <v>428</v>
      </c>
      <c r="B345" s="5" t="s">
        <v>397</v>
      </c>
      <c r="C345" s="6">
        <v>1873.4</v>
      </c>
    </row>
    <row r="346" spans="1:3" x14ac:dyDescent="0.25">
      <c r="A346" s="2" t="s">
        <v>429</v>
      </c>
      <c r="B346" s="5" t="s">
        <v>397</v>
      </c>
      <c r="C346" s="6">
        <v>1873.4</v>
      </c>
    </row>
    <row r="347" spans="1:3" x14ac:dyDescent="0.25">
      <c r="A347" s="2" t="s">
        <v>430</v>
      </c>
      <c r="B347" s="5" t="s">
        <v>397</v>
      </c>
      <c r="C347" s="6">
        <v>1873.4</v>
      </c>
    </row>
    <row r="348" spans="1:3" x14ac:dyDescent="0.25">
      <c r="A348" s="2" t="s">
        <v>431</v>
      </c>
      <c r="B348" s="5" t="s">
        <v>398</v>
      </c>
      <c r="C348" s="6">
        <v>1874.56</v>
      </c>
    </row>
    <row r="349" spans="1:3" x14ac:dyDescent="0.25">
      <c r="A349" s="2" t="s">
        <v>432</v>
      </c>
      <c r="B349" s="5" t="s">
        <v>398</v>
      </c>
      <c r="C349" s="6">
        <v>1874.56</v>
      </c>
    </row>
    <row r="350" spans="1:3" x14ac:dyDescent="0.25">
      <c r="A350" s="2" t="s">
        <v>437</v>
      </c>
      <c r="B350" s="5" t="s">
        <v>433</v>
      </c>
      <c r="C350" s="6">
        <v>5104</v>
      </c>
    </row>
    <row r="351" spans="1:3" x14ac:dyDescent="0.25">
      <c r="A351" s="2" t="s">
        <v>438</v>
      </c>
      <c r="B351" s="5" t="s">
        <v>434</v>
      </c>
      <c r="C351" s="6">
        <v>8816</v>
      </c>
    </row>
    <row r="352" spans="1:3" x14ac:dyDescent="0.25">
      <c r="A352" s="2" t="s">
        <v>439</v>
      </c>
      <c r="B352" s="5" t="s">
        <v>434</v>
      </c>
      <c r="C352" s="6">
        <v>8816</v>
      </c>
    </row>
    <row r="353" spans="1:3" x14ac:dyDescent="0.25">
      <c r="A353" s="2" t="s">
        <v>440</v>
      </c>
      <c r="B353" s="5" t="s">
        <v>435</v>
      </c>
      <c r="C353" s="6">
        <v>2116.8000000000002</v>
      </c>
    </row>
    <row r="354" spans="1:3" x14ac:dyDescent="0.25">
      <c r="A354" s="2" t="s">
        <v>441</v>
      </c>
      <c r="B354" s="5" t="s">
        <v>436</v>
      </c>
      <c r="C354" s="6">
        <v>20595.04</v>
      </c>
    </row>
    <row r="355" spans="1:3" x14ac:dyDescent="0.25">
      <c r="A355" s="2" t="s">
        <v>442</v>
      </c>
      <c r="B355" s="5" t="s">
        <v>434</v>
      </c>
      <c r="C355" s="6">
        <v>8816</v>
      </c>
    </row>
    <row r="356" spans="1:3" x14ac:dyDescent="0.25">
      <c r="A356" s="2" t="s">
        <v>444</v>
      </c>
      <c r="B356" s="5" t="s">
        <v>443</v>
      </c>
      <c r="C356" s="6">
        <v>7772</v>
      </c>
    </row>
    <row r="357" spans="1:3" x14ac:dyDescent="0.25">
      <c r="A357" s="2" t="s">
        <v>446</v>
      </c>
      <c r="B357" s="5" t="s">
        <v>445</v>
      </c>
      <c r="C357" s="6">
        <v>3579.49</v>
      </c>
    </row>
    <row r="358" spans="1:3" x14ac:dyDescent="0.25">
      <c r="A358" s="2" t="s">
        <v>448</v>
      </c>
      <c r="B358" s="5" t="s">
        <v>447</v>
      </c>
      <c r="C358" s="6">
        <v>1915.13</v>
      </c>
    </row>
    <row r="359" spans="1:3" x14ac:dyDescent="0.25">
      <c r="A359" s="7" t="s">
        <v>497</v>
      </c>
      <c r="B359" s="5" t="s">
        <v>449</v>
      </c>
      <c r="C359" s="6">
        <v>5877.72</v>
      </c>
    </row>
    <row r="360" spans="1:3" x14ac:dyDescent="0.25">
      <c r="A360" s="7" t="s">
        <v>497</v>
      </c>
      <c r="B360" s="5" t="s">
        <v>498</v>
      </c>
      <c r="C360" s="6">
        <f>2608.05+99.59</f>
        <v>2707.6400000000003</v>
      </c>
    </row>
    <row r="361" spans="1:3" x14ac:dyDescent="0.25">
      <c r="A361" s="2" t="s">
        <v>451</v>
      </c>
      <c r="B361" s="5" t="s">
        <v>450</v>
      </c>
      <c r="C361" s="6">
        <v>819</v>
      </c>
    </row>
    <row r="362" spans="1:3" x14ac:dyDescent="0.25">
      <c r="A362" s="2" t="s">
        <v>452</v>
      </c>
      <c r="B362" s="5" t="s">
        <v>450</v>
      </c>
      <c r="C362" s="6">
        <v>819</v>
      </c>
    </row>
    <row r="363" spans="1:3" x14ac:dyDescent="0.25">
      <c r="A363" s="2" t="s">
        <v>453</v>
      </c>
      <c r="B363" s="5" t="s">
        <v>454</v>
      </c>
      <c r="C363" s="6">
        <v>1874.56</v>
      </c>
    </row>
    <row r="364" spans="1:3" x14ac:dyDescent="0.25">
      <c r="A364" s="2" t="s">
        <v>455</v>
      </c>
      <c r="B364" s="5" t="s">
        <v>457</v>
      </c>
      <c r="C364" s="6">
        <v>1555.56</v>
      </c>
    </row>
    <row r="365" spans="1:3" x14ac:dyDescent="0.25">
      <c r="A365" s="2" t="s">
        <v>456</v>
      </c>
      <c r="B365" s="5" t="s">
        <v>457</v>
      </c>
      <c r="C365" s="6">
        <v>1555.56</v>
      </c>
    </row>
    <row r="366" spans="1:3" x14ac:dyDescent="0.25">
      <c r="A366" s="2" t="s">
        <v>458</v>
      </c>
      <c r="B366" s="5" t="s">
        <v>459</v>
      </c>
      <c r="C366" s="6">
        <v>4001.69</v>
      </c>
    </row>
    <row r="367" spans="1:3" x14ac:dyDescent="0.25">
      <c r="A367" s="2" t="s">
        <v>460</v>
      </c>
      <c r="B367" s="5" t="s">
        <v>459</v>
      </c>
      <c r="C367" s="6">
        <v>4001.69</v>
      </c>
    </row>
    <row r="368" spans="1:3" x14ac:dyDescent="0.25">
      <c r="A368" s="2" t="s">
        <v>461</v>
      </c>
      <c r="B368" s="5" t="s">
        <v>459</v>
      </c>
      <c r="C368" s="6">
        <v>4001.69</v>
      </c>
    </row>
    <row r="369" spans="1:3" x14ac:dyDescent="0.25">
      <c r="A369" s="2" t="s">
        <v>462</v>
      </c>
      <c r="B369" s="5" t="s">
        <v>463</v>
      </c>
      <c r="C369" s="6">
        <v>16344.86</v>
      </c>
    </row>
    <row r="370" spans="1:3" x14ac:dyDescent="0.25">
      <c r="A370" s="2" t="s">
        <v>464</v>
      </c>
      <c r="B370" s="5" t="s">
        <v>465</v>
      </c>
      <c r="C370" s="6">
        <v>6413.22</v>
      </c>
    </row>
    <row r="371" spans="1:3" x14ac:dyDescent="0.25">
      <c r="A371" s="2" t="s">
        <v>466</v>
      </c>
      <c r="B371" s="5" t="s">
        <v>467</v>
      </c>
      <c r="C371" s="6">
        <v>4675.3599999999997</v>
      </c>
    </row>
    <row r="372" spans="1:3" x14ac:dyDescent="0.25">
      <c r="A372" s="2" t="s">
        <v>468</v>
      </c>
      <c r="B372" s="5" t="s">
        <v>469</v>
      </c>
      <c r="C372" s="6">
        <v>1295.8</v>
      </c>
    </row>
    <row r="373" spans="1:3" x14ac:dyDescent="0.25">
      <c r="A373" s="2" t="s">
        <v>470</v>
      </c>
      <c r="B373" s="5" t="s">
        <v>469</v>
      </c>
      <c r="C373" s="6">
        <v>1295.8</v>
      </c>
    </row>
    <row r="374" spans="1:3" x14ac:dyDescent="0.25">
      <c r="A374" s="2" t="s">
        <v>471</v>
      </c>
      <c r="B374" s="5" t="s">
        <v>469</v>
      </c>
      <c r="C374" s="6">
        <v>1295.8</v>
      </c>
    </row>
    <row r="375" spans="1:3" x14ac:dyDescent="0.25">
      <c r="A375" s="2" t="s">
        <v>472</v>
      </c>
      <c r="B375" s="5" t="s">
        <v>469</v>
      </c>
      <c r="C375" s="6">
        <v>1295.8</v>
      </c>
    </row>
    <row r="376" spans="1:3" x14ac:dyDescent="0.25">
      <c r="A376" s="2" t="s">
        <v>473</v>
      </c>
      <c r="B376" s="5" t="s">
        <v>469</v>
      </c>
      <c r="C376" s="6">
        <v>1295.8</v>
      </c>
    </row>
    <row r="377" spans="1:3" x14ac:dyDescent="0.25">
      <c r="A377" s="2" t="s">
        <v>475</v>
      </c>
      <c r="B377" s="5" t="s">
        <v>474</v>
      </c>
      <c r="C377" s="6">
        <v>1264.1300000000001</v>
      </c>
    </row>
    <row r="378" spans="1:3" x14ac:dyDescent="0.25">
      <c r="A378" s="2" t="s">
        <v>476</v>
      </c>
      <c r="B378" s="5" t="s">
        <v>474</v>
      </c>
      <c r="C378" s="6">
        <v>1264.1300000000001</v>
      </c>
    </row>
    <row r="379" spans="1:3" x14ac:dyDescent="0.25">
      <c r="A379" s="2" t="s">
        <v>477</v>
      </c>
      <c r="B379" s="5" t="s">
        <v>474</v>
      </c>
      <c r="C379" s="6">
        <v>1264.1300000000001</v>
      </c>
    </row>
    <row r="380" spans="1:3" x14ac:dyDescent="0.25">
      <c r="A380" s="2" t="s">
        <v>478</v>
      </c>
      <c r="B380" s="5" t="s">
        <v>484</v>
      </c>
      <c r="C380" s="6">
        <v>1956.73</v>
      </c>
    </row>
    <row r="381" spans="1:3" x14ac:dyDescent="0.25">
      <c r="A381" s="2" t="s">
        <v>479</v>
      </c>
      <c r="B381" s="5" t="s">
        <v>484</v>
      </c>
      <c r="C381" s="6">
        <v>1956.73</v>
      </c>
    </row>
    <row r="382" spans="1:3" x14ac:dyDescent="0.25">
      <c r="A382" s="2" t="s">
        <v>480</v>
      </c>
      <c r="B382" s="5" t="s">
        <v>484</v>
      </c>
      <c r="C382" s="6">
        <v>1956.73</v>
      </c>
    </row>
    <row r="383" spans="1:3" x14ac:dyDescent="0.25">
      <c r="A383" s="2" t="s">
        <v>481</v>
      </c>
      <c r="B383" s="5" t="s">
        <v>484</v>
      </c>
      <c r="C383" s="6">
        <v>1956.73</v>
      </c>
    </row>
    <row r="384" spans="1:3" x14ac:dyDescent="0.25">
      <c r="A384" s="2" t="s">
        <v>482</v>
      </c>
      <c r="B384" s="5" t="s">
        <v>484</v>
      </c>
      <c r="C384" s="6">
        <v>1956.73</v>
      </c>
    </row>
    <row r="385" spans="1:3" x14ac:dyDescent="0.25">
      <c r="A385" s="2" t="s">
        <v>483</v>
      </c>
      <c r="B385" s="5" t="s">
        <v>484</v>
      </c>
      <c r="C385" s="6">
        <v>1956.73</v>
      </c>
    </row>
    <row r="386" spans="1:3" x14ac:dyDescent="0.25">
      <c r="A386" s="2" t="s">
        <v>486</v>
      </c>
      <c r="B386" s="5" t="s">
        <v>485</v>
      </c>
      <c r="C386" s="6">
        <v>8792.2800000000007</v>
      </c>
    </row>
    <row r="387" spans="1:3" x14ac:dyDescent="0.25">
      <c r="A387" s="2" t="s">
        <v>488</v>
      </c>
      <c r="B387" s="5" t="s">
        <v>487</v>
      </c>
      <c r="C387" s="6">
        <v>4265.0600000000004</v>
      </c>
    </row>
    <row r="388" spans="1:3" x14ac:dyDescent="0.25">
      <c r="A388" s="2" t="s">
        <v>490</v>
      </c>
      <c r="B388" s="5" t="s">
        <v>489</v>
      </c>
      <c r="C388" s="6">
        <v>4935.2</v>
      </c>
    </row>
    <row r="389" spans="1:3" x14ac:dyDescent="0.25">
      <c r="A389" s="2" t="s">
        <v>491</v>
      </c>
      <c r="B389" s="5" t="s">
        <v>492</v>
      </c>
      <c r="C389" s="6">
        <v>1874.56</v>
      </c>
    </row>
    <row r="390" spans="1:3" x14ac:dyDescent="0.25">
      <c r="A390" s="2" t="s">
        <v>493</v>
      </c>
      <c r="B390" s="5" t="s">
        <v>494</v>
      </c>
      <c r="C390" s="6">
        <v>2345.52</v>
      </c>
    </row>
    <row r="391" spans="1:3" x14ac:dyDescent="0.25">
      <c r="A391" s="2" t="s">
        <v>495</v>
      </c>
      <c r="B391" s="5" t="s">
        <v>496</v>
      </c>
      <c r="C391" s="6">
        <v>4468.32</v>
      </c>
    </row>
    <row r="392" spans="1:3" x14ac:dyDescent="0.25">
      <c r="A392" s="2" t="s">
        <v>499</v>
      </c>
      <c r="B392" s="5" t="s">
        <v>397</v>
      </c>
      <c r="C392" s="6">
        <v>1525.4</v>
      </c>
    </row>
    <row r="393" spans="1:3" x14ac:dyDescent="0.25">
      <c r="A393" s="2" t="s">
        <v>500</v>
      </c>
      <c r="B393" s="5" t="s">
        <v>85</v>
      </c>
      <c r="C393" s="6">
        <v>3093.55</v>
      </c>
    </row>
    <row r="394" spans="1:3" x14ac:dyDescent="0.25">
      <c r="A394" s="2" t="s">
        <v>501</v>
      </c>
      <c r="B394" s="5" t="s">
        <v>502</v>
      </c>
      <c r="C394" s="6">
        <v>9303.2000000000007</v>
      </c>
    </row>
    <row r="395" spans="1:3" x14ac:dyDescent="0.25">
      <c r="A395" s="2" t="s">
        <v>503</v>
      </c>
      <c r="B395" s="5" t="s">
        <v>504</v>
      </c>
      <c r="C395" s="6">
        <v>2981.2</v>
      </c>
    </row>
    <row r="396" spans="1:3" x14ac:dyDescent="0.25">
      <c r="A396" s="2" t="s">
        <v>505</v>
      </c>
      <c r="B396" s="5" t="s">
        <v>506</v>
      </c>
      <c r="C396" s="6">
        <v>940.24</v>
      </c>
    </row>
    <row r="397" spans="1:3" x14ac:dyDescent="0.25">
      <c r="A397" s="2" t="s">
        <v>507</v>
      </c>
      <c r="B397" s="5" t="s">
        <v>508</v>
      </c>
      <c r="C397" s="6">
        <v>7204.76</v>
      </c>
    </row>
    <row r="398" spans="1:3" x14ac:dyDescent="0.25">
      <c r="A398" s="2" t="s">
        <v>511</v>
      </c>
      <c r="B398" s="5" t="s">
        <v>512</v>
      </c>
      <c r="C398" s="6">
        <v>9369.32</v>
      </c>
    </row>
    <row r="399" spans="1:3" x14ac:dyDescent="0.25">
      <c r="A399" s="2" t="s">
        <v>513</v>
      </c>
      <c r="B399" s="5" t="s">
        <v>514</v>
      </c>
      <c r="C399" s="6">
        <v>1300</v>
      </c>
    </row>
    <row r="400" spans="1:3" x14ac:dyDescent="0.25">
      <c r="A400" s="2" t="s">
        <v>515</v>
      </c>
      <c r="B400" s="5" t="s">
        <v>516</v>
      </c>
      <c r="C400" s="6">
        <v>415</v>
      </c>
    </row>
    <row r="401" spans="1:3" x14ac:dyDescent="0.25">
      <c r="A401" s="2" t="s">
        <v>517</v>
      </c>
      <c r="B401" s="5" t="s">
        <v>518</v>
      </c>
      <c r="C401" s="6">
        <v>1697.08</v>
      </c>
    </row>
    <row r="402" spans="1:3" x14ac:dyDescent="0.25">
      <c r="A402" s="2" t="s">
        <v>519</v>
      </c>
      <c r="B402" s="5" t="s">
        <v>70</v>
      </c>
      <c r="C402" s="6">
        <v>1444.2</v>
      </c>
    </row>
    <row r="403" spans="1:3" x14ac:dyDescent="0.25">
      <c r="A403" s="2" t="s">
        <v>520</v>
      </c>
      <c r="B403" s="5" t="s">
        <v>397</v>
      </c>
      <c r="C403" s="6">
        <v>1795.68</v>
      </c>
    </row>
    <row r="404" spans="1:3" x14ac:dyDescent="0.25">
      <c r="A404" s="2" t="s">
        <v>521</v>
      </c>
      <c r="B404" s="5" t="s">
        <v>70</v>
      </c>
      <c r="C404" s="6">
        <v>1444.2</v>
      </c>
    </row>
    <row r="405" spans="1:3" x14ac:dyDescent="0.25">
      <c r="A405" s="2" t="s">
        <v>522</v>
      </c>
      <c r="B405" s="5" t="s">
        <v>70</v>
      </c>
      <c r="C405" s="6">
        <v>1444.2</v>
      </c>
    </row>
    <row r="406" spans="1:3" x14ac:dyDescent="0.25">
      <c r="A406" s="2" t="s">
        <v>523</v>
      </c>
      <c r="B406" s="5" t="s">
        <v>398</v>
      </c>
      <c r="C406" s="6">
        <v>2152.96</v>
      </c>
    </row>
    <row r="407" spans="1:3" x14ac:dyDescent="0.25">
      <c r="A407" s="2" t="s">
        <v>524</v>
      </c>
      <c r="B407" s="5" t="s">
        <v>525</v>
      </c>
      <c r="C407" s="6">
        <v>3137.8</v>
      </c>
    </row>
    <row r="408" spans="1:3" x14ac:dyDescent="0.25">
      <c r="A408" s="2" t="s">
        <v>526</v>
      </c>
      <c r="B408" s="5" t="s">
        <v>525</v>
      </c>
      <c r="C408" s="6">
        <v>3137.8</v>
      </c>
    </row>
    <row r="409" spans="1:3" x14ac:dyDescent="0.25">
      <c r="A409" s="2" t="s">
        <v>527</v>
      </c>
      <c r="B409" s="5" t="s">
        <v>528</v>
      </c>
      <c r="C409" s="6">
        <v>2888.4</v>
      </c>
    </row>
    <row r="410" spans="1:3" x14ac:dyDescent="0.25">
      <c r="A410" s="2" t="s">
        <v>529</v>
      </c>
      <c r="B410" s="5" t="s">
        <v>530</v>
      </c>
      <c r="C410" s="6">
        <v>2190</v>
      </c>
    </row>
    <row r="411" spans="1:3" x14ac:dyDescent="0.25">
      <c r="A411" s="2" t="s">
        <v>531</v>
      </c>
      <c r="B411" s="5" t="s">
        <v>532</v>
      </c>
      <c r="C411" s="6">
        <v>14922.05</v>
      </c>
    </row>
    <row r="412" spans="1:3" x14ac:dyDescent="0.25">
      <c r="A412" s="2" t="s">
        <v>533</v>
      </c>
      <c r="B412" s="5" t="s">
        <v>394</v>
      </c>
      <c r="C412" s="6">
        <v>1513.8</v>
      </c>
    </row>
    <row r="413" spans="1:3" x14ac:dyDescent="0.25">
      <c r="A413" s="2" t="s">
        <v>534</v>
      </c>
      <c r="B413" s="5" t="s">
        <v>535</v>
      </c>
      <c r="C413" s="6">
        <v>6548.41</v>
      </c>
    </row>
    <row r="414" spans="1:3" x14ac:dyDescent="0.25">
      <c r="A414" s="2" t="s">
        <v>536</v>
      </c>
      <c r="B414" s="5" t="s">
        <v>537</v>
      </c>
      <c r="C414" s="6">
        <v>12655.79</v>
      </c>
    </row>
    <row r="415" spans="1:3" x14ac:dyDescent="0.25">
      <c r="A415" s="2" t="s">
        <v>538</v>
      </c>
      <c r="B415" s="5" t="s">
        <v>394</v>
      </c>
      <c r="C415" s="6">
        <v>1513.8</v>
      </c>
    </row>
    <row r="416" spans="1:3" x14ac:dyDescent="0.25">
      <c r="A416" s="2" t="s">
        <v>539</v>
      </c>
      <c r="B416" s="5" t="s">
        <v>540</v>
      </c>
      <c r="C416" s="6">
        <v>1999</v>
      </c>
    </row>
    <row r="417" spans="1:3" x14ac:dyDescent="0.25">
      <c r="A417" s="2" t="s">
        <v>543</v>
      </c>
      <c r="B417" s="5" t="s">
        <v>544</v>
      </c>
      <c r="C417" s="6">
        <v>8584</v>
      </c>
    </row>
    <row r="418" spans="1:3" x14ac:dyDescent="0.25">
      <c r="A418" s="2" t="s">
        <v>545</v>
      </c>
      <c r="B418" s="5" t="s">
        <v>484</v>
      </c>
      <c r="C418" s="6">
        <v>2397.34</v>
      </c>
    </row>
    <row r="419" spans="1:3" x14ac:dyDescent="0.25">
      <c r="A419" s="2" t="s">
        <v>546</v>
      </c>
      <c r="B419" s="5" t="s">
        <v>398</v>
      </c>
      <c r="C419" s="6">
        <v>2297.96</v>
      </c>
    </row>
    <row r="420" spans="1:3" x14ac:dyDescent="0.25">
      <c r="A420" s="2" t="s">
        <v>547</v>
      </c>
      <c r="B420" s="5" t="s">
        <v>548</v>
      </c>
      <c r="C420" s="6">
        <v>8752.7199999999993</v>
      </c>
    </row>
    <row r="421" spans="1:3" x14ac:dyDescent="0.25">
      <c r="A421" s="2" t="s">
        <v>609</v>
      </c>
      <c r="B421" s="5" t="s">
        <v>610</v>
      </c>
      <c r="C421" s="6">
        <v>7280</v>
      </c>
    </row>
    <row r="422" spans="1:3" x14ac:dyDescent="0.25">
      <c r="A422" s="2" t="s">
        <v>549</v>
      </c>
      <c r="B422" s="5" t="s">
        <v>551</v>
      </c>
      <c r="C422" s="6">
        <v>7779.75</v>
      </c>
    </row>
    <row r="423" spans="1:3" x14ac:dyDescent="0.25">
      <c r="A423" s="2" t="s">
        <v>550</v>
      </c>
      <c r="B423" s="5" t="s">
        <v>551</v>
      </c>
      <c r="C423" s="6">
        <v>7779.75</v>
      </c>
    </row>
    <row r="424" spans="1:3" x14ac:dyDescent="0.25">
      <c r="A424" s="14" t="s">
        <v>552</v>
      </c>
      <c r="B424" s="5" t="s">
        <v>553</v>
      </c>
      <c r="C424" s="6">
        <v>5719.61</v>
      </c>
    </row>
    <row r="425" spans="1:3" x14ac:dyDescent="0.25">
      <c r="A425" s="14" t="s">
        <v>554</v>
      </c>
      <c r="B425" s="5" t="s">
        <v>553</v>
      </c>
      <c r="C425" s="6">
        <v>5719.61</v>
      </c>
    </row>
    <row r="426" spans="1:3" x14ac:dyDescent="0.25">
      <c r="A426" s="14" t="s">
        <v>555</v>
      </c>
      <c r="B426" s="5" t="s">
        <v>553</v>
      </c>
      <c r="C426" s="6">
        <v>5719.61</v>
      </c>
    </row>
    <row r="427" spans="1:3" x14ac:dyDescent="0.25">
      <c r="A427" s="14" t="s">
        <v>556</v>
      </c>
      <c r="B427" s="5" t="s">
        <v>553</v>
      </c>
      <c r="C427" s="6">
        <v>5719.61</v>
      </c>
    </row>
    <row r="428" spans="1:3" x14ac:dyDescent="0.25">
      <c r="A428" s="14" t="s">
        <v>557</v>
      </c>
      <c r="B428" s="5" t="s">
        <v>553</v>
      </c>
      <c r="C428" s="6">
        <v>5719.61</v>
      </c>
    </row>
    <row r="429" spans="1:3" x14ac:dyDescent="0.25">
      <c r="A429" s="14" t="s">
        <v>558</v>
      </c>
      <c r="B429" s="5" t="s">
        <v>553</v>
      </c>
      <c r="C429" s="6">
        <v>5719.61</v>
      </c>
    </row>
    <row r="430" spans="1:3" x14ac:dyDescent="0.25">
      <c r="A430" s="14" t="s">
        <v>559</v>
      </c>
      <c r="B430" s="5" t="s">
        <v>553</v>
      </c>
      <c r="C430" s="6">
        <v>5719.61</v>
      </c>
    </row>
    <row r="431" spans="1:3" x14ac:dyDescent="0.25">
      <c r="A431" s="14" t="s">
        <v>560</v>
      </c>
      <c r="B431" s="5" t="s">
        <v>553</v>
      </c>
      <c r="C431" s="6">
        <v>5719.61</v>
      </c>
    </row>
    <row r="432" spans="1:3" x14ac:dyDescent="0.25">
      <c r="A432" s="14" t="s">
        <v>561</v>
      </c>
      <c r="B432" s="5" t="s">
        <v>553</v>
      </c>
      <c r="C432" s="6">
        <v>5719.61</v>
      </c>
    </row>
    <row r="433" spans="1:3" x14ac:dyDescent="0.25">
      <c r="A433" s="14" t="s">
        <v>562</v>
      </c>
      <c r="B433" s="5" t="s">
        <v>553</v>
      </c>
      <c r="C433" s="6">
        <v>5719.61</v>
      </c>
    </row>
    <row r="434" spans="1:3" x14ac:dyDescent="0.25">
      <c r="A434" s="14" t="s">
        <v>563</v>
      </c>
      <c r="B434" s="5" t="s">
        <v>553</v>
      </c>
      <c r="C434" s="6">
        <v>5719.61</v>
      </c>
    </row>
    <row r="435" spans="1:3" x14ac:dyDescent="0.25">
      <c r="A435" s="14" t="s">
        <v>564</v>
      </c>
      <c r="B435" s="5" t="s">
        <v>553</v>
      </c>
      <c r="C435" s="6">
        <v>5719.61</v>
      </c>
    </row>
    <row r="436" spans="1:3" x14ac:dyDescent="0.25">
      <c r="A436" s="14" t="s">
        <v>565</v>
      </c>
      <c r="B436" s="5" t="s">
        <v>553</v>
      </c>
      <c r="C436" s="6">
        <v>5719.61</v>
      </c>
    </row>
    <row r="437" spans="1:3" x14ac:dyDescent="0.25">
      <c r="A437" s="14" t="s">
        <v>566</v>
      </c>
      <c r="B437" s="5" t="s">
        <v>553</v>
      </c>
      <c r="C437" s="6">
        <v>5719.61</v>
      </c>
    </row>
    <row r="438" spans="1:3" x14ac:dyDescent="0.25">
      <c r="A438" s="14" t="s">
        <v>567</v>
      </c>
      <c r="B438" s="5" t="s">
        <v>553</v>
      </c>
      <c r="C438" s="6">
        <v>5719.61</v>
      </c>
    </row>
    <row r="439" spans="1:3" x14ac:dyDescent="0.25">
      <c r="A439" s="14" t="s">
        <v>568</v>
      </c>
      <c r="B439" s="5" t="s">
        <v>553</v>
      </c>
      <c r="C439" s="6">
        <v>5719.61</v>
      </c>
    </row>
    <row r="440" spans="1:3" x14ac:dyDescent="0.25">
      <c r="A440" s="14" t="s">
        <v>569</v>
      </c>
      <c r="B440" s="5" t="s">
        <v>553</v>
      </c>
      <c r="C440" s="6">
        <v>5719.61</v>
      </c>
    </row>
    <row r="441" spans="1:3" x14ac:dyDescent="0.25">
      <c r="A441" s="14" t="s">
        <v>570</v>
      </c>
      <c r="B441" s="5" t="s">
        <v>553</v>
      </c>
      <c r="C441" s="6">
        <v>5719.61</v>
      </c>
    </row>
    <row r="442" spans="1:3" x14ac:dyDescent="0.25">
      <c r="A442" s="14" t="s">
        <v>571</v>
      </c>
      <c r="B442" s="5" t="s">
        <v>553</v>
      </c>
      <c r="C442" s="6">
        <v>5719.61</v>
      </c>
    </row>
    <row r="443" spans="1:3" x14ac:dyDescent="0.25">
      <c r="A443" s="14" t="s">
        <v>572</v>
      </c>
      <c r="B443" s="5" t="s">
        <v>553</v>
      </c>
      <c r="C443" s="6">
        <v>5719.61</v>
      </c>
    </row>
    <row r="444" spans="1:3" x14ac:dyDescent="0.25">
      <c r="A444" s="14" t="s">
        <v>573</v>
      </c>
      <c r="B444" s="5" t="s">
        <v>553</v>
      </c>
      <c r="C444" s="6">
        <v>5719.61</v>
      </c>
    </row>
    <row r="445" spans="1:3" x14ac:dyDescent="0.25">
      <c r="A445" s="14" t="s">
        <v>574</v>
      </c>
      <c r="B445" s="5" t="s">
        <v>553</v>
      </c>
      <c r="C445" s="6">
        <v>5719.61</v>
      </c>
    </row>
    <row r="446" spans="1:3" x14ac:dyDescent="0.25">
      <c r="A446" s="14" t="s">
        <v>575</v>
      </c>
      <c r="B446" s="5" t="s">
        <v>553</v>
      </c>
      <c r="C446" s="6">
        <v>5719.61</v>
      </c>
    </row>
    <row r="447" spans="1:3" x14ac:dyDescent="0.25">
      <c r="A447" s="14" t="s">
        <v>576</v>
      </c>
      <c r="B447" s="5" t="s">
        <v>553</v>
      </c>
      <c r="C447" s="6">
        <v>5719.61</v>
      </c>
    </row>
    <row r="448" spans="1:3" x14ac:dyDescent="0.25">
      <c r="A448" s="14" t="s">
        <v>577</v>
      </c>
      <c r="B448" s="5" t="s">
        <v>553</v>
      </c>
      <c r="C448" s="6">
        <v>5719.62</v>
      </c>
    </row>
    <row r="449" spans="1:3" x14ac:dyDescent="0.25">
      <c r="A449" s="14" t="s">
        <v>578</v>
      </c>
      <c r="B449" s="5" t="s">
        <v>553</v>
      </c>
      <c r="C449" s="6">
        <v>5719.62</v>
      </c>
    </row>
    <row r="450" spans="1:3" x14ac:dyDescent="0.25">
      <c r="A450" s="14" t="s">
        <v>579</v>
      </c>
      <c r="B450" s="5" t="s">
        <v>553</v>
      </c>
      <c r="C450" s="6">
        <v>5719.62</v>
      </c>
    </row>
    <row r="451" spans="1:3" x14ac:dyDescent="0.25">
      <c r="A451" s="14" t="s">
        <v>580</v>
      </c>
      <c r="B451" s="5" t="s">
        <v>553</v>
      </c>
      <c r="C451" s="6">
        <v>5719.62</v>
      </c>
    </row>
    <row r="452" spans="1:3" x14ac:dyDescent="0.25">
      <c r="A452" s="14" t="s">
        <v>581</v>
      </c>
      <c r="B452" s="5" t="s">
        <v>553</v>
      </c>
      <c r="C452" s="6">
        <v>5719.62</v>
      </c>
    </row>
    <row r="453" spans="1:3" x14ac:dyDescent="0.25">
      <c r="A453" s="14" t="s">
        <v>582</v>
      </c>
      <c r="B453" s="5" t="s">
        <v>583</v>
      </c>
      <c r="C453" s="6">
        <v>5871</v>
      </c>
    </row>
    <row r="454" spans="1:3" x14ac:dyDescent="0.25">
      <c r="A454" s="14" t="s">
        <v>584</v>
      </c>
      <c r="B454" s="5" t="s">
        <v>585</v>
      </c>
      <c r="C454" s="6">
        <v>5873</v>
      </c>
    </row>
    <row r="455" spans="1:3" x14ac:dyDescent="0.25">
      <c r="A455" s="14" t="s">
        <v>586</v>
      </c>
      <c r="B455" s="5" t="s">
        <v>587</v>
      </c>
      <c r="C455" s="6">
        <v>1907.75</v>
      </c>
    </row>
    <row r="456" spans="1:3" x14ac:dyDescent="0.25">
      <c r="A456" s="14" t="s">
        <v>588</v>
      </c>
      <c r="B456" s="5" t="s">
        <v>587</v>
      </c>
      <c r="C456" s="6">
        <v>1907.75</v>
      </c>
    </row>
    <row r="457" spans="1:3" x14ac:dyDescent="0.25">
      <c r="A457" s="14" t="s">
        <v>589</v>
      </c>
      <c r="B457" s="5" t="s">
        <v>590</v>
      </c>
      <c r="C457" s="6">
        <v>23399.1</v>
      </c>
    </row>
    <row r="458" spans="1:3" x14ac:dyDescent="0.25">
      <c r="A458" s="14" t="s">
        <v>591</v>
      </c>
      <c r="B458" s="5" t="s">
        <v>592</v>
      </c>
      <c r="C458" s="6">
        <v>12000</v>
      </c>
    </row>
    <row r="459" spans="1:3" x14ac:dyDescent="0.25">
      <c r="A459" s="14" t="s">
        <v>593</v>
      </c>
      <c r="B459" s="5" t="s">
        <v>594</v>
      </c>
      <c r="C459" s="6">
        <v>2287.52</v>
      </c>
    </row>
    <row r="460" spans="1:3" x14ac:dyDescent="0.25">
      <c r="A460" s="14" t="s">
        <v>595</v>
      </c>
      <c r="B460" s="5" t="s">
        <v>596</v>
      </c>
      <c r="C460" s="6">
        <v>744.72</v>
      </c>
    </row>
    <row r="461" spans="1:3" x14ac:dyDescent="0.25">
      <c r="A461" s="14" t="s">
        <v>597</v>
      </c>
      <c r="B461" s="5" t="s">
        <v>599</v>
      </c>
      <c r="C461" s="6">
        <v>1954.6</v>
      </c>
    </row>
    <row r="462" spans="1:3" x14ac:dyDescent="0.25">
      <c r="A462" s="14" t="s">
        <v>598</v>
      </c>
      <c r="B462" s="5" t="s">
        <v>600</v>
      </c>
      <c r="C462" s="6">
        <v>1032.4000000000001</v>
      </c>
    </row>
    <row r="463" spans="1:3" x14ac:dyDescent="0.25">
      <c r="A463" s="14" t="s">
        <v>601</v>
      </c>
      <c r="B463" s="5" t="s">
        <v>594</v>
      </c>
      <c r="C463" s="6">
        <v>2287.52</v>
      </c>
    </row>
    <row r="464" spans="1:3" x14ac:dyDescent="0.25">
      <c r="A464" s="14" t="s">
        <v>602</v>
      </c>
      <c r="B464" s="5" t="s">
        <v>596</v>
      </c>
      <c r="C464" s="6">
        <v>744.72</v>
      </c>
    </row>
    <row r="465" spans="1:3" x14ac:dyDescent="0.25">
      <c r="A465" s="14" t="s">
        <v>603</v>
      </c>
      <c r="B465" s="5" t="s">
        <v>599</v>
      </c>
      <c r="C465" s="6">
        <v>1954.6</v>
      </c>
    </row>
    <row r="466" spans="1:3" x14ac:dyDescent="0.25">
      <c r="A466" s="14" t="s">
        <v>604</v>
      </c>
      <c r="B466" s="5" t="s">
        <v>600</v>
      </c>
      <c r="C466" s="6">
        <v>1032.4000000000001</v>
      </c>
    </row>
    <row r="467" spans="1:3" x14ac:dyDescent="0.25">
      <c r="A467" s="14" t="s">
        <v>605</v>
      </c>
      <c r="B467" s="5" t="s">
        <v>594</v>
      </c>
      <c r="C467" s="6">
        <v>2287.52</v>
      </c>
    </row>
    <row r="468" spans="1:3" x14ac:dyDescent="0.25">
      <c r="A468" s="14" t="s">
        <v>606</v>
      </c>
      <c r="B468" s="5" t="s">
        <v>596</v>
      </c>
      <c r="C468" s="6">
        <v>744.72</v>
      </c>
    </row>
    <row r="469" spans="1:3" x14ac:dyDescent="0.25">
      <c r="A469" s="14" t="s">
        <v>607</v>
      </c>
      <c r="B469" s="5" t="s">
        <v>599</v>
      </c>
      <c r="C469" s="6">
        <v>1954.6</v>
      </c>
    </row>
    <row r="470" spans="1:3" x14ac:dyDescent="0.25">
      <c r="A470" s="14" t="s">
        <v>608</v>
      </c>
      <c r="B470" s="5" t="s">
        <v>600</v>
      </c>
      <c r="C470" s="6">
        <v>1032.4000000000001</v>
      </c>
    </row>
    <row r="471" spans="1:3" x14ac:dyDescent="0.25">
      <c r="A471" s="14" t="s">
        <v>612</v>
      </c>
      <c r="B471" s="5" t="s">
        <v>613</v>
      </c>
      <c r="C471" s="6">
        <v>7499.98</v>
      </c>
    </row>
    <row r="472" spans="1:3" x14ac:dyDescent="0.25">
      <c r="A472" s="14" t="s">
        <v>614</v>
      </c>
      <c r="B472" s="5" t="s">
        <v>613</v>
      </c>
      <c r="C472" s="6">
        <v>7499.98</v>
      </c>
    </row>
    <row r="473" spans="1:3" x14ac:dyDescent="0.25">
      <c r="A473" s="14" t="s">
        <v>615</v>
      </c>
      <c r="B473" s="5" t="s">
        <v>394</v>
      </c>
      <c r="C473" s="6">
        <v>1673.88</v>
      </c>
    </row>
    <row r="474" spans="1:3" x14ac:dyDescent="0.25">
      <c r="A474" s="14" t="s">
        <v>616</v>
      </c>
      <c r="B474" s="5" t="s">
        <v>617</v>
      </c>
      <c r="C474" s="6">
        <v>2549</v>
      </c>
    </row>
    <row r="475" spans="1:3" x14ac:dyDescent="0.25">
      <c r="A475" s="14" t="s">
        <v>618</v>
      </c>
      <c r="B475" s="5" t="s">
        <v>619</v>
      </c>
      <c r="C475" s="6">
        <v>2199</v>
      </c>
    </row>
    <row r="476" spans="1:3" x14ac:dyDescent="0.25">
      <c r="A476" s="14" t="s">
        <v>620</v>
      </c>
      <c r="B476" s="5" t="s">
        <v>621</v>
      </c>
      <c r="C476" s="6">
        <v>579</v>
      </c>
    </row>
    <row r="477" spans="1:3" x14ac:dyDescent="0.25">
      <c r="A477" s="14" t="s">
        <v>622</v>
      </c>
      <c r="B477" s="5" t="s">
        <v>623</v>
      </c>
      <c r="C477" s="6">
        <v>1963.88</v>
      </c>
    </row>
    <row r="478" spans="1:3" x14ac:dyDescent="0.25">
      <c r="A478" s="14" t="s">
        <v>624</v>
      </c>
      <c r="B478" s="5" t="s">
        <v>623</v>
      </c>
      <c r="C478" s="6">
        <v>1963.88</v>
      </c>
    </row>
    <row r="479" spans="1:3" x14ac:dyDescent="0.25">
      <c r="A479" s="14" t="s">
        <v>625</v>
      </c>
      <c r="B479" s="5" t="s">
        <v>626</v>
      </c>
      <c r="C479" s="6">
        <v>968.6</v>
      </c>
    </row>
    <row r="480" spans="1:3" x14ac:dyDescent="0.25">
      <c r="A480" s="14" t="s">
        <v>627</v>
      </c>
      <c r="B480" s="5" t="s">
        <v>628</v>
      </c>
      <c r="C480" s="6">
        <v>20751.099999999999</v>
      </c>
    </row>
    <row r="481" spans="1:3" x14ac:dyDescent="0.25">
      <c r="A481" s="11" t="s">
        <v>542</v>
      </c>
      <c r="B481" s="12"/>
      <c r="C481" s="13">
        <f>SUM(C9:C480)</f>
        <v>1605055.1656000011</v>
      </c>
    </row>
    <row r="484" spans="1:3" x14ac:dyDescent="0.25">
      <c r="A484" s="20" t="s">
        <v>633</v>
      </c>
      <c r="B484" s="19"/>
    </row>
  </sheetData>
  <mergeCells count="5">
    <mergeCell ref="A2:C2"/>
    <mergeCell ref="A4:C4"/>
    <mergeCell ref="A3:C3"/>
    <mergeCell ref="A5:C5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Bienes muebles</vt:lpstr>
      <vt:lpstr>'Bienes muebles'!Print_Area</vt:lpstr>
      <vt:lpstr>'Bienes muebles'!Títulos_a_imprimir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2016-01-07T16:22:37Z</cp:lastPrinted>
  <dcterms:created xsi:type="dcterms:W3CDTF">2014-09-10T23:26:29Z</dcterms:created>
  <dcterms:modified xsi:type="dcterms:W3CDTF">2018-05-09T17:10:01Z</dcterms:modified>
</cp:coreProperties>
</file>