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de79f7d5cb5f25/SAF 2020/Calificaciones/Aregional2021/2MPP/"/>
    </mc:Choice>
  </mc:AlternateContent>
  <xr:revisionPtr revIDLastSave="3" documentId="13_ncr:1_{0837CB30-EF8D-46DC-A52E-0CDBD206B62E}" xr6:coauthVersionLast="46" xr6:coauthVersionMax="46" xr10:uidLastSave="{1E337322-8EDD-45B1-B7B2-321DA8A4C7F7}"/>
  <bookViews>
    <workbookView xWindow="-120" yWindow="-120" windowWidth="29040" windowHeight="16440" tabRatio="744" activeTab="4" xr2:uid="{00000000-000D-0000-FFFF-FFFF00000000}"/>
  </bookViews>
  <sheets>
    <sheet name="Pasos FISMDF" sheetId="15" r:id="rId1"/>
    <sheet name="Distribución FISMDF" sheetId="3" r:id="rId2"/>
    <sheet name="Calendario FISMDF" sheetId="8" r:id="rId3"/>
    <sheet name="Distribución FORTAMUN" sheetId="9" r:id="rId4"/>
    <sheet name="Calendario FORTAMUN" sheetId="12" r:id="rId5"/>
    <sheet name="Calendario" sheetId="10" r:id="rId6"/>
    <sheet name="Yucatán" sheetId="1" r:id="rId7"/>
  </sheets>
  <definedNames>
    <definedName name="_xlnm._FilterDatabase" localSheetId="0" hidden="1">'Pasos FISMDF'!$B$593:$B$700</definedName>
    <definedName name="_xlnm._FilterDatabase" localSheetId="6" hidden="1">Yucatán!$J$15:$J$122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" i="9" l="1"/>
  <c r="Q111" i="9" l="1"/>
  <c r="C109" i="3"/>
  <c r="C108" i="3"/>
  <c r="C107" i="3"/>
  <c r="C106" i="3"/>
  <c r="C105" i="3"/>
  <c r="C104" i="3"/>
  <c r="C103" i="3"/>
  <c r="C102" i="3"/>
  <c r="C101" i="3"/>
  <c r="D101" i="3" s="1"/>
  <c r="E101" i="3" s="1"/>
  <c r="F101" i="3" s="1"/>
  <c r="G101" i="3" s="1"/>
  <c r="H101" i="3" s="1"/>
  <c r="I101" i="3" s="1"/>
  <c r="J101" i="3" s="1"/>
  <c r="K101" i="3" s="1"/>
  <c r="L101" i="3" s="1"/>
  <c r="M101" i="3" s="1"/>
  <c r="C100" i="3"/>
  <c r="C99" i="3"/>
  <c r="C98" i="3"/>
  <c r="C97" i="3"/>
  <c r="C96" i="3"/>
  <c r="C95" i="3"/>
  <c r="C94" i="3"/>
  <c r="C93" i="3"/>
  <c r="D93" i="3" s="1"/>
  <c r="E93" i="3" s="1"/>
  <c r="F93" i="3" s="1"/>
  <c r="G93" i="3" s="1"/>
  <c r="H93" i="3" s="1"/>
  <c r="I93" i="3" s="1"/>
  <c r="J93" i="3" s="1"/>
  <c r="K93" i="3" s="1"/>
  <c r="L93" i="3" s="1"/>
  <c r="M93" i="3" s="1"/>
  <c r="C92" i="3"/>
  <c r="C91" i="3"/>
  <c r="C90" i="3"/>
  <c r="C89" i="3"/>
  <c r="C88" i="3"/>
  <c r="C87" i="3"/>
  <c r="C86" i="3"/>
  <c r="C85" i="3"/>
  <c r="D85" i="3" s="1"/>
  <c r="E85" i="3" s="1"/>
  <c r="F85" i="3" s="1"/>
  <c r="G85" i="3" s="1"/>
  <c r="H85" i="3" s="1"/>
  <c r="I85" i="3" s="1"/>
  <c r="J85" i="3" s="1"/>
  <c r="K85" i="3" s="1"/>
  <c r="L85" i="3" s="1"/>
  <c r="M85" i="3" s="1"/>
  <c r="C84" i="3"/>
  <c r="C83" i="3"/>
  <c r="C82" i="3"/>
  <c r="C81" i="3"/>
  <c r="C80" i="3"/>
  <c r="C79" i="3"/>
  <c r="C78" i="3"/>
  <c r="C77" i="3"/>
  <c r="D77" i="3" s="1"/>
  <c r="E77" i="3" s="1"/>
  <c r="F77" i="3" s="1"/>
  <c r="G77" i="3" s="1"/>
  <c r="H77" i="3" s="1"/>
  <c r="I77" i="3" s="1"/>
  <c r="J77" i="3" s="1"/>
  <c r="K77" i="3" s="1"/>
  <c r="L77" i="3" s="1"/>
  <c r="M77" i="3" s="1"/>
  <c r="C76" i="3"/>
  <c r="C75" i="3"/>
  <c r="C74" i="3"/>
  <c r="C73" i="3"/>
  <c r="C72" i="3"/>
  <c r="C71" i="3"/>
  <c r="C70" i="3"/>
  <c r="C69" i="3"/>
  <c r="D69" i="3" s="1"/>
  <c r="E69" i="3" s="1"/>
  <c r="F69" i="3" s="1"/>
  <c r="G69" i="3" s="1"/>
  <c r="H69" i="3" s="1"/>
  <c r="I69" i="3" s="1"/>
  <c r="J69" i="3" s="1"/>
  <c r="K69" i="3" s="1"/>
  <c r="L69" i="3" s="1"/>
  <c r="M69" i="3" s="1"/>
  <c r="C68" i="3"/>
  <c r="C67" i="3"/>
  <c r="C66" i="3"/>
  <c r="C65" i="3"/>
  <c r="C64" i="3"/>
  <c r="C63" i="3"/>
  <c r="C62" i="3"/>
  <c r="C61" i="3"/>
  <c r="D61" i="3" s="1"/>
  <c r="E61" i="3" s="1"/>
  <c r="F61" i="3" s="1"/>
  <c r="G61" i="3" s="1"/>
  <c r="H61" i="3" s="1"/>
  <c r="I61" i="3" s="1"/>
  <c r="J61" i="3" s="1"/>
  <c r="K61" i="3" s="1"/>
  <c r="L61" i="3" s="1"/>
  <c r="M61" i="3" s="1"/>
  <c r="C60" i="3"/>
  <c r="C59" i="3"/>
  <c r="C58" i="3"/>
  <c r="C57" i="3"/>
  <c r="C56" i="3"/>
  <c r="C55" i="3"/>
  <c r="C54" i="3"/>
  <c r="C53" i="3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C52" i="3"/>
  <c r="C51" i="3"/>
  <c r="C50" i="3"/>
  <c r="C49" i="3"/>
  <c r="C48" i="3"/>
  <c r="C47" i="3"/>
  <c r="C46" i="3"/>
  <c r="C45" i="3"/>
  <c r="D45" i="3" s="1"/>
  <c r="E45" i="3" s="1"/>
  <c r="F45" i="3" s="1"/>
  <c r="G45" i="3" s="1"/>
  <c r="H45" i="3" s="1"/>
  <c r="I45" i="3" s="1"/>
  <c r="J45" i="3" s="1"/>
  <c r="K45" i="3" s="1"/>
  <c r="L45" i="3" s="1"/>
  <c r="M45" i="3" s="1"/>
  <c r="C44" i="3"/>
  <c r="C43" i="3"/>
  <c r="C42" i="3"/>
  <c r="C41" i="3"/>
  <c r="C40" i="3"/>
  <c r="C39" i="3"/>
  <c r="C38" i="3"/>
  <c r="C37" i="3"/>
  <c r="D37" i="3" s="1"/>
  <c r="E37" i="3" s="1"/>
  <c r="F37" i="3" s="1"/>
  <c r="G37" i="3" s="1"/>
  <c r="H37" i="3" s="1"/>
  <c r="I37" i="3" s="1"/>
  <c r="J37" i="3" s="1"/>
  <c r="K37" i="3" s="1"/>
  <c r="L37" i="3" s="1"/>
  <c r="M37" i="3" s="1"/>
  <c r="C36" i="3"/>
  <c r="C35" i="3"/>
  <c r="C34" i="3"/>
  <c r="C33" i="3"/>
  <c r="C32" i="3"/>
  <c r="C31" i="3"/>
  <c r="C30" i="3"/>
  <c r="C29" i="3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C28" i="3"/>
  <c r="C27" i="3"/>
  <c r="C26" i="3"/>
  <c r="C25" i="3"/>
  <c r="C24" i="3"/>
  <c r="C23" i="3"/>
  <c r="C22" i="3"/>
  <c r="C21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C20" i="3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C19" i="3"/>
  <c r="C18" i="3"/>
  <c r="C17" i="3"/>
  <c r="C16" i="3"/>
  <c r="C15" i="3"/>
  <c r="C14" i="3"/>
  <c r="C13" i="3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C12" i="3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C11" i="3"/>
  <c r="C10" i="3"/>
  <c r="C9" i="3"/>
  <c r="C8" i="3"/>
  <c r="C7" i="3"/>
  <c r="C6" i="3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C3" i="3"/>
  <c r="R41" i="1"/>
  <c r="E111" i="9"/>
  <c r="T111" i="12"/>
  <c r="D108" i="3"/>
  <c r="E108" i="3" s="1"/>
  <c r="F108" i="3" s="1"/>
  <c r="G108" i="3" s="1"/>
  <c r="H108" i="3" s="1"/>
  <c r="I108" i="3" s="1"/>
  <c r="J108" i="3" s="1"/>
  <c r="K108" i="3" s="1"/>
  <c r="L108" i="3" s="1"/>
  <c r="M108" i="3" s="1"/>
  <c r="D107" i="3"/>
  <c r="E107" i="3" s="1"/>
  <c r="F107" i="3" s="1"/>
  <c r="G107" i="3" s="1"/>
  <c r="H107" i="3" s="1"/>
  <c r="I107" i="3" s="1"/>
  <c r="J107" i="3" s="1"/>
  <c r="K107" i="3" s="1"/>
  <c r="L107" i="3" s="1"/>
  <c r="M107" i="3" s="1"/>
  <c r="D106" i="3"/>
  <c r="E106" i="3" s="1"/>
  <c r="F106" i="3" s="1"/>
  <c r="G106" i="3" s="1"/>
  <c r="H106" i="3" s="1"/>
  <c r="I106" i="3" s="1"/>
  <c r="J106" i="3" s="1"/>
  <c r="K106" i="3" s="1"/>
  <c r="L106" i="3" s="1"/>
  <c r="M106" i="3" s="1"/>
  <c r="D105" i="3"/>
  <c r="E105" i="3" s="1"/>
  <c r="F105" i="3" s="1"/>
  <c r="G105" i="3" s="1"/>
  <c r="H105" i="3" s="1"/>
  <c r="I105" i="3" s="1"/>
  <c r="J105" i="3" s="1"/>
  <c r="K105" i="3" s="1"/>
  <c r="L105" i="3" s="1"/>
  <c r="M105" i="3" s="1"/>
  <c r="D104" i="3"/>
  <c r="E104" i="3" s="1"/>
  <c r="F104" i="3" s="1"/>
  <c r="G104" i="3" s="1"/>
  <c r="H104" i="3" s="1"/>
  <c r="I104" i="3" s="1"/>
  <c r="J104" i="3" s="1"/>
  <c r="K104" i="3" s="1"/>
  <c r="L104" i="3" s="1"/>
  <c r="M104" i="3" s="1"/>
  <c r="D103" i="3"/>
  <c r="E103" i="3" s="1"/>
  <c r="F103" i="3" s="1"/>
  <c r="G103" i="3" s="1"/>
  <c r="H103" i="3" s="1"/>
  <c r="I103" i="3" s="1"/>
  <c r="J103" i="3" s="1"/>
  <c r="K103" i="3" s="1"/>
  <c r="L103" i="3" s="1"/>
  <c r="M103" i="3" s="1"/>
  <c r="D102" i="3"/>
  <c r="E102" i="3" s="1"/>
  <c r="F102" i="3" s="1"/>
  <c r="G102" i="3" s="1"/>
  <c r="H102" i="3" s="1"/>
  <c r="I102" i="3" s="1"/>
  <c r="J102" i="3" s="1"/>
  <c r="K102" i="3" s="1"/>
  <c r="L102" i="3" s="1"/>
  <c r="M102" i="3" s="1"/>
  <c r="D100" i="3"/>
  <c r="E100" i="3" s="1"/>
  <c r="F100" i="3" s="1"/>
  <c r="G100" i="3" s="1"/>
  <c r="H100" i="3" s="1"/>
  <c r="I100" i="3" s="1"/>
  <c r="J100" i="3" s="1"/>
  <c r="K100" i="3" s="1"/>
  <c r="L100" i="3" s="1"/>
  <c r="M100" i="3" s="1"/>
  <c r="D99" i="3"/>
  <c r="E99" i="3" s="1"/>
  <c r="F99" i="3" s="1"/>
  <c r="G99" i="3" s="1"/>
  <c r="H99" i="3" s="1"/>
  <c r="I99" i="3" s="1"/>
  <c r="J99" i="3" s="1"/>
  <c r="K99" i="3" s="1"/>
  <c r="L99" i="3" s="1"/>
  <c r="M99" i="3" s="1"/>
  <c r="D98" i="3"/>
  <c r="E98" i="3" s="1"/>
  <c r="F98" i="3" s="1"/>
  <c r="G98" i="3" s="1"/>
  <c r="H98" i="3" s="1"/>
  <c r="I98" i="3" s="1"/>
  <c r="J98" i="3" s="1"/>
  <c r="K98" i="3" s="1"/>
  <c r="L98" i="3" s="1"/>
  <c r="M98" i="3" s="1"/>
  <c r="D97" i="3"/>
  <c r="E97" i="3" s="1"/>
  <c r="F97" i="3" s="1"/>
  <c r="G97" i="3" s="1"/>
  <c r="H97" i="3" s="1"/>
  <c r="I97" i="3" s="1"/>
  <c r="J97" i="3" s="1"/>
  <c r="K97" i="3" s="1"/>
  <c r="L97" i="3" s="1"/>
  <c r="M97" i="3" s="1"/>
  <c r="D96" i="3"/>
  <c r="E96" i="3" s="1"/>
  <c r="F96" i="3" s="1"/>
  <c r="G96" i="3" s="1"/>
  <c r="H96" i="3" s="1"/>
  <c r="I96" i="3" s="1"/>
  <c r="J96" i="3" s="1"/>
  <c r="K96" i="3" s="1"/>
  <c r="L96" i="3" s="1"/>
  <c r="M96" i="3" s="1"/>
  <c r="D95" i="3"/>
  <c r="E95" i="3" s="1"/>
  <c r="F95" i="3" s="1"/>
  <c r="G95" i="3" s="1"/>
  <c r="H95" i="3" s="1"/>
  <c r="I95" i="3" s="1"/>
  <c r="J95" i="3" s="1"/>
  <c r="K95" i="3" s="1"/>
  <c r="L95" i="3" s="1"/>
  <c r="M95" i="3" s="1"/>
  <c r="D94" i="3"/>
  <c r="E94" i="3" s="1"/>
  <c r="F94" i="3" s="1"/>
  <c r="G94" i="3" s="1"/>
  <c r="H94" i="3" s="1"/>
  <c r="I94" i="3" s="1"/>
  <c r="J94" i="3" s="1"/>
  <c r="K94" i="3" s="1"/>
  <c r="L94" i="3" s="1"/>
  <c r="M94" i="3" s="1"/>
  <c r="D92" i="3"/>
  <c r="E92" i="3" s="1"/>
  <c r="F92" i="3" s="1"/>
  <c r="G92" i="3" s="1"/>
  <c r="H92" i="3" s="1"/>
  <c r="I92" i="3" s="1"/>
  <c r="J92" i="3" s="1"/>
  <c r="K92" i="3" s="1"/>
  <c r="L92" i="3" s="1"/>
  <c r="M92" i="3" s="1"/>
  <c r="D91" i="3"/>
  <c r="E91" i="3" s="1"/>
  <c r="F91" i="3" s="1"/>
  <c r="G91" i="3" s="1"/>
  <c r="H91" i="3" s="1"/>
  <c r="I91" i="3" s="1"/>
  <c r="J91" i="3" s="1"/>
  <c r="K91" i="3" s="1"/>
  <c r="L91" i="3" s="1"/>
  <c r="M91" i="3" s="1"/>
  <c r="D90" i="3"/>
  <c r="E90" i="3" s="1"/>
  <c r="F90" i="3" s="1"/>
  <c r="G90" i="3" s="1"/>
  <c r="H90" i="3" s="1"/>
  <c r="I90" i="3" s="1"/>
  <c r="J90" i="3" s="1"/>
  <c r="K90" i="3" s="1"/>
  <c r="L90" i="3" s="1"/>
  <c r="M90" i="3" s="1"/>
  <c r="D89" i="3"/>
  <c r="E89" i="3" s="1"/>
  <c r="F89" i="3" s="1"/>
  <c r="G89" i="3" s="1"/>
  <c r="H89" i="3" s="1"/>
  <c r="I89" i="3" s="1"/>
  <c r="J89" i="3" s="1"/>
  <c r="K89" i="3" s="1"/>
  <c r="L89" i="3" s="1"/>
  <c r="M89" i="3" s="1"/>
  <c r="D88" i="3"/>
  <c r="E88" i="3" s="1"/>
  <c r="F88" i="3" s="1"/>
  <c r="G88" i="3" s="1"/>
  <c r="H88" i="3" s="1"/>
  <c r="I88" i="3" s="1"/>
  <c r="J88" i="3" s="1"/>
  <c r="K88" i="3" s="1"/>
  <c r="L88" i="3" s="1"/>
  <c r="M88" i="3" s="1"/>
  <c r="D87" i="3"/>
  <c r="E87" i="3" s="1"/>
  <c r="F87" i="3" s="1"/>
  <c r="G87" i="3" s="1"/>
  <c r="H87" i="3" s="1"/>
  <c r="I87" i="3" s="1"/>
  <c r="J87" i="3" s="1"/>
  <c r="K87" i="3" s="1"/>
  <c r="L87" i="3" s="1"/>
  <c r="M87" i="3" s="1"/>
  <c r="D86" i="3"/>
  <c r="E86" i="3" s="1"/>
  <c r="F86" i="3" s="1"/>
  <c r="G86" i="3" s="1"/>
  <c r="H86" i="3" s="1"/>
  <c r="I86" i="3" s="1"/>
  <c r="J86" i="3" s="1"/>
  <c r="K86" i="3" s="1"/>
  <c r="L86" i="3" s="1"/>
  <c r="M86" i="3" s="1"/>
  <c r="D84" i="3"/>
  <c r="E84" i="3" s="1"/>
  <c r="F84" i="3" s="1"/>
  <c r="G84" i="3" s="1"/>
  <c r="H84" i="3" s="1"/>
  <c r="I84" i="3" s="1"/>
  <c r="J84" i="3" s="1"/>
  <c r="K84" i="3" s="1"/>
  <c r="L84" i="3" s="1"/>
  <c r="M84" i="3" s="1"/>
  <c r="D83" i="3"/>
  <c r="E83" i="3" s="1"/>
  <c r="F83" i="3" s="1"/>
  <c r="G83" i="3" s="1"/>
  <c r="H83" i="3" s="1"/>
  <c r="I83" i="3" s="1"/>
  <c r="J83" i="3" s="1"/>
  <c r="K83" i="3" s="1"/>
  <c r="L83" i="3" s="1"/>
  <c r="M83" i="3" s="1"/>
  <c r="D82" i="3"/>
  <c r="E82" i="3" s="1"/>
  <c r="F82" i="3" s="1"/>
  <c r="G82" i="3" s="1"/>
  <c r="H82" i="3" s="1"/>
  <c r="I82" i="3" s="1"/>
  <c r="J82" i="3" s="1"/>
  <c r="K82" i="3" s="1"/>
  <c r="L82" i="3" s="1"/>
  <c r="M82" i="3" s="1"/>
  <c r="D81" i="3"/>
  <c r="E81" i="3" s="1"/>
  <c r="F81" i="3" s="1"/>
  <c r="G81" i="3" s="1"/>
  <c r="H81" i="3" s="1"/>
  <c r="I81" i="3" s="1"/>
  <c r="J81" i="3" s="1"/>
  <c r="K81" i="3" s="1"/>
  <c r="L81" i="3" s="1"/>
  <c r="M81" i="3" s="1"/>
  <c r="D80" i="3"/>
  <c r="E80" i="3" s="1"/>
  <c r="F80" i="3" s="1"/>
  <c r="G80" i="3" s="1"/>
  <c r="H80" i="3" s="1"/>
  <c r="I80" i="3" s="1"/>
  <c r="J80" i="3" s="1"/>
  <c r="K80" i="3" s="1"/>
  <c r="L80" i="3" s="1"/>
  <c r="M80" i="3" s="1"/>
  <c r="D79" i="3"/>
  <c r="E79" i="3" s="1"/>
  <c r="F79" i="3" s="1"/>
  <c r="G79" i="3" s="1"/>
  <c r="H79" i="3" s="1"/>
  <c r="I79" i="3" s="1"/>
  <c r="J79" i="3" s="1"/>
  <c r="K79" i="3" s="1"/>
  <c r="L79" i="3" s="1"/>
  <c r="M79" i="3" s="1"/>
  <c r="D78" i="3"/>
  <c r="E78" i="3" s="1"/>
  <c r="F78" i="3" s="1"/>
  <c r="G78" i="3" s="1"/>
  <c r="H78" i="3" s="1"/>
  <c r="I78" i="3" s="1"/>
  <c r="J78" i="3" s="1"/>
  <c r="K78" i="3" s="1"/>
  <c r="L78" i="3" s="1"/>
  <c r="M78" i="3" s="1"/>
  <c r="D76" i="3"/>
  <c r="E76" i="3" s="1"/>
  <c r="F76" i="3" s="1"/>
  <c r="G76" i="3" s="1"/>
  <c r="H76" i="3" s="1"/>
  <c r="I76" i="3" s="1"/>
  <c r="J76" i="3" s="1"/>
  <c r="K76" i="3" s="1"/>
  <c r="L76" i="3" s="1"/>
  <c r="M76" i="3" s="1"/>
  <c r="D75" i="3"/>
  <c r="E75" i="3" s="1"/>
  <c r="F75" i="3" s="1"/>
  <c r="G75" i="3" s="1"/>
  <c r="H75" i="3" s="1"/>
  <c r="I75" i="3" s="1"/>
  <c r="J75" i="3" s="1"/>
  <c r="K75" i="3" s="1"/>
  <c r="L75" i="3" s="1"/>
  <c r="M75" i="3" s="1"/>
  <c r="D74" i="3"/>
  <c r="E74" i="3" s="1"/>
  <c r="F74" i="3" s="1"/>
  <c r="G74" i="3" s="1"/>
  <c r="H74" i="3" s="1"/>
  <c r="I74" i="3" s="1"/>
  <c r="J74" i="3" s="1"/>
  <c r="K74" i="3" s="1"/>
  <c r="L74" i="3" s="1"/>
  <c r="M74" i="3" s="1"/>
  <c r="D73" i="3"/>
  <c r="E73" i="3" s="1"/>
  <c r="F73" i="3" s="1"/>
  <c r="G73" i="3" s="1"/>
  <c r="H73" i="3" s="1"/>
  <c r="I73" i="3" s="1"/>
  <c r="J73" i="3" s="1"/>
  <c r="K73" i="3" s="1"/>
  <c r="L73" i="3" s="1"/>
  <c r="M73" i="3" s="1"/>
  <c r="D72" i="3"/>
  <c r="E72" i="3" s="1"/>
  <c r="F72" i="3" s="1"/>
  <c r="G72" i="3" s="1"/>
  <c r="H72" i="3" s="1"/>
  <c r="I72" i="3" s="1"/>
  <c r="J72" i="3" s="1"/>
  <c r="K72" i="3" s="1"/>
  <c r="L72" i="3" s="1"/>
  <c r="M72" i="3" s="1"/>
  <c r="D71" i="3"/>
  <c r="E71" i="3" s="1"/>
  <c r="F71" i="3" s="1"/>
  <c r="G71" i="3" s="1"/>
  <c r="H71" i="3" s="1"/>
  <c r="I71" i="3" s="1"/>
  <c r="J71" i="3" s="1"/>
  <c r="K71" i="3" s="1"/>
  <c r="L71" i="3" s="1"/>
  <c r="M71" i="3" s="1"/>
  <c r="D70" i="3"/>
  <c r="E70" i="3" s="1"/>
  <c r="F70" i="3" s="1"/>
  <c r="G70" i="3" s="1"/>
  <c r="H70" i="3" s="1"/>
  <c r="I70" i="3" s="1"/>
  <c r="J70" i="3" s="1"/>
  <c r="K70" i="3" s="1"/>
  <c r="L70" i="3" s="1"/>
  <c r="M70" i="3" s="1"/>
  <c r="D68" i="3"/>
  <c r="E68" i="3" s="1"/>
  <c r="F68" i="3" s="1"/>
  <c r="G68" i="3" s="1"/>
  <c r="H68" i="3" s="1"/>
  <c r="I68" i="3" s="1"/>
  <c r="J68" i="3" s="1"/>
  <c r="K68" i="3" s="1"/>
  <c r="L68" i="3" s="1"/>
  <c r="M68" i="3" s="1"/>
  <c r="D67" i="3"/>
  <c r="E67" i="3" s="1"/>
  <c r="F67" i="3" s="1"/>
  <c r="G67" i="3" s="1"/>
  <c r="H67" i="3" s="1"/>
  <c r="I67" i="3" s="1"/>
  <c r="J67" i="3" s="1"/>
  <c r="K67" i="3" s="1"/>
  <c r="L67" i="3" s="1"/>
  <c r="M67" i="3" s="1"/>
  <c r="D66" i="3"/>
  <c r="E66" i="3" s="1"/>
  <c r="F66" i="3" s="1"/>
  <c r="G66" i="3" s="1"/>
  <c r="H66" i="3" s="1"/>
  <c r="I66" i="3" s="1"/>
  <c r="J66" i="3" s="1"/>
  <c r="K66" i="3" s="1"/>
  <c r="L66" i="3" s="1"/>
  <c r="M66" i="3" s="1"/>
  <c r="D65" i="3"/>
  <c r="E65" i="3" s="1"/>
  <c r="F65" i="3" s="1"/>
  <c r="G65" i="3" s="1"/>
  <c r="H65" i="3" s="1"/>
  <c r="I65" i="3" s="1"/>
  <c r="J65" i="3" s="1"/>
  <c r="K65" i="3" s="1"/>
  <c r="L65" i="3" s="1"/>
  <c r="M65" i="3" s="1"/>
  <c r="D64" i="3"/>
  <c r="E64" i="3" s="1"/>
  <c r="F64" i="3" s="1"/>
  <c r="G64" i="3" s="1"/>
  <c r="H64" i="3" s="1"/>
  <c r="I64" i="3" s="1"/>
  <c r="J64" i="3" s="1"/>
  <c r="K64" i="3" s="1"/>
  <c r="L64" i="3" s="1"/>
  <c r="M64" i="3" s="1"/>
  <c r="D63" i="3"/>
  <c r="E63" i="3" s="1"/>
  <c r="F63" i="3" s="1"/>
  <c r="G63" i="3" s="1"/>
  <c r="H63" i="3" s="1"/>
  <c r="I63" i="3" s="1"/>
  <c r="J63" i="3" s="1"/>
  <c r="K63" i="3" s="1"/>
  <c r="L63" i="3" s="1"/>
  <c r="M63" i="3" s="1"/>
  <c r="D62" i="3"/>
  <c r="E62" i="3" s="1"/>
  <c r="F62" i="3" s="1"/>
  <c r="G62" i="3" s="1"/>
  <c r="H62" i="3" s="1"/>
  <c r="I62" i="3" s="1"/>
  <c r="J62" i="3" s="1"/>
  <c r="K62" i="3" s="1"/>
  <c r="L62" i="3" s="1"/>
  <c r="M62" i="3" s="1"/>
  <c r="D60" i="3"/>
  <c r="E60" i="3" s="1"/>
  <c r="F60" i="3" s="1"/>
  <c r="G60" i="3" s="1"/>
  <c r="H60" i="3" s="1"/>
  <c r="I60" i="3" s="1"/>
  <c r="J60" i="3" s="1"/>
  <c r="K60" i="3" s="1"/>
  <c r="L60" i="3" s="1"/>
  <c r="M60" i="3" s="1"/>
  <c r="D59" i="3"/>
  <c r="E59" i="3" s="1"/>
  <c r="F59" i="3" s="1"/>
  <c r="G59" i="3" s="1"/>
  <c r="H59" i="3" s="1"/>
  <c r="I59" i="3" s="1"/>
  <c r="J59" i="3" s="1"/>
  <c r="K59" i="3" s="1"/>
  <c r="L59" i="3" s="1"/>
  <c r="M59" i="3" s="1"/>
  <c r="D58" i="3"/>
  <c r="E58" i="3" s="1"/>
  <c r="F58" i="3" s="1"/>
  <c r="G58" i="3" s="1"/>
  <c r="H58" i="3" s="1"/>
  <c r="I58" i="3" s="1"/>
  <c r="J58" i="3" s="1"/>
  <c r="K58" i="3" s="1"/>
  <c r="L58" i="3" s="1"/>
  <c r="M58" i="3" s="1"/>
  <c r="D57" i="3"/>
  <c r="E57" i="3" s="1"/>
  <c r="F57" i="3" s="1"/>
  <c r="G57" i="3" s="1"/>
  <c r="H57" i="3" s="1"/>
  <c r="I57" i="3" s="1"/>
  <c r="J57" i="3" s="1"/>
  <c r="K57" i="3" s="1"/>
  <c r="L57" i="3" s="1"/>
  <c r="M57" i="3" s="1"/>
  <c r="D56" i="3"/>
  <c r="E56" i="3" s="1"/>
  <c r="F56" i="3" s="1"/>
  <c r="G56" i="3" s="1"/>
  <c r="H56" i="3" s="1"/>
  <c r="I56" i="3" s="1"/>
  <c r="J56" i="3" s="1"/>
  <c r="K56" i="3" s="1"/>
  <c r="L56" i="3" s="1"/>
  <c r="M56" i="3" s="1"/>
  <c r="D55" i="3"/>
  <c r="E55" i="3" s="1"/>
  <c r="F55" i="3" s="1"/>
  <c r="G55" i="3" s="1"/>
  <c r="H55" i="3" s="1"/>
  <c r="I55" i="3" s="1"/>
  <c r="J55" i="3" s="1"/>
  <c r="K55" i="3" s="1"/>
  <c r="L55" i="3" s="1"/>
  <c r="M55" i="3" s="1"/>
  <c r="D54" i="3"/>
  <c r="E54" i="3" s="1"/>
  <c r="F54" i="3" s="1"/>
  <c r="G54" i="3" s="1"/>
  <c r="H54" i="3" s="1"/>
  <c r="I54" i="3" s="1"/>
  <c r="J54" i="3" s="1"/>
  <c r="K54" i="3" s="1"/>
  <c r="L54" i="3" s="1"/>
  <c r="M54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D50" i="3"/>
  <c r="E50" i="3" s="1"/>
  <c r="F50" i="3" s="1"/>
  <c r="G50" i="3" s="1"/>
  <c r="H50" i="3" s="1"/>
  <c r="I50" i="3" s="1"/>
  <c r="J50" i="3" s="1"/>
  <c r="K50" i="3" s="1"/>
  <c r="L50" i="3" s="1"/>
  <c r="M50" i="3" s="1"/>
  <c r="D49" i="3"/>
  <c r="E49" i="3" s="1"/>
  <c r="F49" i="3" s="1"/>
  <c r="G49" i="3" s="1"/>
  <c r="H49" i="3" s="1"/>
  <c r="I49" i="3" s="1"/>
  <c r="J49" i="3" s="1"/>
  <c r="K49" i="3" s="1"/>
  <c r="L49" i="3" s="1"/>
  <c r="M49" i="3" s="1"/>
  <c r="D48" i="3"/>
  <c r="E48" i="3" s="1"/>
  <c r="F48" i="3" s="1"/>
  <c r="G48" i="3" s="1"/>
  <c r="H48" i="3" s="1"/>
  <c r="I48" i="3" s="1"/>
  <c r="J48" i="3" s="1"/>
  <c r="K48" i="3" s="1"/>
  <c r="L48" i="3" s="1"/>
  <c r="M48" i="3" s="1"/>
  <c r="D47" i="3"/>
  <c r="E47" i="3" s="1"/>
  <c r="F47" i="3" s="1"/>
  <c r="G47" i="3" s="1"/>
  <c r="H47" i="3" s="1"/>
  <c r="I47" i="3" s="1"/>
  <c r="J47" i="3" s="1"/>
  <c r="K47" i="3" s="1"/>
  <c r="L47" i="3" s="1"/>
  <c r="M47" i="3" s="1"/>
  <c r="D46" i="3"/>
  <c r="E46" i="3" s="1"/>
  <c r="F46" i="3" s="1"/>
  <c r="G46" i="3" s="1"/>
  <c r="H46" i="3" s="1"/>
  <c r="I46" i="3" s="1"/>
  <c r="J46" i="3" s="1"/>
  <c r="K46" i="3" s="1"/>
  <c r="L46" i="3" s="1"/>
  <c r="M46" i="3" s="1"/>
  <c r="D44" i="3"/>
  <c r="E44" i="3" s="1"/>
  <c r="F44" i="3" s="1"/>
  <c r="G44" i="3" s="1"/>
  <c r="H44" i="3" s="1"/>
  <c r="I44" i="3" s="1"/>
  <c r="J44" i="3" s="1"/>
  <c r="K44" i="3" s="1"/>
  <c r="L44" i="3" s="1"/>
  <c r="M44" i="3" s="1"/>
  <c r="D43" i="3"/>
  <c r="E43" i="3" s="1"/>
  <c r="F43" i="3" s="1"/>
  <c r="G43" i="3" s="1"/>
  <c r="H43" i="3" s="1"/>
  <c r="I43" i="3" s="1"/>
  <c r="J43" i="3" s="1"/>
  <c r="K43" i="3" s="1"/>
  <c r="L43" i="3" s="1"/>
  <c r="M43" i="3" s="1"/>
  <c r="D42" i="3"/>
  <c r="E42" i="3" s="1"/>
  <c r="F42" i="3" s="1"/>
  <c r="G42" i="3" s="1"/>
  <c r="H42" i="3" s="1"/>
  <c r="I42" i="3" s="1"/>
  <c r="J42" i="3" s="1"/>
  <c r="K42" i="3" s="1"/>
  <c r="L42" i="3" s="1"/>
  <c r="M42" i="3" s="1"/>
  <c r="D41" i="3"/>
  <c r="E41" i="3" s="1"/>
  <c r="F41" i="3" s="1"/>
  <c r="G41" i="3" s="1"/>
  <c r="H41" i="3" s="1"/>
  <c r="I41" i="3" s="1"/>
  <c r="J41" i="3" s="1"/>
  <c r="K41" i="3" s="1"/>
  <c r="L41" i="3" s="1"/>
  <c r="M41" i="3" s="1"/>
  <c r="D40" i="3"/>
  <c r="E40" i="3" s="1"/>
  <c r="F40" i="3" s="1"/>
  <c r="G40" i="3" s="1"/>
  <c r="H40" i="3" s="1"/>
  <c r="I40" i="3" s="1"/>
  <c r="J40" i="3" s="1"/>
  <c r="K40" i="3" s="1"/>
  <c r="L40" i="3" s="1"/>
  <c r="M40" i="3" s="1"/>
  <c r="D39" i="3"/>
  <c r="E39" i="3" s="1"/>
  <c r="F39" i="3" s="1"/>
  <c r="G39" i="3" s="1"/>
  <c r="H39" i="3" s="1"/>
  <c r="I39" i="3" s="1"/>
  <c r="J39" i="3" s="1"/>
  <c r="K39" i="3" s="1"/>
  <c r="L39" i="3" s="1"/>
  <c r="M39" i="3" s="1"/>
  <c r="D38" i="3"/>
  <c r="E38" i="3" s="1"/>
  <c r="F38" i="3" s="1"/>
  <c r="G38" i="3" s="1"/>
  <c r="H38" i="3" s="1"/>
  <c r="I38" i="3" s="1"/>
  <c r="J38" i="3" s="1"/>
  <c r="K38" i="3" s="1"/>
  <c r="L38" i="3" s="1"/>
  <c r="M38" i="3" s="1"/>
  <c r="D36" i="3"/>
  <c r="E36" i="3" s="1"/>
  <c r="F36" i="3" s="1"/>
  <c r="G36" i="3" s="1"/>
  <c r="H36" i="3" s="1"/>
  <c r="I36" i="3" s="1"/>
  <c r="J36" i="3" s="1"/>
  <c r="K36" i="3" s="1"/>
  <c r="L36" i="3" s="1"/>
  <c r="M36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D34" i="3"/>
  <c r="E34" i="3" s="1"/>
  <c r="F34" i="3" s="1"/>
  <c r="G34" i="3" s="1"/>
  <c r="H34" i="3" s="1"/>
  <c r="I34" i="3" s="1"/>
  <c r="J34" i="3" s="1"/>
  <c r="K34" i="3" s="1"/>
  <c r="L34" i="3" s="1"/>
  <c r="M34" i="3" s="1"/>
  <c r="D33" i="3"/>
  <c r="E33" i="3" s="1"/>
  <c r="F33" i="3" s="1"/>
  <c r="G33" i="3" s="1"/>
  <c r="H33" i="3" s="1"/>
  <c r="I33" i="3" s="1"/>
  <c r="J33" i="3" s="1"/>
  <c r="K33" i="3" s="1"/>
  <c r="L33" i="3" s="1"/>
  <c r="M33" i="3" s="1"/>
  <c r="D32" i="3"/>
  <c r="E32" i="3" s="1"/>
  <c r="F32" i="3" s="1"/>
  <c r="G32" i="3" s="1"/>
  <c r="H32" i="3" s="1"/>
  <c r="I32" i="3" s="1"/>
  <c r="J32" i="3" s="1"/>
  <c r="K32" i="3" s="1"/>
  <c r="L32" i="3" s="1"/>
  <c r="M32" i="3" s="1"/>
  <c r="D31" i="3"/>
  <c r="E31" i="3" s="1"/>
  <c r="F31" i="3" s="1"/>
  <c r="G31" i="3" s="1"/>
  <c r="H31" i="3" s="1"/>
  <c r="I31" i="3" s="1"/>
  <c r="J31" i="3" s="1"/>
  <c r="K31" i="3" s="1"/>
  <c r="L31" i="3" s="1"/>
  <c r="M31" i="3" s="1"/>
  <c r="D30" i="3"/>
  <c r="E30" i="3" s="1"/>
  <c r="F30" i="3" s="1"/>
  <c r="G30" i="3" s="1"/>
  <c r="H30" i="3" s="1"/>
  <c r="I30" i="3" s="1"/>
  <c r="J30" i="3" s="1"/>
  <c r="K30" i="3" s="1"/>
  <c r="L30" i="3" s="1"/>
  <c r="M30" i="3" s="1"/>
  <c r="D28" i="3"/>
  <c r="E28" i="3" s="1"/>
  <c r="F28" i="3" s="1"/>
  <c r="G28" i="3" s="1"/>
  <c r="H28" i="3" s="1"/>
  <c r="I28" i="3" s="1"/>
  <c r="J28" i="3" s="1"/>
  <c r="K28" i="3" s="1"/>
  <c r="L28" i="3" s="1"/>
  <c r="M28" i="3" s="1"/>
  <c r="D27" i="3"/>
  <c r="E27" i="3" s="1"/>
  <c r="F27" i="3" s="1"/>
  <c r="G27" i="3" s="1"/>
  <c r="H27" i="3" s="1"/>
  <c r="I27" i="3" s="1"/>
  <c r="J27" i="3" s="1"/>
  <c r="K27" i="3" s="1"/>
  <c r="L27" i="3" s="1"/>
  <c r="M27" i="3" s="1"/>
  <c r="D26" i="3"/>
  <c r="E26" i="3" s="1"/>
  <c r="F26" i="3" s="1"/>
  <c r="G26" i="3" s="1"/>
  <c r="H26" i="3" s="1"/>
  <c r="I26" i="3" s="1"/>
  <c r="J26" i="3" s="1"/>
  <c r="K26" i="3" s="1"/>
  <c r="L26" i="3" s="1"/>
  <c r="M26" i="3" s="1"/>
  <c r="D25" i="3"/>
  <c r="E25" i="3" s="1"/>
  <c r="F25" i="3" s="1"/>
  <c r="G25" i="3" s="1"/>
  <c r="H25" i="3" s="1"/>
  <c r="I25" i="3" s="1"/>
  <c r="J25" i="3" s="1"/>
  <c r="K25" i="3" s="1"/>
  <c r="L25" i="3" s="1"/>
  <c r="M25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D23" i="3"/>
  <c r="E23" i="3" s="1"/>
  <c r="F23" i="3" s="1"/>
  <c r="G23" i="3" s="1"/>
  <c r="H23" i="3" s="1"/>
  <c r="I23" i="3" s="1"/>
  <c r="J23" i="3" s="1"/>
  <c r="K23" i="3" s="1"/>
  <c r="L23" i="3" s="1"/>
  <c r="M23" i="3" s="1"/>
  <c r="D22" i="3"/>
  <c r="E22" i="3" s="1"/>
  <c r="F22" i="3" s="1"/>
  <c r="G22" i="3" s="1"/>
  <c r="H22" i="3" s="1"/>
  <c r="I22" i="3" s="1"/>
  <c r="J22" i="3" s="1"/>
  <c r="K22" i="3" s="1"/>
  <c r="L22" i="3" s="1"/>
  <c r="M22" i="3" s="1"/>
  <c r="D19" i="3"/>
  <c r="E19" i="3" s="1"/>
  <c r="F19" i="3" s="1"/>
  <c r="G19" i="3" s="1"/>
  <c r="H19" i="3" s="1"/>
  <c r="I19" i="3" s="1"/>
  <c r="J19" i="3" s="1"/>
  <c r="K19" i="3" s="1"/>
  <c r="L19" i="3" s="1"/>
  <c r="M19" i="3" s="1"/>
  <c r="D18" i="3"/>
  <c r="E18" i="3" s="1"/>
  <c r="F18" i="3" s="1"/>
  <c r="G18" i="3" s="1"/>
  <c r="H18" i="3" s="1"/>
  <c r="I18" i="3" s="1"/>
  <c r="J18" i="3" s="1"/>
  <c r="K18" i="3" s="1"/>
  <c r="L18" i="3" s="1"/>
  <c r="M18" i="3" s="1"/>
  <c r="D17" i="3"/>
  <c r="E17" i="3" s="1"/>
  <c r="F17" i="3" s="1"/>
  <c r="G17" i="3" s="1"/>
  <c r="H17" i="3" s="1"/>
  <c r="I17" i="3" s="1"/>
  <c r="J17" i="3" s="1"/>
  <c r="K17" i="3" s="1"/>
  <c r="L17" i="3" s="1"/>
  <c r="M17" i="3" s="1"/>
  <c r="D16" i="3"/>
  <c r="E16" i="3" s="1"/>
  <c r="F16" i="3" s="1"/>
  <c r="G16" i="3" s="1"/>
  <c r="H16" i="3" s="1"/>
  <c r="I16" i="3" s="1"/>
  <c r="J16" i="3" s="1"/>
  <c r="K16" i="3" s="1"/>
  <c r="L16" i="3" s="1"/>
  <c r="M16" i="3" s="1"/>
  <c r="D15" i="3"/>
  <c r="E15" i="3" s="1"/>
  <c r="F15" i="3" s="1"/>
  <c r="G15" i="3" s="1"/>
  <c r="H15" i="3" s="1"/>
  <c r="I15" i="3" s="1"/>
  <c r="J15" i="3" s="1"/>
  <c r="K15" i="3" s="1"/>
  <c r="L15" i="3" s="1"/>
  <c r="M15" i="3" s="1"/>
  <c r="D14" i="3"/>
  <c r="E14" i="3" s="1"/>
  <c r="F14" i="3" s="1"/>
  <c r="G14" i="3" s="1"/>
  <c r="H14" i="3" s="1"/>
  <c r="I14" i="3" s="1"/>
  <c r="J14" i="3" s="1"/>
  <c r="K14" i="3" s="1"/>
  <c r="L14" i="3" s="1"/>
  <c r="M14" i="3" s="1"/>
  <c r="D11" i="3"/>
  <c r="E11" i="3" s="1"/>
  <c r="F11" i="3" s="1"/>
  <c r="G11" i="3" s="1"/>
  <c r="H11" i="3" s="1"/>
  <c r="I11" i="3" s="1"/>
  <c r="J11" i="3" s="1"/>
  <c r="K11" i="3" s="1"/>
  <c r="L11" i="3" s="1"/>
  <c r="M11" i="3" s="1"/>
  <c r="D10" i="3"/>
  <c r="E10" i="3" s="1"/>
  <c r="F10" i="3" s="1"/>
  <c r="G10" i="3" s="1"/>
  <c r="H10" i="3" s="1"/>
  <c r="I10" i="3" s="1"/>
  <c r="J10" i="3" s="1"/>
  <c r="K10" i="3" s="1"/>
  <c r="L10" i="3" s="1"/>
  <c r="M10" i="3" s="1"/>
  <c r="D9" i="3"/>
  <c r="E9" i="3" s="1"/>
  <c r="F9" i="3" s="1"/>
  <c r="G9" i="3" s="1"/>
  <c r="H9" i="3" s="1"/>
  <c r="I9" i="3" s="1"/>
  <c r="J9" i="3" s="1"/>
  <c r="K9" i="3" s="1"/>
  <c r="L9" i="3" s="1"/>
  <c r="M9" i="3" s="1"/>
  <c r="D8" i="3"/>
  <c r="E8" i="3" s="1"/>
  <c r="F8" i="3" s="1"/>
  <c r="G8" i="3" s="1"/>
  <c r="H8" i="3" s="1"/>
  <c r="I8" i="3" s="1"/>
  <c r="J8" i="3" s="1"/>
  <c r="K8" i="3" s="1"/>
  <c r="L8" i="3" s="1"/>
  <c r="M8" i="3" s="1"/>
  <c r="D7" i="3"/>
  <c r="E7" i="3" s="1"/>
  <c r="F7" i="3" s="1"/>
  <c r="G7" i="3" s="1"/>
  <c r="H7" i="3" s="1"/>
  <c r="I7" i="3" s="1"/>
  <c r="J7" i="3" s="1"/>
  <c r="K7" i="3" s="1"/>
  <c r="L7" i="3" s="1"/>
  <c r="M7" i="3" s="1"/>
  <c r="D6" i="3"/>
  <c r="E6" i="3" s="1"/>
  <c r="F6" i="3" s="1"/>
  <c r="G6" i="3" s="1"/>
  <c r="H6" i="3" s="1"/>
  <c r="I6" i="3" s="1"/>
  <c r="J6" i="3" s="1"/>
  <c r="K6" i="3" s="1"/>
  <c r="L6" i="3" s="1"/>
  <c r="M6" i="3" s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D731" i="15"/>
  <c r="A480" i="15"/>
  <c r="B480" i="15"/>
  <c r="A481" i="15"/>
  <c r="B481" i="15"/>
  <c r="A482" i="15"/>
  <c r="B482" i="15"/>
  <c r="A483" i="15"/>
  <c r="B483" i="15"/>
  <c r="A484" i="15"/>
  <c r="B484" i="15"/>
  <c r="A485" i="15"/>
  <c r="B485" i="15"/>
  <c r="A486" i="15"/>
  <c r="B486" i="15"/>
  <c r="A487" i="15"/>
  <c r="B487" i="15"/>
  <c r="A488" i="15"/>
  <c r="B488" i="15"/>
  <c r="A489" i="15"/>
  <c r="B489" i="15"/>
  <c r="A490" i="15"/>
  <c r="B490" i="15"/>
  <c r="A491" i="15"/>
  <c r="B491" i="15"/>
  <c r="A492" i="15"/>
  <c r="B492" i="15"/>
  <c r="A493" i="15"/>
  <c r="B493" i="15"/>
  <c r="A494" i="15"/>
  <c r="B494" i="15"/>
  <c r="A495" i="15"/>
  <c r="B495" i="15"/>
  <c r="A496" i="15"/>
  <c r="B496" i="15"/>
  <c r="A497" i="15"/>
  <c r="B497" i="15"/>
  <c r="A498" i="15"/>
  <c r="B498" i="15"/>
  <c r="A499" i="15"/>
  <c r="B499" i="15"/>
  <c r="A500" i="15"/>
  <c r="B500" i="15"/>
  <c r="A501" i="15"/>
  <c r="B501" i="15"/>
  <c r="A502" i="15"/>
  <c r="B502" i="15"/>
  <c r="A503" i="15"/>
  <c r="B503" i="15"/>
  <c r="A504" i="15"/>
  <c r="B504" i="15"/>
  <c r="A505" i="15"/>
  <c r="B505" i="15"/>
  <c r="A506" i="15"/>
  <c r="B506" i="15"/>
  <c r="A507" i="15"/>
  <c r="B507" i="15"/>
  <c r="A508" i="15"/>
  <c r="B508" i="15"/>
  <c r="A509" i="15"/>
  <c r="B509" i="15"/>
  <c r="A510" i="15"/>
  <c r="B510" i="15"/>
  <c r="A511" i="15"/>
  <c r="B511" i="15"/>
  <c r="A512" i="15"/>
  <c r="B512" i="15"/>
  <c r="A513" i="15"/>
  <c r="B513" i="15"/>
  <c r="A514" i="15"/>
  <c r="B514" i="15"/>
  <c r="A515" i="15"/>
  <c r="B515" i="15"/>
  <c r="A516" i="15"/>
  <c r="B516" i="15"/>
  <c r="A517" i="15"/>
  <c r="B517" i="15"/>
  <c r="A518" i="15"/>
  <c r="B518" i="15"/>
  <c r="A519" i="15"/>
  <c r="B519" i="15"/>
  <c r="A520" i="15"/>
  <c r="B520" i="15"/>
  <c r="A521" i="15"/>
  <c r="B521" i="15"/>
  <c r="A522" i="15"/>
  <c r="B522" i="15"/>
  <c r="A523" i="15"/>
  <c r="B523" i="15"/>
  <c r="A524" i="15"/>
  <c r="B524" i="15"/>
  <c r="A525" i="15"/>
  <c r="B525" i="15"/>
  <c r="A526" i="15"/>
  <c r="B526" i="15"/>
  <c r="A527" i="15"/>
  <c r="B527" i="15"/>
  <c r="A528" i="15"/>
  <c r="B528" i="15"/>
  <c r="A529" i="15"/>
  <c r="B529" i="15"/>
  <c r="A530" i="15"/>
  <c r="B530" i="15"/>
  <c r="A531" i="15"/>
  <c r="B531" i="15"/>
  <c r="A532" i="15"/>
  <c r="B532" i="15"/>
  <c r="A533" i="15"/>
  <c r="B533" i="15"/>
  <c r="A534" i="15"/>
  <c r="B534" i="15"/>
  <c r="A535" i="15"/>
  <c r="B535" i="15"/>
  <c r="A536" i="15"/>
  <c r="B536" i="15"/>
  <c r="A537" i="15"/>
  <c r="B537" i="15"/>
  <c r="A538" i="15"/>
  <c r="B538" i="15"/>
  <c r="A539" i="15"/>
  <c r="B539" i="15"/>
  <c r="A540" i="15"/>
  <c r="B540" i="15"/>
  <c r="A541" i="15"/>
  <c r="B541" i="15"/>
  <c r="A542" i="15"/>
  <c r="B542" i="15"/>
  <c r="A543" i="15"/>
  <c r="B543" i="15"/>
  <c r="A544" i="15"/>
  <c r="B544" i="15"/>
  <c r="A545" i="15"/>
  <c r="B545" i="15"/>
  <c r="A546" i="15"/>
  <c r="B546" i="15"/>
  <c r="A547" i="15"/>
  <c r="B547" i="15"/>
  <c r="A548" i="15"/>
  <c r="B548" i="15"/>
  <c r="A549" i="15"/>
  <c r="B549" i="15"/>
  <c r="A550" i="15"/>
  <c r="B550" i="15"/>
  <c r="A551" i="15"/>
  <c r="B551" i="15"/>
  <c r="A552" i="15"/>
  <c r="B552" i="15"/>
  <c r="A553" i="15"/>
  <c r="B553" i="15"/>
  <c r="A554" i="15"/>
  <c r="B554" i="15"/>
  <c r="A555" i="15"/>
  <c r="B555" i="15"/>
  <c r="A556" i="15"/>
  <c r="B556" i="15"/>
  <c r="A557" i="15"/>
  <c r="B557" i="15"/>
  <c r="A558" i="15"/>
  <c r="B558" i="15"/>
  <c r="A559" i="15"/>
  <c r="B559" i="15"/>
  <c r="A560" i="15"/>
  <c r="B560" i="15"/>
  <c r="A561" i="15"/>
  <c r="B561" i="15"/>
  <c r="A562" i="15"/>
  <c r="B562" i="15"/>
  <c r="A563" i="15"/>
  <c r="B563" i="15"/>
  <c r="A564" i="15"/>
  <c r="B564" i="15"/>
  <c r="A565" i="15"/>
  <c r="B565" i="15"/>
  <c r="A566" i="15"/>
  <c r="B566" i="15"/>
  <c r="A567" i="15"/>
  <c r="B567" i="15"/>
  <c r="A568" i="15"/>
  <c r="B568" i="15"/>
  <c r="A569" i="15"/>
  <c r="B569" i="15"/>
  <c r="A570" i="15"/>
  <c r="B570" i="15"/>
  <c r="A571" i="15"/>
  <c r="B571" i="15"/>
  <c r="A572" i="15"/>
  <c r="B572" i="15"/>
  <c r="A573" i="15"/>
  <c r="B573" i="15"/>
  <c r="A574" i="15"/>
  <c r="B574" i="15"/>
  <c r="A575" i="15"/>
  <c r="B575" i="15"/>
  <c r="A576" i="15"/>
  <c r="B576" i="15"/>
  <c r="A577" i="15"/>
  <c r="B577" i="15"/>
  <c r="A578" i="15"/>
  <c r="B578" i="15"/>
  <c r="A579" i="15"/>
  <c r="B579" i="15"/>
  <c r="A580" i="15"/>
  <c r="B580" i="15"/>
  <c r="A581" i="15"/>
  <c r="B581" i="15"/>
  <c r="A582" i="15"/>
  <c r="B582" i="15"/>
  <c r="A583" i="15"/>
  <c r="B583" i="15"/>
  <c r="A584" i="15"/>
  <c r="B584" i="15"/>
  <c r="A585" i="15"/>
  <c r="B585" i="15"/>
  <c r="C130" i="15"/>
  <c r="B130" i="15"/>
  <c r="A130" i="15"/>
  <c r="D813" i="15"/>
  <c r="D812" i="15"/>
  <c r="D811" i="15"/>
  <c r="D810" i="15"/>
  <c r="D809" i="15"/>
  <c r="D808" i="15"/>
  <c r="D807" i="15"/>
  <c r="D806" i="15"/>
  <c r="D805" i="15"/>
  <c r="D804" i="15"/>
  <c r="D803" i="15"/>
  <c r="D802" i="15"/>
  <c r="D801" i="15"/>
  <c r="D800" i="15"/>
  <c r="D799" i="15"/>
  <c r="D798" i="15"/>
  <c r="D797" i="15"/>
  <c r="D796" i="15"/>
  <c r="D795" i="15"/>
  <c r="D794" i="15"/>
  <c r="D793" i="15"/>
  <c r="D792" i="15"/>
  <c r="D791" i="15"/>
  <c r="D790" i="15"/>
  <c r="D789" i="15"/>
  <c r="D788" i="15"/>
  <c r="D787" i="15"/>
  <c r="D786" i="15"/>
  <c r="D785" i="15"/>
  <c r="D784" i="15"/>
  <c r="D783" i="15"/>
  <c r="D782" i="15"/>
  <c r="D781" i="15"/>
  <c r="D780" i="15"/>
  <c r="D779" i="15"/>
  <c r="D778" i="15"/>
  <c r="D777" i="15"/>
  <c r="D776" i="15"/>
  <c r="D775" i="15"/>
  <c r="D774" i="15"/>
  <c r="D773" i="15"/>
  <c r="D772" i="15"/>
  <c r="D771" i="15"/>
  <c r="D770" i="15"/>
  <c r="D769" i="15"/>
  <c r="D768" i="15"/>
  <c r="D767" i="15"/>
  <c r="D766" i="15"/>
  <c r="D765" i="15"/>
  <c r="D764" i="15"/>
  <c r="D763" i="15"/>
  <c r="D762" i="15"/>
  <c r="D761" i="15"/>
  <c r="D760" i="15"/>
  <c r="D759" i="15"/>
  <c r="D758" i="15"/>
  <c r="D757" i="15"/>
  <c r="D756" i="15"/>
  <c r="D755" i="15"/>
  <c r="D754" i="15"/>
  <c r="D753" i="15"/>
  <c r="D752" i="15"/>
  <c r="D751" i="15"/>
  <c r="D750" i="15"/>
  <c r="D749" i="15"/>
  <c r="D748" i="15"/>
  <c r="D747" i="15"/>
  <c r="D746" i="15"/>
  <c r="D745" i="15"/>
  <c r="D744" i="15"/>
  <c r="D743" i="15"/>
  <c r="D742" i="15"/>
  <c r="D741" i="15"/>
  <c r="D740" i="15"/>
  <c r="D739" i="15"/>
  <c r="D738" i="15"/>
  <c r="D737" i="15"/>
  <c r="D736" i="15"/>
  <c r="D735" i="15"/>
  <c r="D734" i="15"/>
  <c r="D733" i="15"/>
  <c r="D732" i="15"/>
  <c r="D730" i="15"/>
  <c r="D729" i="15"/>
  <c r="D728" i="15"/>
  <c r="D727" i="15"/>
  <c r="D726" i="15"/>
  <c r="D725" i="15"/>
  <c r="D724" i="15"/>
  <c r="D723" i="15"/>
  <c r="D722" i="15"/>
  <c r="D721" i="15"/>
  <c r="D720" i="15"/>
  <c r="D719" i="15"/>
  <c r="D718" i="15"/>
  <c r="D717" i="15"/>
  <c r="D716" i="15"/>
  <c r="D715" i="15"/>
  <c r="D714" i="15"/>
  <c r="D713" i="15"/>
  <c r="D712" i="15"/>
  <c r="D711" i="15"/>
  <c r="D710" i="15"/>
  <c r="D709" i="15"/>
  <c r="D708" i="15"/>
  <c r="D707" i="15"/>
  <c r="C127" i="15"/>
  <c r="B1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E52" i="3" l="1"/>
  <c r="D52" i="3"/>
  <c r="C1" i="3"/>
  <c r="D3" i="3"/>
  <c r="B586" i="15"/>
  <c r="C595" i="15"/>
  <c r="C596" i="15"/>
  <c r="C597" i="15"/>
  <c r="C598" i="15"/>
  <c r="C599" i="15"/>
  <c r="C600" i="15"/>
  <c r="C601" i="15"/>
  <c r="C602" i="15"/>
  <c r="C603" i="15"/>
  <c r="C604" i="15"/>
  <c r="C605" i="15"/>
  <c r="C606" i="15"/>
  <c r="C607" i="15"/>
  <c r="C608" i="15"/>
  <c r="C609" i="15"/>
  <c r="C610" i="15"/>
  <c r="C611" i="15"/>
  <c r="C612" i="15"/>
  <c r="C613" i="15"/>
  <c r="C614" i="15"/>
  <c r="C615" i="15"/>
  <c r="C616" i="15"/>
  <c r="C617" i="15"/>
  <c r="C618" i="15"/>
  <c r="C619" i="15"/>
  <c r="C620" i="15"/>
  <c r="C621" i="15"/>
  <c r="C622" i="15"/>
  <c r="C623" i="15"/>
  <c r="C624" i="15"/>
  <c r="C625" i="15"/>
  <c r="C626" i="15"/>
  <c r="C627" i="15"/>
  <c r="C628" i="15"/>
  <c r="C629" i="15"/>
  <c r="C630" i="15"/>
  <c r="C631" i="15"/>
  <c r="C632" i="15"/>
  <c r="C633" i="15"/>
  <c r="C634" i="15"/>
  <c r="C635" i="15"/>
  <c r="C636" i="15"/>
  <c r="C637" i="15"/>
  <c r="C638" i="15"/>
  <c r="C639" i="15"/>
  <c r="C640" i="15"/>
  <c r="C641" i="15"/>
  <c r="C642" i="15"/>
  <c r="C643" i="15"/>
  <c r="C644" i="15"/>
  <c r="C645" i="15"/>
  <c r="C646" i="15"/>
  <c r="C647" i="15"/>
  <c r="C648" i="15"/>
  <c r="C649" i="15"/>
  <c r="C650" i="15"/>
  <c r="C651" i="15"/>
  <c r="C652" i="15"/>
  <c r="C653" i="15"/>
  <c r="C654" i="15"/>
  <c r="C655" i="15"/>
  <c r="C656" i="15"/>
  <c r="C657" i="15"/>
  <c r="C658" i="15"/>
  <c r="C659" i="15"/>
  <c r="C660" i="15"/>
  <c r="C661" i="15"/>
  <c r="C662" i="15"/>
  <c r="C663" i="15"/>
  <c r="C664" i="15"/>
  <c r="C665" i="15"/>
  <c r="C666" i="15"/>
  <c r="C667" i="15"/>
  <c r="C668" i="15"/>
  <c r="C669" i="15"/>
  <c r="C670" i="15"/>
  <c r="C671" i="15"/>
  <c r="C672" i="15"/>
  <c r="C673" i="15"/>
  <c r="C674" i="15"/>
  <c r="C675" i="15"/>
  <c r="C676" i="15"/>
  <c r="C677" i="15"/>
  <c r="C678" i="15"/>
  <c r="C679" i="15"/>
  <c r="C680" i="15"/>
  <c r="C681" i="15"/>
  <c r="C682" i="15"/>
  <c r="C683" i="15"/>
  <c r="C684" i="15"/>
  <c r="C685" i="15"/>
  <c r="C686" i="15"/>
  <c r="C687" i="15"/>
  <c r="C688" i="15"/>
  <c r="C689" i="15"/>
  <c r="C690" i="15"/>
  <c r="C691" i="15"/>
  <c r="C692" i="15"/>
  <c r="C693" i="15"/>
  <c r="C694" i="15"/>
  <c r="C695" i="15"/>
  <c r="C696" i="15"/>
  <c r="C697" i="15"/>
  <c r="C698" i="15"/>
  <c r="C699" i="15"/>
  <c r="C594" i="15"/>
  <c r="A698" i="15"/>
  <c r="B698" i="15"/>
  <c r="A699" i="15"/>
  <c r="B699" i="15"/>
  <c r="A689" i="15"/>
  <c r="B689" i="15"/>
  <c r="A690" i="15"/>
  <c r="B690" i="15"/>
  <c r="A691" i="15"/>
  <c r="B691" i="15"/>
  <c r="A692" i="15"/>
  <c r="B692" i="15"/>
  <c r="A693" i="15"/>
  <c r="B693" i="15"/>
  <c r="A694" i="15"/>
  <c r="B694" i="15"/>
  <c r="A695" i="15"/>
  <c r="B695" i="15"/>
  <c r="A696" i="15"/>
  <c r="B696" i="15"/>
  <c r="A697" i="15"/>
  <c r="B697" i="15"/>
  <c r="A679" i="15"/>
  <c r="B679" i="15"/>
  <c r="A680" i="15"/>
  <c r="B680" i="15"/>
  <c r="A681" i="15"/>
  <c r="B681" i="15"/>
  <c r="A682" i="15"/>
  <c r="B682" i="15"/>
  <c r="A683" i="15"/>
  <c r="B683" i="15"/>
  <c r="A684" i="15"/>
  <c r="B684" i="15"/>
  <c r="A685" i="15"/>
  <c r="B685" i="15"/>
  <c r="A686" i="15"/>
  <c r="B686" i="15"/>
  <c r="A687" i="15"/>
  <c r="B687" i="15"/>
  <c r="A688" i="15"/>
  <c r="B688" i="15"/>
  <c r="A655" i="15"/>
  <c r="B655" i="15"/>
  <c r="A656" i="15"/>
  <c r="B656" i="15"/>
  <c r="A657" i="15"/>
  <c r="B657" i="15"/>
  <c r="A658" i="15"/>
  <c r="B658" i="15"/>
  <c r="A659" i="15"/>
  <c r="B659" i="15"/>
  <c r="A660" i="15"/>
  <c r="B660" i="15"/>
  <c r="A661" i="15"/>
  <c r="B661" i="15"/>
  <c r="A662" i="15"/>
  <c r="B662" i="15"/>
  <c r="A663" i="15"/>
  <c r="B663" i="15"/>
  <c r="A664" i="15"/>
  <c r="B664" i="15"/>
  <c r="A665" i="15"/>
  <c r="B665" i="15"/>
  <c r="A666" i="15"/>
  <c r="B666" i="15"/>
  <c r="A667" i="15"/>
  <c r="B667" i="15"/>
  <c r="A668" i="15"/>
  <c r="B668" i="15"/>
  <c r="A669" i="15"/>
  <c r="B669" i="15"/>
  <c r="A670" i="15"/>
  <c r="B670" i="15"/>
  <c r="A671" i="15"/>
  <c r="B671" i="15"/>
  <c r="A672" i="15"/>
  <c r="B672" i="15"/>
  <c r="A673" i="15"/>
  <c r="B673" i="15"/>
  <c r="A674" i="15"/>
  <c r="B674" i="15"/>
  <c r="A675" i="15"/>
  <c r="B675" i="15"/>
  <c r="A676" i="15"/>
  <c r="B676" i="15"/>
  <c r="A677" i="15"/>
  <c r="B677" i="15"/>
  <c r="A678" i="15"/>
  <c r="B678" i="15"/>
  <c r="A595" i="15"/>
  <c r="B595" i="15"/>
  <c r="A596" i="15"/>
  <c r="B596" i="15"/>
  <c r="A597" i="15"/>
  <c r="B597" i="15"/>
  <c r="A598" i="15"/>
  <c r="B598" i="15"/>
  <c r="A599" i="15"/>
  <c r="B599" i="15"/>
  <c r="A600" i="15"/>
  <c r="B600" i="15"/>
  <c r="A601" i="15"/>
  <c r="B601" i="15"/>
  <c r="A602" i="15"/>
  <c r="B602" i="15"/>
  <c r="A603" i="15"/>
  <c r="B603" i="15"/>
  <c r="A604" i="15"/>
  <c r="B604" i="15"/>
  <c r="A605" i="15"/>
  <c r="B605" i="15"/>
  <c r="A606" i="15"/>
  <c r="B606" i="15"/>
  <c r="A607" i="15"/>
  <c r="B607" i="15"/>
  <c r="A608" i="15"/>
  <c r="B608" i="15"/>
  <c r="A609" i="15"/>
  <c r="B609" i="15"/>
  <c r="A610" i="15"/>
  <c r="B610" i="15"/>
  <c r="A611" i="15"/>
  <c r="B611" i="15"/>
  <c r="A612" i="15"/>
  <c r="B612" i="15"/>
  <c r="A613" i="15"/>
  <c r="B613" i="15"/>
  <c r="A614" i="15"/>
  <c r="B614" i="15"/>
  <c r="A615" i="15"/>
  <c r="B615" i="15"/>
  <c r="A616" i="15"/>
  <c r="B616" i="15"/>
  <c r="A617" i="15"/>
  <c r="B617" i="15"/>
  <c r="A618" i="15"/>
  <c r="B618" i="15"/>
  <c r="A619" i="15"/>
  <c r="B619" i="15"/>
  <c r="A620" i="15"/>
  <c r="B620" i="15"/>
  <c r="A621" i="15"/>
  <c r="B621" i="15"/>
  <c r="A622" i="15"/>
  <c r="B622" i="15"/>
  <c r="A623" i="15"/>
  <c r="B623" i="15"/>
  <c r="A624" i="15"/>
  <c r="B624" i="15"/>
  <c r="A625" i="15"/>
  <c r="B625" i="15"/>
  <c r="A626" i="15"/>
  <c r="B626" i="15"/>
  <c r="A627" i="15"/>
  <c r="B627" i="15"/>
  <c r="A628" i="15"/>
  <c r="B628" i="15"/>
  <c r="A629" i="15"/>
  <c r="B629" i="15"/>
  <c r="A630" i="15"/>
  <c r="B630" i="15"/>
  <c r="A631" i="15"/>
  <c r="B631" i="15"/>
  <c r="A632" i="15"/>
  <c r="B632" i="15"/>
  <c r="A633" i="15"/>
  <c r="B633" i="15"/>
  <c r="A634" i="15"/>
  <c r="B634" i="15"/>
  <c r="A635" i="15"/>
  <c r="B635" i="15"/>
  <c r="A636" i="15"/>
  <c r="B636" i="15"/>
  <c r="A637" i="15"/>
  <c r="B637" i="15"/>
  <c r="A638" i="15"/>
  <c r="B638" i="15"/>
  <c r="A639" i="15"/>
  <c r="B639" i="15"/>
  <c r="A640" i="15"/>
  <c r="B640" i="15"/>
  <c r="A641" i="15"/>
  <c r="B641" i="15"/>
  <c r="A642" i="15"/>
  <c r="B642" i="15"/>
  <c r="A643" i="15"/>
  <c r="B643" i="15"/>
  <c r="A644" i="15"/>
  <c r="B644" i="15"/>
  <c r="A645" i="15"/>
  <c r="B645" i="15"/>
  <c r="A646" i="15"/>
  <c r="B646" i="15"/>
  <c r="A647" i="15"/>
  <c r="B647" i="15"/>
  <c r="A648" i="15"/>
  <c r="B648" i="15"/>
  <c r="A649" i="15"/>
  <c r="B649" i="15"/>
  <c r="A650" i="15"/>
  <c r="B650" i="15"/>
  <c r="A651" i="15"/>
  <c r="B651" i="15"/>
  <c r="A652" i="15"/>
  <c r="B652" i="15"/>
  <c r="A653" i="15"/>
  <c r="B653" i="15"/>
  <c r="A654" i="15"/>
  <c r="B654" i="15"/>
  <c r="B594" i="15"/>
  <c r="A594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423" i="15"/>
  <c r="B424" i="15"/>
  <c r="B425" i="15"/>
  <c r="B426" i="15"/>
  <c r="B427" i="15"/>
  <c r="B428" i="15"/>
  <c r="B429" i="15"/>
  <c r="B430" i="15"/>
  <c r="B431" i="15"/>
  <c r="B432" i="15"/>
  <c r="B433" i="15"/>
  <c r="B434" i="15"/>
  <c r="B435" i="15"/>
  <c r="B436" i="15"/>
  <c r="B437" i="15"/>
  <c r="B438" i="15"/>
  <c r="B439" i="15"/>
  <c r="B440" i="15"/>
  <c r="B441" i="15"/>
  <c r="B442" i="15"/>
  <c r="B443" i="15"/>
  <c r="B444" i="15"/>
  <c r="B445" i="15"/>
  <c r="B446" i="15"/>
  <c r="B447" i="15"/>
  <c r="B448" i="15"/>
  <c r="B449" i="15"/>
  <c r="B450" i="15"/>
  <c r="B451" i="15"/>
  <c r="B452" i="15"/>
  <c r="B453" i="15"/>
  <c r="B454" i="15"/>
  <c r="B455" i="15"/>
  <c r="B456" i="15"/>
  <c r="B457" i="15"/>
  <c r="B458" i="15"/>
  <c r="B459" i="15"/>
  <c r="B460" i="15"/>
  <c r="B461" i="15"/>
  <c r="B462" i="15"/>
  <c r="B463" i="15"/>
  <c r="B464" i="15"/>
  <c r="B465" i="15"/>
  <c r="B466" i="15"/>
  <c r="B467" i="15"/>
  <c r="B468" i="15"/>
  <c r="B469" i="15"/>
  <c r="B470" i="15"/>
  <c r="B471" i="15"/>
  <c r="B367" i="15"/>
  <c r="B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366" i="15"/>
  <c r="F52" i="3" l="1"/>
  <c r="E3" i="3"/>
  <c r="F3" i="3" s="1"/>
  <c r="G3" i="3" s="1"/>
  <c r="H3" i="3" s="1"/>
  <c r="I3" i="3" s="1"/>
  <c r="J3" i="3" s="1"/>
  <c r="K3" i="3" s="1"/>
  <c r="L3" i="3" s="1"/>
  <c r="M3" i="3" s="1"/>
  <c r="C700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252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135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0" i="15"/>
  <c r="G52" i="3" l="1"/>
  <c r="H52" i="3"/>
  <c r="D343" i="15"/>
  <c r="D335" i="15"/>
  <c r="D327" i="15"/>
  <c r="D311" i="15"/>
  <c r="D303" i="15"/>
  <c r="D295" i="15"/>
  <c r="D287" i="15"/>
  <c r="D351" i="15"/>
  <c r="D319" i="15"/>
  <c r="C118" i="15"/>
  <c r="D350" i="15"/>
  <c r="D342" i="15"/>
  <c r="D334" i="15"/>
  <c r="D326" i="15"/>
  <c r="D318" i="15"/>
  <c r="D310" i="15"/>
  <c r="D302" i="15"/>
  <c r="D294" i="15"/>
  <c r="D286" i="15"/>
  <c r="D278" i="15"/>
  <c r="D270" i="15"/>
  <c r="D262" i="15"/>
  <c r="D254" i="15"/>
  <c r="D355" i="15"/>
  <c r="D347" i="15"/>
  <c r="D339" i="15"/>
  <c r="D331" i="15"/>
  <c r="D323" i="15"/>
  <c r="D315" i="15"/>
  <c r="D307" i="15"/>
  <c r="D299" i="15"/>
  <c r="D291" i="15"/>
  <c r="D283" i="15"/>
  <c r="D275" i="15"/>
  <c r="D267" i="15"/>
  <c r="D259" i="15"/>
  <c r="D352" i="15"/>
  <c r="D344" i="15"/>
  <c r="D336" i="15"/>
  <c r="D328" i="15"/>
  <c r="D320" i="15"/>
  <c r="D312" i="15"/>
  <c r="D304" i="15"/>
  <c r="D296" i="15"/>
  <c r="D288" i="15"/>
  <c r="D280" i="15"/>
  <c r="D272" i="15"/>
  <c r="D264" i="15"/>
  <c r="D256" i="15"/>
  <c r="D354" i="15"/>
  <c r="D346" i="15"/>
  <c r="D338" i="15"/>
  <c r="D330" i="15"/>
  <c r="D322" i="15"/>
  <c r="D314" i="15"/>
  <c r="D306" i="15"/>
  <c r="D298" i="15"/>
  <c r="D290" i="15"/>
  <c r="D282" i="15"/>
  <c r="D274" i="15"/>
  <c r="D266" i="15"/>
  <c r="D258" i="15"/>
  <c r="D356" i="15"/>
  <c r="D348" i="15"/>
  <c r="D340" i="15"/>
  <c r="D332" i="15"/>
  <c r="D324" i="15"/>
  <c r="D316" i="15"/>
  <c r="D308" i="15"/>
  <c r="D300" i="15"/>
  <c r="D292" i="15"/>
  <c r="D284" i="15"/>
  <c r="D276" i="15"/>
  <c r="D268" i="15"/>
  <c r="D260" i="15"/>
  <c r="D279" i="15"/>
  <c r="D271" i="15"/>
  <c r="D263" i="15"/>
  <c r="D255" i="15"/>
  <c r="D353" i="15"/>
  <c r="D345" i="15"/>
  <c r="D337" i="15"/>
  <c r="D329" i="15"/>
  <c r="D321" i="15"/>
  <c r="D313" i="15"/>
  <c r="D305" i="15"/>
  <c r="D297" i="15"/>
  <c r="D289" i="15"/>
  <c r="D281" i="15"/>
  <c r="D273" i="15"/>
  <c r="D265" i="15"/>
  <c r="D257" i="15"/>
  <c r="B358" i="15"/>
  <c r="D357" i="15"/>
  <c r="D349" i="15"/>
  <c r="D341" i="15"/>
  <c r="D325" i="15"/>
  <c r="D317" i="15"/>
  <c r="D309" i="15"/>
  <c r="D301" i="15"/>
  <c r="D293" i="15"/>
  <c r="D285" i="15"/>
  <c r="D277" i="15"/>
  <c r="D269" i="15"/>
  <c r="D261" i="15"/>
  <c r="D253" i="15"/>
  <c r="D333" i="15"/>
  <c r="C358" i="15"/>
  <c r="D252" i="15"/>
  <c r="B116" i="15"/>
  <c r="O17" i="1"/>
  <c r="G15" i="1"/>
  <c r="K2" i="1" s="1"/>
  <c r="J2" i="1"/>
  <c r="I52" i="3" l="1"/>
  <c r="D63" i="15"/>
  <c r="E63" i="15" s="1"/>
  <c r="I2" i="1"/>
  <c r="D358" i="15"/>
  <c r="E277" i="15" s="1"/>
  <c r="C391" i="15" s="1"/>
  <c r="D391" i="15" s="1"/>
  <c r="D14" i="15"/>
  <c r="E14" i="15" s="1"/>
  <c r="D54" i="15"/>
  <c r="E54" i="15" s="1"/>
  <c r="D46" i="15"/>
  <c r="E46" i="15" s="1"/>
  <c r="D78" i="15"/>
  <c r="E78" i="15" s="1"/>
  <c r="D104" i="15"/>
  <c r="E104" i="15" s="1"/>
  <c r="D34" i="15"/>
  <c r="E34" i="15" s="1"/>
  <c r="D40" i="15"/>
  <c r="E40" i="15" s="1"/>
  <c r="D12" i="15"/>
  <c r="E12" i="15" s="1"/>
  <c r="D88" i="15"/>
  <c r="E88" i="15" s="1"/>
  <c r="D50" i="15"/>
  <c r="E50" i="15" s="1"/>
  <c r="D20" i="15"/>
  <c r="E20" i="15" s="1"/>
  <c r="D39" i="15"/>
  <c r="E39" i="15" s="1"/>
  <c r="D68" i="15"/>
  <c r="E68" i="15" s="1"/>
  <c r="D106" i="15"/>
  <c r="E106" i="15" s="1"/>
  <c r="D76" i="15"/>
  <c r="E76" i="15" s="1"/>
  <c r="D103" i="15"/>
  <c r="E103" i="15" s="1"/>
  <c r="D96" i="15"/>
  <c r="E96" i="15" s="1"/>
  <c r="D42" i="15"/>
  <c r="E42" i="15" s="1"/>
  <c r="D98" i="15"/>
  <c r="E98" i="15" s="1"/>
  <c r="D47" i="15"/>
  <c r="E47" i="15" s="1"/>
  <c r="D114" i="15"/>
  <c r="E114" i="15" s="1"/>
  <c r="D84" i="15"/>
  <c r="E84" i="15" s="1"/>
  <c r="D111" i="15"/>
  <c r="E111" i="15" s="1"/>
  <c r="D55" i="15"/>
  <c r="E55" i="15" s="1"/>
  <c r="D58" i="15"/>
  <c r="E58" i="15" s="1"/>
  <c r="D100" i="15"/>
  <c r="E100" i="15" s="1"/>
  <c r="D70" i="15"/>
  <c r="E70" i="15" s="1"/>
  <c r="D28" i="15"/>
  <c r="E28" i="15" s="1"/>
  <c r="D92" i="15"/>
  <c r="E92" i="15" s="1"/>
  <c r="D102" i="15"/>
  <c r="E102" i="15" s="1"/>
  <c r="D25" i="15"/>
  <c r="E25" i="15" s="1"/>
  <c r="D113" i="15"/>
  <c r="E113" i="15" s="1"/>
  <c r="D13" i="15"/>
  <c r="E13" i="15" s="1"/>
  <c r="D21" i="15"/>
  <c r="E21" i="15" s="1"/>
  <c r="D29" i="15"/>
  <c r="E29" i="15" s="1"/>
  <c r="D37" i="15"/>
  <c r="E37" i="15" s="1"/>
  <c r="D45" i="15"/>
  <c r="E45" i="15" s="1"/>
  <c r="D53" i="15"/>
  <c r="E53" i="15" s="1"/>
  <c r="D61" i="15"/>
  <c r="E61" i="15" s="1"/>
  <c r="D69" i="15"/>
  <c r="E69" i="15" s="1"/>
  <c r="D77" i="15"/>
  <c r="E77" i="15" s="1"/>
  <c r="D85" i="15"/>
  <c r="E85" i="15" s="1"/>
  <c r="D93" i="15"/>
  <c r="E93" i="15" s="1"/>
  <c r="D101" i="15"/>
  <c r="E101" i="15" s="1"/>
  <c r="D109" i="15"/>
  <c r="E109" i="15" s="1"/>
  <c r="D33" i="15"/>
  <c r="E33" i="15" s="1"/>
  <c r="D49" i="15"/>
  <c r="E49" i="15" s="1"/>
  <c r="D65" i="15"/>
  <c r="E65" i="15" s="1"/>
  <c r="D81" i="15"/>
  <c r="E81" i="15" s="1"/>
  <c r="D105" i="15"/>
  <c r="E105" i="15" s="1"/>
  <c r="D41" i="15"/>
  <c r="E41" i="15" s="1"/>
  <c r="D73" i="15"/>
  <c r="E73" i="15" s="1"/>
  <c r="D97" i="15"/>
  <c r="E97" i="15" s="1"/>
  <c r="D17" i="15"/>
  <c r="E17" i="15" s="1"/>
  <c r="D57" i="15"/>
  <c r="E57" i="15" s="1"/>
  <c r="D89" i="15"/>
  <c r="E89" i="15" s="1"/>
  <c r="D11" i="15"/>
  <c r="E11" i="15" s="1"/>
  <c r="D19" i="15"/>
  <c r="E19" i="15" s="1"/>
  <c r="D27" i="15"/>
  <c r="E27" i="15" s="1"/>
  <c r="D35" i="15"/>
  <c r="E35" i="15" s="1"/>
  <c r="D43" i="15"/>
  <c r="E43" i="15" s="1"/>
  <c r="D51" i="15"/>
  <c r="E51" i="15" s="1"/>
  <c r="D59" i="15"/>
  <c r="E59" i="15" s="1"/>
  <c r="D67" i="15"/>
  <c r="E67" i="15" s="1"/>
  <c r="D75" i="15"/>
  <c r="E75" i="15" s="1"/>
  <c r="D83" i="15"/>
  <c r="E83" i="15" s="1"/>
  <c r="D91" i="15"/>
  <c r="E91" i="15" s="1"/>
  <c r="D99" i="15"/>
  <c r="E99" i="15" s="1"/>
  <c r="D107" i="15"/>
  <c r="E107" i="15" s="1"/>
  <c r="D115" i="15"/>
  <c r="E115" i="15" s="1"/>
  <c r="D66" i="15"/>
  <c r="E66" i="15" s="1"/>
  <c r="D10" i="15"/>
  <c r="D94" i="15"/>
  <c r="E94" i="15" s="1"/>
  <c r="D36" i="15"/>
  <c r="E36" i="15" s="1"/>
  <c r="D108" i="15"/>
  <c r="E108" i="15" s="1"/>
  <c r="D16" i="15"/>
  <c r="E16" i="15" s="1"/>
  <c r="D22" i="15"/>
  <c r="E22" i="15" s="1"/>
  <c r="D71" i="15"/>
  <c r="E71" i="15" s="1"/>
  <c r="D74" i="15"/>
  <c r="E74" i="15" s="1"/>
  <c r="D110" i="15"/>
  <c r="E110" i="15" s="1"/>
  <c r="D82" i="15"/>
  <c r="E82" i="15" s="1"/>
  <c r="D52" i="15"/>
  <c r="E52" i="15" s="1"/>
  <c r="D112" i="15"/>
  <c r="E112" i="15" s="1"/>
  <c r="D86" i="15"/>
  <c r="E86" i="15" s="1"/>
  <c r="D23" i="15"/>
  <c r="E23" i="15" s="1"/>
  <c r="D87" i="15"/>
  <c r="E87" i="15" s="1"/>
  <c r="D32" i="15"/>
  <c r="E32" i="15" s="1"/>
  <c r="D38" i="15"/>
  <c r="E38" i="15" s="1"/>
  <c r="D44" i="15"/>
  <c r="E44" i="15" s="1"/>
  <c r="D72" i="15"/>
  <c r="E72" i="15" s="1"/>
  <c r="D62" i="15"/>
  <c r="E62" i="15" s="1"/>
  <c r="D15" i="15"/>
  <c r="E15" i="15" s="1"/>
  <c r="D79" i="15"/>
  <c r="E79" i="15" s="1"/>
  <c r="D24" i="15"/>
  <c r="E24" i="15" s="1"/>
  <c r="D18" i="15"/>
  <c r="E18" i="15" s="1"/>
  <c r="D80" i="15"/>
  <c r="E80" i="15" s="1"/>
  <c r="D26" i="15"/>
  <c r="E26" i="15" s="1"/>
  <c r="D90" i="15"/>
  <c r="E90" i="15" s="1"/>
  <c r="D56" i="15"/>
  <c r="E56" i="15" s="1"/>
  <c r="D60" i="15"/>
  <c r="E60" i="15" s="1"/>
  <c r="D30" i="15"/>
  <c r="E30" i="15" s="1"/>
  <c r="D48" i="15"/>
  <c r="E48" i="15" s="1"/>
  <c r="D31" i="15"/>
  <c r="E31" i="15" s="1"/>
  <c r="D95" i="15"/>
  <c r="E95" i="15" s="1"/>
  <c r="D64" i="15"/>
  <c r="E64" i="15" s="1"/>
  <c r="J52" i="3" l="1"/>
  <c r="E280" i="15"/>
  <c r="C394" i="15" s="1"/>
  <c r="D394" i="15" s="1"/>
  <c r="E255" i="15"/>
  <c r="C369" i="15" s="1"/>
  <c r="D369" i="15" s="1"/>
  <c r="E318" i="15"/>
  <c r="C432" i="15" s="1"/>
  <c r="D432" i="15" s="1"/>
  <c r="E352" i="15"/>
  <c r="C466" i="15" s="1"/>
  <c r="D466" i="15" s="1"/>
  <c r="E316" i="15"/>
  <c r="C430" i="15" s="1"/>
  <c r="D430" i="15" s="1"/>
  <c r="E268" i="15"/>
  <c r="C382" i="15" s="1"/>
  <c r="D382" i="15" s="1"/>
  <c r="E292" i="15"/>
  <c r="C406" i="15" s="1"/>
  <c r="D406" i="15" s="1"/>
  <c r="E324" i="15"/>
  <c r="C438" i="15" s="1"/>
  <c r="D438" i="15" s="1"/>
  <c r="E321" i="15"/>
  <c r="C435" i="15" s="1"/>
  <c r="D435" i="15" s="1"/>
  <c r="E265" i="15"/>
  <c r="C379" i="15" s="1"/>
  <c r="D379" i="15" s="1"/>
  <c r="E286" i="15"/>
  <c r="C400" i="15" s="1"/>
  <c r="D400" i="15" s="1"/>
  <c r="E297" i="15"/>
  <c r="C411" i="15" s="1"/>
  <c r="D411" i="15" s="1"/>
  <c r="E270" i="15"/>
  <c r="C384" i="15" s="1"/>
  <c r="D384" i="15" s="1"/>
  <c r="E345" i="15"/>
  <c r="C459" i="15" s="1"/>
  <c r="D459" i="15" s="1"/>
  <c r="E269" i="15"/>
  <c r="C383" i="15" s="1"/>
  <c r="D383" i="15" s="1"/>
  <c r="E272" i="15"/>
  <c r="C386" i="15" s="1"/>
  <c r="D386" i="15" s="1"/>
  <c r="E252" i="15"/>
  <c r="C366" i="15" s="1"/>
  <c r="D366" i="15" s="1"/>
  <c r="E336" i="15"/>
  <c r="C450" i="15" s="1"/>
  <c r="D450" i="15" s="1"/>
  <c r="E264" i="15"/>
  <c r="C378" i="15" s="1"/>
  <c r="D378" i="15" s="1"/>
  <c r="E271" i="15"/>
  <c r="C385" i="15" s="1"/>
  <c r="D385" i="15" s="1"/>
  <c r="E298" i="15"/>
  <c r="C412" i="15" s="1"/>
  <c r="D412" i="15" s="1"/>
  <c r="E322" i="15"/>
  <c r="C436" i="15" s="1"/>
  <c r="D436" i="15" s="1"/>
  <c r="E302" i="15"/>
  <c r="C416" i="15" s="1"/>
  <c r="D416" i="15" s="1"/>
  <c r="E340" i="15"/>
  <c r="C454" i="15" s="1"/>
  <c r="D454" i="15" s="1"/>
  <c r="E342" i="15"/>
  <c r="C456" i="15" s="1"/>
  <c r="D456" i="15" s="1"/>
  <c r="E300" i="15"/>
  <c r="C414" i="15" s="1"/>
  <c r="D414" i="15" s="1"/>
  <c r="E317" i="15"/>
  <c r="C431" i="15" s="1"/>
  <c r="D431" i="15" s="1"/>
  <c r="E279" i="15"/>
  <c r="C393" i="15" s="1"/>
  <c r="D393" i="15" s="1"/>
  <c r="E291" i="15"/>
  <c r="C405" i="15" s="1"/>
  <c r="D405" i="15" s="1"/>
  <c r="E354" i="15"/>
  <c r="C468" i="15" s="1"/>
  <c r="D468" i="15" s="1"/>
  <c r="E315" i="15"/>
  <c r="C429" i="15" s="1"/>
  <c r="D429" i="15" s="1"/>
  <c r="E357" i="15"/>
  <c r="C471" i="15" s="1"/>
  <c r="D471" i="15" s="1"/>
  <c r="E337" i="15"/>
  <c r="C451" i="15" s="1"/>
  <c r="D451" i="15" s="1"/>
  <c r="E333" i="15"/>
  <c r="C447" i="15" s="1"/>
  <c r="D447" i="15" s="1"/>
  <c r="E306" i="15"/>
  <c r="C420" i="15" s="1"/>
  <c r="D420" i="15" s="1"/>
  <c r="E328" i="15"/>
  <c r="C442" i="15" s="1"/>
  <c r="D442" i="15" s="1"/>
  <c r="E353" i="15"/>
  <c r="C467" i="15" s="1"/>
  <c r="D467" i="15" s="1"/>
  <c r="E330" i="15"/>
  <c r="C444" i="15" s="1"/>
  <c r="D444" i="15" s="1"/>
  <c r="E323" i="15"/>
  <c r="C437" i="15" s="1"/>
  <c r="D437" i="15" s="1"/>
  <c r="E262" i="15"/>
  <c r="C376" i="15" s="1"/>
  <c r="D376" i="15" s="1"/>
  <c r="E310" i="15"/>
  <c r="C424" i="15" s="1"/>
  <c r="D424" i="15" s="1"/>
  <c r="E260" i="15"/>
  <c r="C374" i="15" s="1"/>
  <c r="D374" i="15" s="1"/>
  <c r="E309" i="15"/>
  <c r="C423" i="15" s="1"/>
  <c r="D423" i="15" s="1"/>
  <c r="E295" i="15"/>
  <c r="C409" i="15" s="1"/>
  <c r="D409" i="15" s="1"/>
  <c r="E257" i="15"/>
  <c r="C371" i="15" s="1"/>
  <c r="D371" i="15" s="1"/>
  <c r="E263" i="15"/>
  <c r="C377" i="15" s="1"/>
  <c r="D377" i="15" s="1"/>
  <c r="E335" i="15"/>
  <c r="C449" i="15" s="1"/>
  <c r="D449" i="15" s="1"/>
  <c r="E304" i="15"/>
  <c r="C418" i="15" s="1"/>
  <c r="D418" i="15" s="1"/>
  <c r="E329" i="15"/>
  <c r="C443" i="15" s="1"/>
  <c r="D443" i="15" s="1"/>
  <c r="E253" i="15"/>
  <c r="C367" i="15" s="1"/>
  <c r="D367" i="15" s="1"/>
  <c r="E344" i="15"/>
  <c r="C458" i="15" s="1"/>
  <c r="D458" i="15" s="1"/>
  <c r="E281" i="15"/>
  <c r="C395" i="15" s="1"/>
  <c r="D395" i="15" s="1"/>
  <c r="E338" i="15"/>
  <c r="C452" i="15" s="1"/>
  <c r="D452" i="15" s="1"/>
  <c r="E349" i="15"/>
  <c r="C463" i="15" s="1"/>
  <c r="D463" i="15" s="1"/>
  <c r="E273" i="15"/>
  <c r="C387" i="15" s="1"/>
  <c r="D387" i="15" s="1"/>
  <c r="E296" i="15"/>
  <c r="C410" i="15" s="1"/>
  <c r="D410" i="15" s="1"/>
  <c r="E288" i="15"/>
  <c r="C402" i="15" s="1"/>
  <c r="D402" i="15" s="1"/>
  <c r="E276" i="15"/>
  <c r="C390" i="15" s="1"/>
  <c r="D390" i="15" s="1"/>
  <c r="E305" i="15"/>
  <c r="C419" i="15" s="1"/>
  <c r="D419" i="15" s="1"/>
  <c r="E307" i="15"/>
  <c r="C421" i="15" s="1"/>
  <c r="D421" i="15" s="1"/>
  <c r="E283" i="15"/>
  <c r="C397" i="15" s="1"/>
  <c r="D397" i="15" s="1"/>
  <c r="E350" i="15"/>
  <c r="C464" i="15" s="1"/>
  <c r="D464" i="15" s="1"/>
  <c r="E327" i="15"/>
  <c r="C441" i="15" s="1"/>
  <c r="D441" i="15" s="1"/>
  <c r="E343" i="15"/>
  <c r="C457" i="15" s="1"/>
  <c r="D457" i="15" s="1"/>
  <c r="E299" i="15"/>
  <c r="C413" i="15" s="1"/>
  <c r="D413" i="15" s="1"/>
  <c r="E326" i="15"/>
  <c r="C440" i="15" s="1"/>
  <c r="D440" i="15" s="1"/>
  <c r="E293" i="15"/>
  <c r="C407" i="15" s="1"/>
  <c r="D407" i="15" s="1"/>
  <c r="E275" i="15"/>
  <c r="C389" i="15" s="1"/>
  <c r="D389" i="15" s="1"/>
  <c r="E278" i="15"/>
  <c r="C392" i="15" s="1"/>
  <c r="D392" i="15" s="1"/>
  <c r="E285" i="15"/>
  <c r="C399" i="15" s="1"/>
  <c r="D399" i="15" s="1"/>
  <c r="E348" i="15"/>
  <c r="C462" i="15" s="1"/>
  <c r="D462" i="15" s="1"/>
  <c r="E282" i="15"/>
  <c r="C396" i="15" s="1"/>
  <c r="D396" i="15" s="1"/>
  <c r="E311" i="15"/>
  <c r="C425" i="15" s="1"/>
  <c r="D425" i="15" s="1"/>
  <c r="E303" i="15"/>
  <c r="C417" i="15" s="1"/>
  <c r="D417" i="15" s="1"/>
  <c r="E351" i="15"/>
  <c r="C465" i="15" s="1"/>
  <c r="D465" i="15" s="1"/>
  <c r="E266" i="15"/>
  <c r="C380" i="15" s="1"/>
  <c r="D380" i="15" s="1"/>
  <c r="E314" i="15"/>
  <c r="C428" i="15" s="1"/>
  <c r="D428" i="15" s="1"/>
  <c r="E325" i="15"/>
  <c r="C439" i="15" s="1"/>
  <c r="D439" i="15" s="1"/>
  <c r="E294" i="15"/>
  <c r="C408" i="15" s="1"/>
  <c r="D408" i="15" s="1"/>
  <c r="E334" i="15"/>
  <c r="C448" i="15" s="1"/>
  <c r="D448" i="15" s="1"/>
  <c r="E290" i="15"/>
  <c r="C404" i="15" s="1"/>
  <c r="D404" i="15" s="1"/>
  <c r="E301" i="15"/>
  <c r="C415" i="15" s="1"/>
  <c r="D415" i="15" s="1"/>
  <c r="E331" i="15"/>
  <c r="C445" i="15" s="1"/>
  <c r="D445" i="15" s="1"/>
  <c r="E356" i="15"/>
  <c r="C470" i="15" s="1"/>
  <c r="D470" i="15" s="1"/>
  <c r="E319" i="15"/>
  <c r="C433" i="15" s="1"/>
  <c r="D433" i="15" s="1"/>
  <c r="E346" i="15"/>
  <c r="C460" i="15" s="1"/>
  <c r="D460" i="15" s="1"/>
  <c r="E258" i="15"/>
  <c r="C372" i="15" s="1"/>
  <c r="D372" i="15" s="1"/>
  <c r="E261" i="15"/>
  <c r="C375" i="15" s="1"/>
  <c r="D375" i="15" s="1"/>
  <c r="E287" i="15"/>
  <c r="C401" i="15" s="1"/>
  <c r="D401" i="15" s="1"/>
  <c r="E312" i="15"/>
  <c r="C426" i="15" s="1"/>
  <c r="D426" i="15" s="1"/>
  <c r="E313" i="15"/>
  <c r="C427" i="15" s="1"/>
  <c r="D427" i="15" s="1"/>
  <c r="E332" i="15"/>
  <c r="C446" i="15" s="1"/>
  <c r="D446" i="15" s="1"/>
  <c r="E347" i="15"/>
  <c r="C461" i="15" s="1"/>
  <c r="D461" i="15" s="1"/>
  <c r="E254" i="15"/>
  <c r="C368" i="15" s="1"/>
  <c r="D368" i="15" s="1"/>
  <c r="E289" i="15"/>
  <c r="C403" i="15" s="1"/>
  <c r="D403" i="15" s="1"/>
  <c r="E274" i="15"/>
  <c r="C388" i="15" s="1"/>
  <c r="D388" i="15" s="1"/>
  <c r="E339" i="15"/>
  <c r="C453" i="15" s="1"/>
  <c r="D453" i="15" s="1"/>
  <c r="E267" i="15"/>
  <c r="C381" i="15" s="1"/>
  <c r="D381" i="15" s="1"/>
  <c r="E320" i="15"/>
  <c r="C434" i="15" s="1"/>
  <c r="D434" i="15" s="1"/>
  <c r="E308" i="15"/>
  <c r="C422" i="15" s="1"/>
  <c r="D422" i="15" s="1"/>
  <c r="E341" i="15"/>
  <c r="C455" i="15" s="1"/>
  <c r="D455" i="15" s="1"/>
  <c r="E259" i="15"/>
  <c r="C373" i="15" s="1"/>
  <c r="D373" i="15" s="1"/>
  <c r="E256" i="15"/>
  <c r="C370" i="15" s="1"/>
  <c r="D370" i="15" s="1"/>
  <c r="E355" i="15"/>
  <c r="C469" i="15" s="1"/>
  <c r="D469" i="15" s="1"/>
  <c r="E284" i="15"/>
  <c r="C398" i="15" s="1"/>
  <c r="D398" i="15" s="1"/>
  <c r="D116" i="15"/>
  <c r="E10" i="15"/>
  <c r="K52" i="3" l="1"/>
  <c r="E358" i="15"/>
  <c r="C472" i="15"/>
  <c r="D472" i="15"/>
  <c r="E116" i="15"/>
  <c r="L52" i="3" l="1"/>
  <c r="M109" i="3"/>
  <c r="F40" i="15"/>
  <c r="C165" i="15" s="1"/>
  <c r="D165" i="15" s="1"/>
  <c r="F68" i="15"/>
  <c r="C193" i="15" s="1"/>
  <c r="D193" i="15" s="1"/>
  <c r="F76" i="15"/>
  <c r="C201" i="15" s="1"/>
  <c r="D201" i="15" s="1"/>
  <c r="F98" i="15"/>
  <c r="C223" i="15" s="1"/>
  <c r="D223" i="15" s="1"/>
  <c r="F54" i="15"/>
  <c r="C179" i="15" s="1"/>
  <c r="D179" i="15" s="1"/>
  <c r="F88" i="15"/>
  <c r="C213" i="15" s="1"/>
  <c r="D213" i="15" s="1"/>
  <c r="F47" i="15"/>
  <c r="C172" i="15" s="1"/>
  <c r="D172" i="15" s="1"/>
  <c r="F84" i="15"/>
  <c r="C209" i="15" s="1"/>
  <c r="D209" i="15" s="1"/>
  <c r="F111" i="15"/>
  <c r="C236" i="15" s="1"/>
  <c r="D236" i="15" s="1"/>
  <c r="F34" i="15"/>
  <c r="C159" i="15" s="1"/>
  <c r="D159" i="15" s="1"/>
  <c r="F106" i="15"/>
  <c r="C231" i="15" s="1"/>
  <c r="D231" i="15" s="1"/>
  <c r="F46" i="15"/>
  <c r="C171" i="15" s="1"/>
  <c r="D171" i="15" s="1"/>
  <c r="F12" i="15"/>
  <c r="C137" i="15" s="1"/>
  <c r="D137" i="15" s="1"/>
  <c r="F42" i="15"/>
  <c r="C167" i="15" s="1"/>
  <c r="D167" i="15" s="1"/>
  <c r="F103" i="15"/>
  <c r="C228" i="15" s="1"/>
  <c r="D228" i="15" s="1"/>
  <c r="F78" i="15"/>
  <c r="C203" i="15" s="1"/>
  <c r="D203" i="15" s="1"/>
  <c r="F50" i="15"/>
  <c r="C175" i="15" s="1"/>
  <c r="D175" i="15" s="1"/>
  <c r="F96" i="15"/>
  <c r="C221" i="15" s="1"/>
  <c r="D221" i="15" s="1"/>
  <c r="F14" i="15"/>
  <c r="C139" i="15" s="1"/>
  <c r="D139" i="15" s="1"/>
  <c r="F39" i="15"/>
  <c r="C164" i="15" s="1"/>
  <c r="D164" i="15" s="1"/>
  <c r="F63" i="15"/>
  <c r="C188" i="15" s="1"/>
  <c r="D188" i="15" s="1"/>
  <c r="F104" i="15"/>
  <c r="C229" i="15" s="1"/>
  <c r="D229" i="15" s="1"/>
  <c r="F114" i="15"/>
  <c r="C239" i="15" s="1"/>
  <c r="D239" i="15" s="1"/>
  <c r="F20" i="15"/>
  <c r="C145" i="15" s="1"/>
  <c r="D145" i="15" s="1"/>
  <c r="F48" i="15"/>
  <c r="C173" i="15" s="1"/>
  <c r="D173" i="15" s="1"/>
  <c r="F21" i="15"/>
  <c r="C146" i="15" s="1"/>
  <c r="D146" i="15" s="1"/>
  <c r="F15" i="15"/>
  <c r="C140" i="15" s="1"/>
  <c r="D140" i="15" s="1"/>
  <c r="F113" i="15"/>
  <c r="C238" i="15" s="1"/>
  <c r="D238" i="15" s="1"/>
  <c r="F66" i="15"/>
  <c r="C191" i="15" s="1"/>
  <c r="D191" i="15" s="1"/>
  <c r="F13" i="15"/>
  <c r="C138" i="15" s="1"/>
  <c r="D138" i="15" s="1"/>
  <c r="F17" i="15"/>
  <c r="C142" i="15" s="1"/>
  <c r="D142" i="15" s="1"/>
  <c r="F58" i="15"/>
  <c r="C183" i="15" s="1"/>
  <c r="D183" i="15" s="1"/>
  <c r="F97" i="15"/>
  <c r="C222" i="15" s="1"/>
  <c r="D222" i="15" s="1"/>
  <c r="F38" i="15"/>
  <c r="C163" i="15" s="1"/>
  <c r="D163" i="15" s="1"/>
  <c r="F28" i="15"/>
  <c r="C153" i="15" s="1"/>
  <c r="D153" i="15" s="1"/>
  <c r="F87" i="15"/>
  <c r="C212" i="15" s="1"/>
  <c r="D212" i="15" s="1"/>
  <c r="F59" i="15"/>
  <c r="C184" i="15" s="1"/>
  <c r="D184" i="15" s="1"/>
  <c r="F33" i="15"/>
  <c r="C158" i="15" s="1"/>
  <c r="D158" i="15" s="1"/>
  <c r="F109" i="15"/>
  <c r="C234" i="15" s="1"/>
  <c r="D234" i="15" s="1"/>
  <c r="F52" i="15"/>
  <c r="C177" i="15" s="1"/>
  <c r="D177" i="15" s="1"/>
  <c r="F26" i="15"/>
  <c r="C151" i="15" s="1"/>
  <c r="D151" i="15" s="1"/>
  <c r="F36" i="15"/>
  <c r="C161" i="15" s="1"/>
  <c r="D161" i="15" s="1"/>
  <c r="F49" i="15"/>
  <c r="C174" i="15" s="1"/>
  <c r="D174" i="15" s="1"/>
  <c r="F44" i="15"/>
  <c r="C169" i="15" s="1"/>
  <c r="D169" i="15" s="1"/>
  <c r="F99" i="15"/>
  <c r="C224" i="15" s="1"/>
  <c r="D224" i="15" s="1"/>
  <c r="F70" i="15"/>
  <c r="C195" i="15" s="1"/>
  <c r="D195" i="15" s="1"/>
  <c r="F51" i="15"/>
  <c r="C176" i="15" s="1"/>
  <c r="D176" i="15" s="1"/>
  <c r="F24" i="15"/>
  <c r="C149" i="15" s="1"/>
  <c r="D149" i="15" s="1"/>
  <c r="F100" i="15"/>
  <c r="C225" i="15" s="1"/>
  <c r="D225" i="15" s="1"/>
  <c r="F55" i="15"/>
  <c r="C180" i="15" s="1"/>
  <c r="D180" i="15" s="1"/>
  <c r="F56" i="15"/>
  <c r="C181" i="15" s="1"/>
  <c r="D181" i="15" s="1"/>
  <c r="F64" i="15"/>
  <c r="C189" i="15" s="1"/>
  <c r="D189" i="15" s="1"/>
  <c r="F16" i="15"/>
  <c r="C141" i="15" s="1"/>
  <c r="D141" i="15" s="1"/>
  <c r="F91" i="15"/>
  <c r="C216" i="15" s="1"/>
  <c r="D216" i="15" s="1"/>
  <c r="F41" i="15"/>
  <c r="C166" i="15" s="1"/>
  <c r="D166" i="15" s="1"/>
  <c r="F72" i="15"/>
  <c r="C197" i="15" s="1"/>
  <c r="D197" i="15" s="1"/>
  <c r="F92" i="15"/>
  <c r="C217" i="15" s="1"/>
  <c r="D217" i="15" s="1"/>
  <c r="F95" i="15"/>
  <c r="C220" i="15" s="1"/>
  <c r="D220" i="15" s="1"/>
  <c r="F60" i="15"/>
  <c r="C185" i="15" s="1"/>
  <c r="D185" i="15" s="1"/>
  <c r="F37" i="15"/>
  <c r="C162" i="15" s="1"/>
  <c r="D162" i="15" s="1"/>
  <c r="F110" i="15"/>
  <c r="C235" i="15" s="1"/>
  <c r="D235" i="15" s="1"/>
  <c r="F31" i="15"/>
  <c r="C156" i="15" s="1"/>
  <c r="D156" i="15" s="1"/>
  <c r="F108" i="15"/>
  <c r="C233" i="15" s="1"/>
  <c r="D233" i="15" s="1"/>
  <c r="F57" i="15"/>
  <c r="C182" i="15" s="1"/>
  <c r="D182" i="15" s="1"/>
  <c r="F90" i="15"/>
  <c r="C215" i="15" s="1"/>
  <c r="D215" i="15" s="1"/>
  <c r="F53" i="15"/>
  <c r="C178" i="15" s="1"/>
  <c r="D178" i="15" s="1"/>
  <c r="F45" i="15"/>
  <c r="C170" i="15" s="1"/>
  <c r="D170" i="15" s="1"/>
  <c r="F102" i="15"/>
  <c r="C227" i="15" s="1"/>
  <c r="D227" i="15" s="1"/>
  <c r="F107" i="15"/>
  <c r="C232" i="15" s="1"/>
  <c r="D232" i="15" s="1"/>
  <c r="F23" i="15"/>
  <c r="C148" i="15" s="1"/>
  <c r="D148" i="15" s="1"/>
  <c r="F43" i="15"/>
  <c r="C168" i="15" s="1"/>
  <c r="D168" i="15" s="1"/>
  <c r="F83" i="15"/>
  <c r="C208" i="15" s="1"/>
  <c r="D208" i="15" s="1"/>
  <c r="F30" i="15"/>
  <c r="C155" i="15" s="1"/>
  <c r="D155" i="15" s="1"/>
  <c r="F67" i="15"/>
  <c r="C192" i="15" s="1"/>
  <c r="D192" i="15" s="1"/>
  <c r="F32" i="15"/>
  <c r="C157" i="15" s="1"/>
  <c r="D157" i="15" s="1"/>
  <c r="F61" i="15"/>
  <c r="C186" i="15" s="1"/>
  <c r="D186" i="15" s="1"/>
  <c r="F86" i="15"/>
  <c r="C211" i="15" s="1"/>
  <c r="D211" i="15" s="1"/>
  <c r="F18" i="15"/>
  <c r="C143" i="15" s="1"/>
  <c r="D143" i="15" s="1"/>
  <c r="F112" i="15"/>
  <c r="C237" i="15" s="1"/>
  <c r="D237" i="15" s="1"/>
  <c r="F29" i="15"/>
  <c r="C154" i="15" s="1"/>
  <c r="D154" i="15" s="1"/>
  <c r="F35" i="15"/>
  <c r="C160" i="15" s="1"/>
  <c r="D160" i="15" s="1"/>
  <c r="F73" i="15"/>
  <c r="C198" i="15" s="1"/>
  <c r="D198" i="15" s="1"/>
  <c r="F105" i="15"/>
  <c r="C230" i="15" s="1"/>
  <c r="D230" i="15" s="1"/>
  <c r="F65" i="15"/>
  <c r="C190" i="15" s="1"/>
  <c r="D190" i="15" s="1"/>
  <c r="F93" i="15"/>
  <c r="C218" i="15" s="1"/>
  <c r="D218" i="15" s="1"/>
  <c r="F79" i="15"/>
  <c r="C204" i="15" s="1"/>
  <c r="D204" i="15" s="1"/>
  <c r="F85" i="15"/>
  <c r="C210" i="15" s="1"/>
  <c r="D210" i="15" s="1"/>
  <c r="F74" i="15"/>
  <c r="C199" i="15" s="1"/>
  <c r="D199" i="15" s="1"/>
  <c r="F11" i="15"/>
  <c r="C136" i="15" s="1"/>
  <c r="D136" i="15" s="1"/>
  <c r="F19" i="15"/>
  <c r="C144" i="15" s="1"/>
  <c r="D144" i="15" s="1"/>
  <c r="F75" i="15"/>
  <c r="C200" i="15" s="1"/>
  <c r="D200" i="15" s="1"/>
  <c r="F89" i="15"/>
  <c r="C214" i="15" s="1"/>
  <c r="D214" i="15" s="1"/>
  <c r="F81" i="15"/>
  <c r="C206" i="15" s="1"/>
  <c r="D206" i="15" s="1"/>
  <c r="F25" i="15"/>
  <c r="C150" i="15" s="1"/>
  <c r="D150" i="15" s="1"/>
  <c r="F71" i="15"/>
  <c r="C196" i="15" s="1"/>
  <c r="D196" i="15" s="1"/>
  <c r="F27" i="15"/>
  <c r="C152" i="15" s="1"/>
  <c r="D152" i="15" s="1"/>
  <c r="F22" i="15"/>
  <c r="C147" i="15" s="1"/>
  <c r="D147" i="15" s="1"/>
  <c r="F94" i="15"/>
  <c r="C219" i="15" s="1"/>
  <c r="D219" i="15" s="1"/>
  <c r="F82" i="15"/>
  <c r="C207" i="15" s="1"/>
  <c r="D207" i="15" s="1"/>
  <c r="F77" i="15"/>
  <c r="C202" i="15" s="1"/>
  <c r="D202" i="15" s="1"/>
  <c r="F62" i="15"/>
  <c r="C187" i="15" s="1"/>
  <c r="D187" i="15" s="1"/>
  <c r="F115" i="15"/>
  <c r="C240" i="15" s="1"/>
  <c r="D240" i="15" s="1"/>
  <c r="F101" i="15"/>
  <c r="C226" i="15" s="1"/>
  <c r="D226" i="15" s="1"/>
  <c r="F69" i="15"/>
  <c r="C194" i="15" s="1"/>
  <c r="D194" i="15" s="1"/>
  <c r="F80" i="15"/>
  <c r="C205" i="15" s="1"/>
  <c r="D205" i="15" s="1"/>
  <c r="F10" i="15"/>
  <c r="M17" i="1"/>
  <c r="M52" i="3" l="1"/>
  <c r="F116" i="15"/>
  <c r="C135" i="15"/>
  <c r="D135" i="15" s="1"/>
  <c r="J15" i="1"/>
  <c r="H15" i="1"/>
  <c r="B360" i="15" s="1"/>
  <c r="E7" i="1" l="1"/>
  <c r="D99" i="9" l="1"/>
  <c r="E99" i="9" l="1"/>
  <c r="F99" i="9" s="1"/>
  <c r="G99" i="9" s="1"/>
  <c r="H99" i="9" s="1"/>
  <c r="I99" i="9" s="1"/>
  <c r="J99" i="9" s="1"/>
  <c r="K99" i="9" s="1"/>
  <c r="L99" i="9" s="1"/>
  <c r="M99" i="9" s="1"/>
  <c r="N99" i="9" s="1"/>
  <c r="O99" i="9" s="1"/>
  <c r="P99" i="9" s="1"/>
  <c r="Q99" i="9" s="1"/>
  <c r="Q99" i="12" s="1"/>
  <c r="D55" i="9"/>
  <c r="D12" i="9"/>
  <c r="D15" i="9"/>
  <c r="D27" i="9"/>
  <c r="D38" i="9"/>
  <c r="D41" i="9"/>
  <c r="D84" i="9"/>
  <c r="D89" i="9"/>
  <c r="O99" i="12"/>
  <c r="I99" i="12"/>
  <c r="J99" i="12"/>
  <c r="D21" i="9"/>
  <c r="D50" i="9"/>
  <c r="D95" i="9"/>
  <c r="D24" i="9"/>
  <c r="D52" i="9"/>
  <c r="D110" i="9"/>
  <c r="D5" i="9"/>
  <c r="D30" i="9"/>
  <c r="D62" i="9"/>
  <c r="D7" i="9"/>
  <c r="D32" i="9"/>
  <c r="D65" i="9"/>
  <c r="D10" i="9"/>
  <c r="D35" i="9"/>
  <c r="D75" i="9"/>
  <c r="D13" i="9"/>
  <c r="D16" i="9"/>
  <c r="D19" i="9"/>
  <c r="D22" i="9"/>
  <c r="D25" i="9"/>
  <c r="D33" i="9"/>
  <c r="D42" i="9"/>
  <c r="D44" i="9"/>
  <c r="D47" i="9"/>
  <c r="D53" i="9"/>
  <c r="D56" i="9"/>
  <c r="D59" i="9"/>
  <c r="D66" i="9"/>
  <c r="D68" i="9"/>
  <c r="D71" i="9"/>
  <c r="D76" i="9"/>
  <c r="D80" i="9"/>
  <c r="D85" i="9"/>
  <c r="D91" i="9"/>
  <c r="D101" i="9"/>
  <c r="D6" i="9"/>
  <c r="D8" i="9"/>
  <c r="D11" i="9"/>
  <c r="D14" i="9"/>
  <c r="D17" i="9"/>
  <c r="D26" i="9"/>
  <c r="D28" i="9"/>
  <c r="D31" i="9"/>
  <c r="D34" i="9"/>
  <c r="D36" i="9"/>
  <c r="D39" i="9"/>
  <c r="D45" i="9"/>
  <c r="D48" i="9"/>
  <c r="D51" i="9"/>
  <c r="D54" i="9"/>
  <c r="D57" i="9"/>
  <c r="D60" i="9"/>
  <c r="D63" i="9"/>
  <c r="D69" i="9"/>
  <c r="D72" i="9"/>
  <c r="D77" i="9"/>
  <c r="D81" i="9"/>
  <c r="D87" i="9"/>
  <c r="D92" i="9"/>
  <c r="D96" i="9"/>
  <c r="D107" i="9"/>
  <c r="D9" i="9"/>
  <c r="D18" i="9"/>
  <c r="D20" i="9"/>
  <c r="D23" i="9"/>
  <c r="D29" i="9"/>
  <c r="D37" i="9"/>
  <c r="D40" i="9"/>
  <c r="D43" i="9"/>
  <c r="D46" i="9"/>
  <c r="D49" i="9"/>
  <c r="D58" i="9"/>
  <c r="D61" i="9"/>
  <c r="D64" i="9"/>
  <c r="D67" i="9"/>
  <c r="D70" i="9"/>
  <c r="D73" i="9"/>
  <c r="D79" i="9"/>
  <c r="D83" i="9"/>
  <c r="D88" i="9"/>
  <c r="D93" i="9"/>
  <c r="D97" i="9"/>
  <c r="D100" i="9"/>
  <c r="D105" i="9"/>
  <c r="D103" i="9"/>
  <c r="D108" i="9"/>
  <c r="D104" i="9"/>
  <c r="D109" i="9"/>
  <c r="D74" i="9"/>
  <c r="D78" i="9"/>
  <c r="D82" i="9"/>
  <c r="D86" i="9"/>
  <c r="D90" i="9"/>
  <c r="D94" i="9"/>
  <c r="D98" i="9"/>
  <c r="D102" i="9"/>
  <c r="D106" i="9"/>
  <c r="E109" i="9" l="1"/>
  <c r="F109" i="9" s="1"/>
  <c r="G109" i="9" s="1"/>
  <c r="H109" i="9" s="1"/>
  <c r="I109" i="9" s="1"/>
  <c r="J109" i="9" s="1"/>
  <c r="K109" i="9" s="1"/>
  <c r="L109" i="9" s="1"/>
  <c r="M109" i="9" s="1"/>
  <c r="N109" i="9" s="1"/>
  <c r="O109" i="9" s="1"/>
  <c r="P109" i="9" s="1"/>
  <c r="Q109" i="9" s="1"/>
  <c r="E48" i="9"/>
  <c r="F48" i="9" s="1"/>
  <c r="G48" i="9" s="1"/>
  <c r="H48" i="9" s="1"/>
  <c r="I48" i="9" s="1"/>
  <c r="J48" i="9" s="1"/>
  <c r="K48" i="9" s="1"/>
  <c r="L48" i="9" s="1"/>
  <c r="M48" i="9" s="1"/>
  <c r="N48" i="9" s="1"/>
  <c r="O48" i="9" s="1"/>
  <c r="P48" i="9" s="1"/>
  <c r="Q48" i="9" s="1"/>
  <c r="E18" i="9"/>
  <c r="F18" i="9" s="1"/>
  <c r="G18" i="9" s="1"/>
  <c r="H18" i="9" s="1"/>
  <c r="I18" i="9" s="1"/>
  <c r="J18" i="9" s="1"/>
  <c r="K18" i="9" s="1"/>
  <c r="L18" i="9" s="1"/>
  <c r="M18" i="9" s="1"/>
  <c r="N18" i="9" s="1"/>
  <c r="O18" i="9" s="1"/>
  <c r="P18" i="9" s="1"/>
  <c r="Q18" i="9" s="1"/>
  <c r="E44" i="9"/>
  <c r="F44" i="9" s="1"/>
  <c r="G44" i="9" s="1"/>
  <c r="H44" i="9" s="1"/>
  <c r="I44" i="9" s="1"/>
  <c r="J44" i="9" s="1"/>
  <c r="K44" i="9" s="1"/>
  <c r="L44" i="9" s="1"/>
  <c r="M44" i="9" s="1"/>
  <c r="N44" i="9" s="1"/>
  <c r="O44" i="9" s="1"/>
  <c r="P44" i="9" s="1"/>
  <c r="Q44" i="9" s="1"/>
  <c r="E21" i="9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E94" i="9"/>
  <c r="F94" i="9" s="1"/>
  <c r="G94" i="9" s="1"/>
  <c r="H94" i="9" s="1"/>
  <c r="I94" i="9" s="1"/>
  <c r="J94" i="9" s="1"/>
  <c r="K94" i="9" s="1"/>
  <c r="L94" i="9" s="1"/>
  <c r="M94" i="9" s="1"/>
  <c r="N94" i="9" s="1"/>
  <c r="O94" i="9" s="1"/>
  <c r="P94" i="9" s="1"/>
  <c r="Q94" i="9" s="1"/>
  <c r="E108" i="9"/>
  <c r="F108" i="9" s="1"/>
  <c r="G108" i="9" s="1"/>
  <c r="H108" i="9" s="1"/>
  <c r="I108" i="9" s="1"/>
  <c r="J108" i="9" s="1"/>
  <c r="K108" i="9" s="1"/>
  <c r="L108" i="9" s="1"/>
  <c r="M108" i="9" s="1"/>
  <c r="N108" i="9" s="1"/>
  <c r="O108" i="9" s="1"/>
  <c r="P108" i="9" s="1"/>
  <c r="Q108" i="9" s="1"/>
  <c r="E79" i="9"/>
  <c r="F79" i="9" s="1"/>
  <c r="G79" i="9" s="1"/>
  <c r="H79" i="9" s="1"/>
  <c r="I79" i="9" s="1"/>
  <c r="J79" i="9" s="1"/>
  <c r="K79" i="9" s="1"/>
  <c r="L79" i="9" s="1"/>
  <c r="M79" i="9" s="1"/>
  <c r="N79" i="9" s="1"/>
  <c r="O79" i="9" s="1"/>
  <c r="P79" i="9" s="1"/>
  <c r="Q79" i="9" s="1"/>
  <c r="Q79" i="12" s="1"/>
  <c r="E46" i="9"/>
  <c r="F46" i="9" s="1"/>
  <c r="G46" i="9" s="1"/>
  <c r="H46" i="9" s="1"/>
  <c r="I46" i="9" s="1"/>
  <c r="J46" i="9" s="1"/>
  <c r="K46" i="9" s="1"/>
  <c r="L46" i="9" s="1"/>
  <c r="M46" i="9" s="1"/>
  <c r="N46" i="9" s="1"/>
  <c r="O46" i="9" s="1"/>
  <c r="P46" i="9" s="1"/>
  <c r="Q46" i="9" s="1"/>
  <c r="E9" i="9"/>
  <c r="F9" i="9" s="1"/>
  <c r="G9" i="9" s="1"/>
  <c r="H9" i="9" s="1"/>
  <c r="I9" i="9" s="1"/>
  <c r="J9" i="9" s="1"/>
  <c r="K9" i="9" s="1"/>
  <c r="L9" i="9" s="1"/>
  <c r="M9" i="9" s="1"/>
  <c r="N9" i="9" s="1"/>
  <c r="O9" i="9" s="1"/>
  <c r="P9" i="9" s="1"/>
  <c r="Q9" i="9" s="1"/>
  <c r="E69" i="9"/>
  <c r="F69" i="9" s="1"/>
  <c r="G69" i="9" s="1"/>
  <c r="H69" i="9" s="1"/>
  <c r="I69" i="9" s="1"/>
  <c r="J69" i="9" s="1"/>
  <c r="K69" i="9" s="1"/>
  <c r="L69" i="9" s="1"/>
  <c r="M69" i="9" s="1"/>
  <c r="N69" i="9" s="1"/>
  <c r="O69" i="9" s="1"/>
  <c r="P69" i="9" s="1"/>
  <c r="Q69" i="9" s="1"/>
  <c r="E39" i="9"/>
  <c r="F39" i="9" s="1"/>
  <c r="G39" i="9" s="1"/>
  <c r="H39" i="9" s="1"/>
  <c r="I39" i="9" s="1"/>
  <c r="J39" i="9" s="1"/>
  <c r="K39" i="9" s="1"/>
  <c r="L39" i="9" s="1"/>
  <c r="M39" i="9" s="1"/>
  <c r="N39" i="9" s="1"/>
  <c r="O39" i="9" s="1"/>
  <c r="P39" i="9" s="1"/>
  <c r="Q39" i="9" s="1"/>
  <c r="Q39" i="12" s="1"/>
  <c r="E11" i="9"/>
  <c r="F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E71" i="9"/>
  <c r="F71" i="9" s="1"/>
  <c r="G71" i="9" s="1"/>
  <c r="H71" i="9" s="1"/>
  <c r="I71" i="9" s="1"/>
  <c r="J71" i="9" s="1"/>
  <c r="K71" i="9" s="1"/>
  <c r="L71" i="9" s="1"/>
  <c r="M71" i="9" s="1"/>
  <c r="N71" i="9" s="1"/>
  <c r="O71" i="9" s="1"/>
  <c r="P71" i="9" s="1"/>
  <c r="Q71" i="9" s="1"/>
  <c r="E42" i="9"/>
  <c r="F42" i="9" s="1"/>
  <c r="G42" i="9" s="1"/>
  <c r="H42" i="9" s="1"/>
  <c r="I42" i="9" s="1"/>
  <c r="J42" i="9" s="1"/>
  <c r="K42" i="9" s="1"/>
  <c r="L42" i="9" s="1"/>
  <c r="M42" i="9" s="1"/>
  <c r="N42" i="9" s="1"/>
  <c r="O42" i="9" s="1"/>
  <c r="P42" i="9" s="1"/>
  <c r="Q42" i="9" s="1"/>
  <c r="E35" i="9"/>
  <c r="F35" i="9" s="1"/>
  <c r="G35" i="9" s="1"/>
  <c r="H35" i="9" s="1"/>
  <c r="I35" i="9" s="1"/>
  <c r="J35" i="9" s="1"/>
  <c r="K35" i="9" s="1"/>
  <c r="L35" i="9" s="1"/>
  <c r="M35" i="9" s="1"/>
  <c r="N35" i="9" s="1"/>
  <c r="O35" i="9" s="1"/>
  <c r="P35" i="9" s="1"/>
  <c r="Q35" i="9" s="1"/>
  <c r="Q35" i="12" s="1"/>
  <c r="E65" i="9"/>
  <c r="F65" i="9" s="1"/>
  <c r="G65" i="9" s="1"/>
  <c r="H65" i="9" s="1"/>
  <c r="I65" i="9" s="1"/>
  <c r="J65" i="9" s="1"/>
  <c r="K65" i="9" s="1"/>
  <c r="L65" i="9" s="1"/>
  <c r="M65" i="9" s="1"/>
  <c r="N65" i="9" s="1"/>
  <c r="O65" i="9" s="1"/>
  <c r="P65" i="9" s="1"/>
  <c r="Q65" i="9" s="1"/>
  <c r="E5" i="9"/>
  <c r="F5" i="9" s="1"/>
  <c r="G5" i="9" s="1"/>
  <c r="H5" i="9" s="1"/>
  <c r="I5" i="9" s="1"/>
  <c r="J5" i="9" s="1"/>
  <c r="K5" i="9" s="1"/>
  <c r="L5" i="9" s="1"/>
  <c r="M5" i="9" s="1"/>
  <c r="N5" i="9" s="1"/>
  <c r="O5" i="9" s="1"/>
  <c r="P5" i="9" s="1"/>
  <c r="Q5" i="9" s="1"/>
  <c r="H99" i="12"/>
  <c r="G99" i="12"/>
  <c r="E27" i="9"/>
  <c r="F27" i="9" s="1"/>
  <c r="E20" i="9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E80" i="9"/>
  <c r="F80" i="9" s="1"/>
  <c r="G80" i="9" s="1"/>
  <c r="H80" i="9" s="1"/>
  <c r="I80" i="9" s="1"/>
  <c r="J80" i="9" s="1"/>
  <c r="K80" i="9" s="1"/>
  <c r="L80" i="9" s="1"/>
  <c r="M80" i="9" s="1"/>
  <c r="N80" i="9" s="1"/>
  <c r="O80" i="9" s="1"/>
  <c r="P80" i="9" s="1"/>
  <c r="Q80" i="9" s="1"/>
  <c r="E98" i="9"/>
  <c r="F98" i="9" s="1"/>
  <c r="G98" i="9" s="1"/>
  <c r="H98" i="9" s="1"/>
  <c r="I98" i="9" s="1"/>
  <c r="J98" i="9" s="1"/>
  <c r="K98" i="9" s="1"/>
  <c r="L98" i="9" s="1"/>
  <c r="M98" i="9" s="1"/>
  <c r="N98" i="9" s="1"/>
  <c r="O98" i="9" s="1"/>
  <c r="P98" i="9" s="1"/>
  <c r="Q98" i="9" s="1"/>
  <c r="E45" i="9"/>
  <c r="F45" i="9" s="1"/>
  <c r="G45" i="9" s="1"/>
  <c r="H45" i="9" s="1"/>
  <c r="I45" i="9" s="1"/>
  <c r="J45" i="9" s="1"/>
  <c r="K45" i="9" s="1"/>
  <c r="L45" i="9" s="1"/>
  <c r="M45" i="9" s="1"/>
  <c r="N45" i="9" s="1"/>
  <c r="O45" i="9" s="1"/>
  <c r="P45" i="9" s="1"/>
  <c r="Q45" i="9" s="1"/>
  <c r="Q45" i="12" s="1"/>
  <c r="E73" i="9"/>
  <c r="F73" i="9" s="1"/>
  <c r="G73" i="9" s="1"/>
  <c r="H73" i="9" s="1"/>
  <c r="I73" i="9" s="1"/>
  <c r="J73" i="9" s="1"/>
  <c r="K73" i="9" s="1"/>
  <c r="L73" i="9" s="1"/>
  <c r="M73" i="9" s="1"/>
  <c r="N73" i="9" s="1"/>
  <c r="O73" i="9" s="1"/>
  <c r="P73" i="9" s="1"/>
  <c r="Q73" i="9" s="1"/>
  <c r="E43" i="9"/>
  <c r="F43" i="9" s="1"/>
  <c r="G43" i="9" s="1"/>
  <c r="H43" i="9" s="1"/>
  <c r="I43" i="9" s="1"/>
  <c r="J43" i="9" s="1"/>
  <c r="K43" i="9" s="1"/>
  <c r="L43" i="9" s="1"/>
  <c r="M43" i="9" s="1"/>
  <c r="N43" i="9" s="1"/>
  <c r="O43" i="9" s="1"/>
  <c r="P43" i="9" s="1"/>
  <c r="Q43" i="9" s="1"/>
  <c r="E107" i="9"/>
  <c r="F107" i="9" s="1"/>
  <c r="G107" i="9" s="1"/>
  <c r="H107" i="9" s="1"/>
  <c r="I107" i="9" s="1"/>
  <c r="J107" i="9" s="1"/>
  <c r="K107" i="9" s="1"/>
  <c r="L107" i="9" s="1"/>
  <c r="M107" i="9" s="1"/>
  <c r="N107" i="9" s="1"/>
  <c r="O107" i="9" s="1"/>
  <c r="P107" i="9" s="1"/>
  <c r="Q107" i="9" s="1"/>
  <c r="E63" i="9"/>
  <c r="F63" i="9" s="1"/>
  <c r="G63" i="9" s="1"/>
  <c r="H63" i="9" s="1"/>
  <c r="I63" i="9" s="1"/>
  <c r="J63" i="9" s="1"/>
  <c r="K63" i="9" s="1"/>
  <c r="L63" i="9" s="1"/>
  <c r="M63" i="9" s="1"/>
  <c r="N63" i="9" s="1"/>
  <c r="O63" i="9" s="1"/>
  <c r="P63" i="9" s="1"/>
  <c r="Q63" i="9" s="1"/>
  <c r="Q63" i="12" s="1"/>
  <c r="E36" i="9"/>
  <c r="F36" i="9" s="1"/>
  <c r="G36" i="9" s="1"/>
  <c r="H36" i="9" s="1"/>
  <c r="I36" i="9" s="1"/>
  <c r="J36" i="9" s="1"/>
  <c r="K36" i="9" s="1"/>
  <c r="L36" i="9" s="1"/>
  <c r="M36" i="9" s="1"/>
  <c r="N36" i="9" s="1"/>
  <c r="O36" i="9" s="1"/>
  <c r="P36" i="9" s="1"/>
  <c r="Q36" i="9" s="1"/>
  <c r="E8" i="9"/>
  <c r="F8" i="9" s="1"/>
  <c r="G8" i="9" s="1"/>
  <c r="H8" i="9" s="1"/>
  <c r="I8" i="9" s="1"/>
  <c r="J8" i="9" s="1"/>
  <c r="K8" i="9" s="1"/>
  <c r="L8" i="9" s="1"/>
  <c r="M8" i="9" s="1"/>
  <c r="N8" i="9" s="1"/>
  <c r="O8" i="9" s="1"/>
  <c r="P8" i="9" s="1"/>
  <c r="Q8" i="9" s="1"/>
  <c r="E68" i="9"/>
  <c r="F68" i="9" s="1"/>
  <c r="G68" i="9" s="1"/>
  <c r="H68" i="9" s="1"/>
  <c r="I68" i="9" s="1"/>
  <c r="J68" i="9" s="1"/>
  <c r="K68" i="9" s="1"/>
  <c r="L68" i="9" s="1"/>
  <c r="M68" i="9" s="1"/>
  <c r="N68" i="9" s="1"/>
  <c r="O68" i="9" s="1"/>
  <c r="P68" i="9" s="1"/>
  <c r="Q68" i="9" s="1"/>
  <c r="E33" i="9"/>
  <c r="F33" i="9" s="1"/>
  <c r="G33" i="9" s="1"/>
  <c r="H33" i="9" s="1"/>
  <c r="I33" i="9" s="1"/>
  <c r="J33" i="9" s="1"/>
  <c r="K33" i="9" s="1"/>
  <c r="L33" i="9" s="1"/>
  <c r="M33" i="9" s="1"/>
  <c r="N33" i="9" s="1"/>
  <c r="O33" i="9" s="1"/>
  <c r="P33" i="9" s="1"/>
  <c r="Q33" i="9" s="1"/>
  <c r="Q33" i="12" s="1"/>
  <c r="E10" i="9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E32" i="9"/>
  <c r="F32" i="9" s="1"/>
  <c r="G32" i="9" s="1"/>
  <c r="H32" i="9" s="1"/>
  <c r="I32" i="9" s="1"/>
  <c r="J32" i="9" s="1"/>
  <c r="K32" i="9" s="1"/>
  <c r="L32" i="9" s="1"/>
  <c r="M32" i="9" s="1"/>
  <c r="N32" i="9" s="1"/>
  <c r="O32" i="9" s="1"/>
  <c r="P32" i="9" s="1"/>
  <c r="Q32" i="9" s="1"/>
  <c r="E110" i="9"/>
  <c r="F110" i="9" s="1"/>
  <c r="G110" i="9" s="1"/>
  <c r="H110" i="9" s="1"/>
  <c r="I110" i="9" s="1"/>
  <c r="J110" i="9" s="1"/>
  <c r="K110" i="9" s="1"/>
  <c r="L110" i="9" s="1"/>
  <c r="M110" i="9" s="1"/>
  <c r="N110" i="9" s="1"/>
  <c r="O110" i="9" s="1"/>
  <c r="P110" i="9" s="1"/>
  <c r="Q110" i="9" s="1"/>
  <c r="K99" i="12"/>
  <c r="N99" i="12"/>
  <c r="E15" i="9"/>
  <c r="F15" i="9" s="1"/>
  <c r="G15" i="9" s="1"/>
  <c r="E88" i="9"/>
  <c r="F88" i="9" s="1"/>
  <c r="G88" i="9" s="1"/>
  <c r="H88" i="9" s="1"/>
  <c r="I88" i="9" s="1"/>
  <c r="J88" i="9" s="1"/>
  <c r="K88" i="9" s="1"/>
  <c r="L88" i="9" s="1"/>
  <c r="M88" i="9" s="1"/>
  <c r="N88" i="9" s="1"/>
  <c r="O88" i="9" s="1"/>
  <c r="P88" i="9" s="1"/>
  <c r="Q88" i="9" s="1"/>
  <c r="E47" i="9"/>
  <c r="F47" i="9" s="1"/>
  <c r="G47" i="9" s="1"/>
  <c r="H47" i="9" s="1"/>
  <c r="I47" i="9" s="1"/>
  <c r="J47" i="9" s="1"/>
  <c r="K47" i="9" s="1"/>
  <c r="L47" i="9" s="1"/>
  <c r="M47" i="9" s="1"/>
  <c r="N47" i="9" s="1"/>
  <c r="O47" i="9" s="1"/>
  <c r="P47" i="9" s="1"/>
  <c r="Q47" i="9" s="1"/>
  <c r="E83" i="9"/>
  <c r="F83" i="9" s="1"/>
  <c r="G83" i="9" s="1"/>
  <c r="H83" i="9" s="1"/>
  <c r="I83" i="9" s="1"/>
  <c r="J83" i="9" s="1"/>
  <c r="K83" i="9" s="1"/>
  <c r="L83" i="9" s="1"/>
  <c r="M83" i="9" s="1"/>
  <c r="N83" i="9" s="1"/>
  <c r="O83" i="9" s="1"/>
  <c r="P83" i="9" s="1"/>
  <c r="Q83" i="9" s="1"/>
  <c r="Q83" i="12" s="1"/>
  <c r="E14" i="9"/>
  <c r="F14" i="9" s="1"/>
  <c r="G14" i="9" s="1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E90" i="9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E70" i="9"/>
  <c r="F70" i="9" s="1"/>
  <c r="G70" i="9" s="1"/>
  <c r="H70" i="9" s="1"/>
  <c r="I70" i="9" s="1"/>
  <c r="J70" i="9" s="1"/>
  <c r="K70" i="9" s="1"/>
  <c r="L70" i="9" s="1"/>
  <c r="M70" i="9" s="1"/>
  <c r="N70" i="9" s="1"/>
  <c r="O70" i="9" s="1"/>
  <c r="P70" i="9" s="1"/>
  <c r="Q70" i="9" s="1"/>
  <c r="E96" i="9"/>
  <c r="F96" i="9" s="1"/>
  <c r="G96" i="9" s="1"/>
  <c r="H96" i="9" s="1"/>
  <c r="I96" i="9" s="1"/>
  <c r="J96" i="9" s="1"/>
  <c r="K96" i="9" s="1"/>
  <c r="L96" i="9" s="1"/>
  <c r="M96" i="9" s="1"/>
  <c r="N96" i="9" s="1"/>
  <c r="O96" i="9" s="1"/>
  <c r="P96" i="9" s="1"/>
  <c r="Q96" i="9" s="1"/>
  <c r="Q96" i="12" s="1"/>
  <c r="E60" i="9"/>
  <c r="F60" i="9" s="1"/>
  <c r="G60" i="9" s="1"/>
  <c r="H60" i="9" s="1"/>
  <c r="I60" i="9" s="1"/>
  <c r="J60" i="9" s="1"/>
  <c r="K60" i="9" s="1"/>
  <c r="L60" i="9" s="1"/>
  <c r="M60" i="9" s="1"/>
  <c r="N60" i="9" s="1"/>
  <c r="O60" i="9" s="1"/>
  <c r="P60" i="9" s="1"/>
  <c r="Q60" i="9" s="1"/>
  <c r="Q60" i="12" s="1"/>
  <c r="E34" i="9"/>
  <c r="F34" i="9" s="1"/>
  <c r="G34" i="9" s="1"/>
  <c r="H34" i="9" s="1"/>
  <c r="I34" i="9" s="1"/>
  <c r="J34" i="9" s="1"/>
  <c r="K34" i="9" s="1"/>
  <c r="L34" i="9" s="1"/>
  <c r="M34" i="9" s="1"/>
  <c r="N34" i="9" s="1"/>
  <c r="O34" i="9" s="1"/>
  <c r="P34" i="9" s="1"/>
  <c r="Q34" i="9" s="1"/>
  <c r="E6" i="9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E66" i="9"/>
  <c r="F66" i="9" s="1"/>
  <c r="G66" i="9" s="1"/>
  <c r="H66" i="9" s="1"/>
  <c r="I66" i="9" s="1"/>
  <c r="J66" i="9" s="1"/>
  <c r="K66" i="9" s="1"/>
  <c r="L66" i="9" s="1"/>
  <c r="M66" i="9" s="1"/>
  <c r="N66" i="9" s="1"/>
  <c r="O66" i="9" s="1"/>
  <c r="P66" i="9" s="1"/>
  <c r="Q66" i="9" s="1"/>
  <c r="Q66" i="12" s="1"/>
  <c r="E25" i="9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E7" i="9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E62" i="9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L99" i="12"/>
  <c r="F99" i="12"/>
  <c r="E12" i="9"/>
  <c r="F12" i="9" s="1"/>
  <c r="G12" i="9" s="1"/>
  <c r="H12" i="9" s="1"/>
  <c r="E77" i="9"/>
  <c r="F77" i="9" s="1"/>
  <c r="G77" i="9" s="1"/>
  <c r="H77" i="9" s="1"/>
  <c r="I77" i="9" s="1"/>
  <c r="J77" i="9" s="1"/>
  <c r="K77" i="9" s="1"/>
  <c r="L77" i="9" s="1"/>
  <c r="M77" i="9" s="1"/>
  <c r="N77" i="9" s="1"/>
  <c r="O77" i="9" s="1"/>
  <c r="P77" i="9" s="1"/>
  <c r="Q77" i="9" s="1"/>
  <c r="E49" i="9"/>
  <c r="F49" i="9" s="1"/>
  <c r="G49" i="9" s="1"/>
  <c r="H49" i="9" s="1"/>
  <c r="I49" i="9" s="1"/>
  <c r="J49" i="9" s="1"/>
  <c r="K49" i="9" s="1"/>
  <c r="L49" i="9" s="1"/>
  <c r="M49" i="9" s="1"/>
  <c r="N49" i="9" s="1"/>
  <c r="O49" i="9" s="1"/>
  <c r="P49" i="9" s="1"/>
  <c r="Q49" i="9" s="1"/>
  <c r="E75" i="9"/>
  <c r="F75" i="9" s="1"/>
  <c r="G75" i="9" s="1"/>
  <c r="H75" i="9" s="1"/>
  <c r="I75" i="9" s="1"/>
  <c r="J75" i="9" s="1"/>
  <c r="K75" i="9" s="1"/>
  <c r="L75" i="9" s="1"/>
  <c r="M75" i="9" s="1"/>
  <c r="N75" i="9" s="1"/>
  <c r="O75" i="9" s="1"/>
  <c r="P75" i="9" s="1"/>
  <c r="Q75" i="9" s="1"/>
  <c r="Q75" i="12" s="1"/>
  <c r="E38" i="9"/>
  <c r="F38" i="9" s="1"/>
  <c r="E103" i="9"/>
  <c r="F103" i="9" s="1"/>
  <c r="G103" i="9" s="1"/>
  <c r="H103" i="9" s="1"/>
  <c r="I103" i="9" s="1"/>
  <c r="J103" i="9" s="1"/>
  <c r="K103" i="9" s="1"/>
  <c r="L103" i="9" s="1"/>
  <c r="M103" i="9" s="1"/>
  <c r="N103" i="9" s="1"/>
  <c r="O103" i="9" s="1"/>
  <c r="P103" i="9" s="1"/>
  <c r="Q103" i="9" s="1"/>
  <c r="E86" i="9"/>
  <c r="F86" i="9" s="1"/>
  <c r="G86" i="9" s="1"/>
  <c r="H86" i="9" s="1"/>
  <c r="I86" i="9" s="1"/>
  <c r="J86" i="9" s="1"/>
  <c r="K86" i="9" s="1"/>
  <c r="L86" i="9" s="1"/>
  <c r="M86" i="9" s="1"/>
  <c r="N86" i="9" s="1"/>
  <c r="O86" i="9" s="1"/>
  <c r="P86" i="9" s="1"/>
  <c r="Q86" i="9" s="1"/>
  <c r="E105" i="9"/>
  <c r="F105" i="9" s="1"/>
  <c r="G105" i="9" s="1"/>
  <c r="H105" i="9" s="1"/>
  <c r="I105" i="9" s="1"/>
  <c r="J105" i="9" s="1"/>
  <c r="K105" i="9" s="1"/>
  <c r="L105" i="9" s="1"/>
  <c r="M105" i="9" s="1"/>
  <c r="N105" i="9" s="1"/>
  <c r="O105" i="9" s="1"/>
  <c r="P105" i="9" s="1"/>
  <c r="Q105" i="9" s="1"/>
  <c r="Q105" i="12" s="1"/>
  <c r="E40" i="9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E82" i="9"/>
  <c r="F82" i="9" s="1"/>
  <c r="G82" i="9" s="1"/>
  <c r="H82" i="9" s="1"/>
  <c r="I82" i="9" s="1"/>
  <c r="J82" i="9" s="1"/>
  <c r="K82" i="9" s="1"/>
  <c r="L82" i="9" s="1"/>
  <c r="M82" i="9" s="1"/>
  <c r="N82" i="9" s="1"/>
  <c r="O82" i="9" s="1"/>
  <c r="P82" i="9" s="1"/>
  <c r="Q82" i="9" s="1"/>
  <c r="Q82" i="12" s="1"/>
  <c r="E100" i="9"/>
  <c r="F100" i="9" s="1"/>
  <c r="G100" i="9" s="1"/>
  <c r="H100" i="9" s="1"/>
  <c r="I100" i="9" s="1"/>
  <c r="J100" i="9" s="1"/>
  <c r="K100" i="9" s="1"/>
  <c r="L100" i="9" s="1"/>
  <c r="M100" i="9" s="1"/>
  <c r="N100" i="9" s="1"/>
  <c r="O100" i="9" s="1"/>
  <c r="P100" i="9" s="1"/>
  <c r="Q100" i="9" s="1"/>
  <c r="Q100" i="12" s="1"/>
  <c r="E67" i="9"/>
  <c r="F67" i="9" s="1"/>
  <c r="G67" i="9" s="1"/>
  <c r="H67" i="9" s="1"/>
  <c r="I67" i="9" s="1"/>
  <c r="J67" i="9" s="1"/>
  <c r="K67" i="9" s="1"/>
  <c r="L67" i="9" s="1"/>
  <c r="M67" i="9" s="1"/>
  <c r="N67" i="9" s="1"/>
  <c r="O67" i="9" s="1"/>
  <c r="P67" i="9" s="1"/>
  <c r="Q67" i="9" s="1"/>
  <c r="Q67" i="12" s="1"/>
  <c r="E37" i="9"/>
  <c r="F37" i="9" s="1"/>
  <c r="G37" i="9" s="1"/>
  <c r="H37" i="9" s="1"/>
  <c r="I37" i="9" s="1"/>
  <c r="J37" i="9" s="1"/>
  <c r="K37" i="9" s="1"/>
  <c r="L37" i="9" s="1"/>
  <c r="M37" i="9" s="1"/>
  <c r="N37" i="9" s="1"/>
  <c r="O37" i="9" s="1"/>
  <c r="P37" i="9" s="1"/>
  <c r="Q37" i="9" s="1"/>
  <c r="E92" i="9"/>
  <c r="F92" i="9" s="1"/>
  <c r="G92" i="9" s="1"/>
  <c r="H92" i="9" s="1"/>
  <c r="I92" i="9" s="1"/>
  <c r="J92" i="9" s="1"/>
  <c r="K92" i="9" s="1"/>
  <c r="L92" i="9" s="1"/>
  <c r="M92" i="9" s="1"/>
  <c r="N92" i="9" s="1"/>
  <c r="O92" i="9" s="1"/>
  <c r="P92" i="9" s="1"/>
  <c r="Q92" i="9" s="1"/>
  <c r="Q92" i="12" s="1"/>
  <c r="E57" i="9"/>
  <c r="F57" i="9" s="1"/>
  <c r="G57" i="9" s="1"/>
  <c r="H57" i="9" s="1"/>
  <c r="I57" i="9" s="1"/>
  <c r="J57" i="9" s="1"/>
  <c r="K57" i="9" s="1"/>
  <c r="L57" i="9" s="1"/>
  <c r="M57" i="9" s="1"/>
  <c r="N57" i="9" s="1"/>
  <c r="O57" i="9" s="1"/>
  <c r="P57" i="9" s="1"/>
  <c r="Q57" i="9" s="1"/>
  <c r="E31" i="9"/>
  <c r="F31" i="9" s="1"/>
  <c r="G31" i="9" s="1"/>
  <c r="H31" i="9" s="1"/>
  <c r="I31" i="9" s="1"/>
  <c r="J31" i="9" s="1"/>
  <c r="K31" i="9" s="1"/>
  <c r="L31" i="9" s="1"/>
  <c r="M31" i="9" s="1"/>
  <c r="N31" i="9" s="1"/>
  <c r="O31" i="9" s="1"/>
  <c r="P31" i="9" s="1"/>
  <c r="Q31" i="9" s="1"/>
  <c r="Q31" i="12" s="1"/>
  <c r="E101" i="9"/>
  <c r="F101" i="9" s="1"/>
  <c r="G101" i="9" s="1"/>
  <c r="H101" i="9" s="1"/>
  <c r="I101" i="9" s="1"/>
  <c r="J101" i="9" s="1"/>
  <c r="K101" i="9" s="1"/>
  <c r="L101" i="9" s="1"/>
  <c r="M101" i="9" s="1"/>
  <c r="N101" i="9" s="1"/>
  <c r="O101" i="9" s="1"/>
  <c r="P101" i="9" s="1"/>
  <c r="Q101" i="9" s="1"/>
  <c r="E59" i="9"/>
  <c r="F59" i="9" s="1"/>
  <c r="G59" i="9" s="1"/>
  <c r="H59" i="9" s="1"/>
  <c r="I59" i="9" s="1"/>
  <c r="J59" i="9" s="1"/>
  <c r="K59" i="9" s="1"/>
  <c r="L59" i="9" s="1"/>
  <c r="M59" i="9" s="1"/>
  <c r="N59" i="9" s="1"/>
  <c r="O59" i="9" s="1"/>
  <c r="P59" i="9" s="1"/>
  <c r="Q59" i="9" s="1"/>
  <c r="E22" i="9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Q22" i="12" s="1"/>
  <c r="E30" i="9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Q30" i="9" s="1"/>
  <c r="P99" i="12"/>
  <c r="M99" i="12"/>
  <c r="E55" i="9"/>
  <c r="E58" i="9"/>
  <c r="F58" i="9" s="1"/>
  <c r="G58" i="9" s="1"/>
  <c r="H58" i="9" s="1"/>
  <c r="I58" i="9" s="1"/>
  <c r="J58" i="9" s="1"/>
  <c r="K58" i="9" s="1"/>
  <c r="L58" i="9" s="1"/>
  <c r="M58" i="9" s="1"/>
  <c r="N58" i="9" s="1"/>
  <c r="O58" i="9" s="1"/>
  <c r="P58" i="9" s="1"/>
  <c r="Q58" i="9" s="1"/>
  <c r="E13" i="9"/>
  <c r="F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Q13" i="12" s="1"/>
  <c r="E50" i="9"/>
  <c r="F50" i="9" s="1"/>
  <c r="G50" i="9" s="1"/>
  <c r="H50" i="9" s="1"/>
  <c r="I50" i="9" s="1"/>
  <c r="J50" i="9" s="1"/>
  <c r="K50" i="9" s="1"/>
  <c r="L50" i="9" s="1"/>
  <c r="M50" i="9" s="1"/>
  <c r="N50" i="9" s="1"/>
  <c r="O50" i="9" s="1"/>
  <c r="P50" i="9" s="1"/>
  <c r="Q50" i="9" s="1"/>
  <c r="E104" i="9"/>
  <c r="F104" i="9" s="1"/>
  <c r="G104" i="9" s="1"/>
  <c r="H104" i="9" s="1"/>
  <c r="I104" i="9" s="1"/>
  <c r="J104" i="9" s="1"/>
  <c r="K104" i="9" s="1"/>
  <c r="L104" i="9" s="1"/>
  <c r="M104" i="9" s="1"/>
  <c r="N104" i="9" s="1"/>
  <c r="O104" i="9" s="1"/>
  <c r="P104" i="9" s="1"/>
  <c r="Q104" i="9" s="1"/>
  <c r="E76" i="9"/>
  <c r="F76" i="9" s="1"/>
  <c r="G76" i="9" s="1"/>
  <c r="H76" i="9" s="1"/>
  <c r="I76" i="9" s="1"/>
  <c r="J76" i="9" s="1"/>
  <c r="K76" i="9" s="1"/>
  <c r="L76" i="9" s="1"/>
  <c r="M76" i="9" s="1"/>
  <c r="N76" i="9" s="1"/>
  <c r="O76" i="9" s="1"/>
  <c r="P76" i="9" s="1"/>
  <c r="Q76" i="9" s="1"/>
  <c r="E64" i="9"/>
  <c r="F64" i="9" s="1"/>
  <c r="G64" i="9" s="1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Q64" i="12" s="1"/>
  <c r="E91" i="12"/>
  <c r="E91" i="9"/>
  <c r="F91" i="9" s="1"/>
  <c r="G91" i="9" s="1"/>
  <c r="H91" i="9" s="1"/>
  <c r="I91" i="9" s="1"/>
  <c r="J91" i="9" s="1"/>
  <c r="K91" i="9" s="1"/>
  <c r="L91" i="9" s="1"/>
  <c r="M91" i="9" s="1"/>
  <c r="N91" i="9" s="1"/>
  <c r="O91" i="9" s="1"/>
  <c r="P91" i="9" s="1"/>
  <c r="Q91" i="9" s="1"/>
  <c r="E19" i="12"/>
  <c r="E19" i="9"/>
  <c r="F19" i="9" s="1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E52" i="12"/>
  <c r="E52" i="9"/>
  <c r="F52" i="9" s="1"/>
  <c r="G52" i="9" s="1"/>
  <c r="H52" i="9" s="1"/>
  <c r="I52" i="9" s="1"/>
  <c r="J52" i="9" s="1"/>
  <c r="K52" i="9" s="1"/>
  <c r="L52" i="9" s="1"/>
  <c r="M52" i="9" s="1"/>
  <c r="N52" i="9" s="1"/>
  <c r="O52" i="9" s="1"/>
  <c r="P52" i="9" s="1"/>
  <c r="Q52" i="9" s="1"/>
  <c r="E89" i="12"/>
  <c r="E89" i="9"/>
  <c r="F89" i="9" s="1"/>
  <c r="G89" i="9" s="1"/>
  <c r="H89" i="9" s="1"/>
  <c r="I89" i="9" s="1"/>
  <c r="J89" i="9" s="1"/>
  <c r="K89" i="9" s="1"/>
  <c r="L89" i="9" s="1"/>
  <c r="M89" i="9" s="1"/>
  <c r="N89" i="9" s="1"/>
  <c r="O89" i="9" s="1"/>
  <c r="P89" i="9" s="1"/>
  <c r="Q89" i="9" s="1"/>
  <c r="E102" i="12"/>
  <c r="E102" i="9"/>
  <c r="F102" i="9" s="1"/>
  <c r="G102" i="9" s="1"/>
  <c r="H102" i="9" s="1"/>
  <c r="I102" i="9" s="1"/>
  <c r="J102" i="9" s="1"/>
  <c r="K102" i="9" s="1"/>
  <c r="L102" i="9" s="1"/>
  <c r="M102" i="9" s="1"/>
  <c r="N102" i="9" s="1"/>
  <c r="O102" i="9" s="1"/>
  <c r="P102" i="9" s="1"/>
  <c r="Q102" i="9" s="1"/>
  <c r="E17" i="12"/>
  <c r="E17" i="9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E41" i="12"/>
  <c r="E41" i="9"/>
  <c r="F41" i="9" s="1"/>
  <c r="G41" i="9" s="1"/>
  <c r="H41" i="9" s="1"/>
  <c r="E72" i="12"/>
  <c r="E72" i="9"/>
  <c r="F72" i="9" s="1"/>
  <c r="G72" i="9" s="1"/>
  <c r="H72" i="9" s="1"/>
  <c r="I72" i="9" s="1"/>
  <c r="J72" i="9" s="1"/>
  <c r="K72" i="9" s="1"/>
  <c r="L72" i="9" s="1"/>
  <c r="M72" i="9" s="1"/>
  <c r="N72" i="9" s="1"/>
  <c r="O72" i="9" s="1"/>
  <c r="P72" i="9" s="1"/>
  <c r="Q72" i="9" s="1"/>
  <c r="E78" i="12"/>
  <c r="E78" i="9"/>
  <c r="F78" i="9" s="1"/>
  <c r="G78" i="9" s="1"/>
  <c r="H78" i="9" s="1"/>
  <c r="I78" i="9" s="1"/>
  <c r="J78" i="9" s="1"/>
  <c r="K78" i="9" s="1"/>
  <c r="L78" i="9" s="1"/>
  <c r="M78" i="9" s="1"/>
  <c r="N78" i="9" s="1"/>
  <c r="O78" i="9" s="1"/>
  <c r="P78" i="9" s="1"/>
  <c r="Q78" i="9" s="1"/>
  <c r="E97" i="12"/>
  <c r="E97" i="9"/>
  <c r="F97" i="9" s="1"/>
  <c r="G97" i="9" s="1"/>
  <c r="H97" i="9" s="1"/>
  <c r="I97" i="9" s="1"/>
  <c r="J97" i="9" s="1"/>
  <c r="K97" i="9" s="1"/>
  <c r="L97" i="9" s="1"/>
  <c r="M97" i="9" s="1"/>
  <c r="N97" i="9" s="1"/>
  <c r="O97" i="9" s="1"/>
  <c r="P97" i="9" s="1"/>
  <c r="Q97" i="9" s="1"/>
  <c r="E29" i="12"/>
  <c r="E29" i="9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E87" i="12"/>
  <c r="E87" i="9"/>
  <c r="F87" i="9" s="1"/>
  <c r="G87" i="9" s="1"/>
  <c r="H87" i="9" s="1"/>
  <c r="I87" i="9" s="1"/>
  <c r="J87" i="9" s="1"/>
  <c r="K87" i="9" s="1"/>
  <c r="L87" i="9" s="1"/>
  <c r="M87" i="9" s="1"/>
  <c r="N87" i="9" s="1"/>
  <c r="O87" i="9" s="1"/>
  <c r="P87" i="9" s="1"/>
  <c r="Q87" i="9" s="1"/>
  <c r="E28" i="12"/>
  <c r="E28" i="9"/>
  <c r="F28" i="9" s="1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E56" i="12"/>
  <c r="E56" i="9"/>
  <c r="F56" i="9" s="1"/>
  <c r="G56" i="9" s="1"/>
  <c r="H56" i="9" s="1"/>
  <c r="I56" i="9" s="1"/>
  <c r="J56" i="9" s="1"/>
  <c r="K56" i="9" s="1"/>
  <c r="L56" i="9" s="1"/>
  <c r="M56" i="9" s="1"/>
  <c r="N56" i="9" s="1"/>
  <c r="O56" i="9" s="1"/>
  <c r="P56" i="9" s="1"/>
  <c r="Q56" i="9" s="1"/>
  <c r="E106" i="12"/>
  <c r="E106" i="9"/>
  <c r="F106" i="9" s="1"/>
  <c r="G106" i="9" s="1"/>
  <c r="H106" i="9" s="1"/>
  <c r="I106" i="9" s="1"/>
  <c r="J106" i="9" s="1"/>
  <c r="K106" i="9" s="1"/>
  <c r="L106" i="9" s="1"/>
  <c r="M106" i="9" s="1"/>
  <c r="N106" i="9" s="1"/>
  <c r="O106" i="9" s="1"/>
  <c r="P106" i="9" s="1"/>
  <c r="Q106" i="9" s="1"/>
  <c r="E74" i="12"/>
  <c r="E74" i="9"/>
  <c r="F74" i="9" s="1"/>
  <c r="G74" i="9" s="1"/>
  <c r="H74" i="9" s="1"/>
  <c r="I74" i="9" s="1"/>
  <c r="J74" i="9" s="1"/>
  <c r="K74" i="9" s="1"/>
  <c r="L74" i="9" s="1"/>
  <c r="M74" i="9" s="1"/>
  <c r="N74" i="9" s="1"/>
  <c r="O74" i="9" s="1"/>
  <c r="P74" i="9" s="1"/>
  <c r="Q74" i="9" s="1"/>
  <c r="E93" i="12"/>
  <c r="E93" i="9"/>
  <c r="F93" i="9" s="1"/>
  <c r="G93" i="9" s="1"/>
  <c r="H93" i="9" s="1"/>
  <c r="I93" i="9" s="1"/>
  <c r="J93" i="9" s="1"/>
  <c r="K93" i="9" s="1"/>
  <c r="L93" i="9" s="1"/>
  <c r="M93" i="9" s="1"/>
  <c r="N93" i="9" s="1"/>
  <c r="O93" i="9" s="1"/>
  <c r="P93" i="9" s="1"/>
  <c r="Q93" i="9" s="1"/>
  <c r="E61" i="12"/>
  <c r="E61" i="9"/>
  <c r="F61" i="9" s="1"/>
  <c r="G61" i="9" s="1"/>
  <c r="H61" i="9" s="1"/>
  <c r="I61" i="9" s="1"/>
  <c r="J61" i="9" s="1"/>
  <c r="K61" i="9" s="1"/>
  <c r="L61" i="9" s="1"/>
  <c r="M61" i="9" s="1"/>
  <c r="N61" i="9" s="1"/>
  <c r="O61" i="9" s="1"/>
  <c r="P61" i="9" s="1"/>
  <c r="Q61" i="9" s="1"/>
  <c r="E23" i="12"/>
  <c r="E23" i="9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E81" i="12"/>
  <c r="E81" i="9"/>
  <c r="F81" i="9" s="1"/>
  <c r="G81" i="9" s="1"/>
  <c r="H81" i="9" s="1"/>
  <c r="I81" i="9" s="1"/>
  <c r="J81" i="9" s="1"/>
  <c r="K81" i="9" s="1"/>
  <c r="L81" i="9" s="1"/>
  <c r="M81" i="9" s="1"/>
  <c r="N81" i="9" s="1"/>
  <c r="O81" i="9" s="1"/>
  <c r="P81" i="9" s="1"/>
  <c r="Q81" i="9" s="1"/>
  <c r="E51" i="12"/>
  <c r="E51" i="9"/>
  <c r="F51" i="9" s="1"/>
  <c r="G51" i="9" s="1"/>
  <c r="H51" i="9" s="1"/>
  <c r="I51" i="9" s="1"/>
  <c r="J51" i="9" s="1"/>
  <c r="K51" i="9" s="1"/>
  <c r="L51" i="9" s="1"/>
  <c r="M51" i="9" s="1"/>
  <c r="N51" i="9" s="1"/>
  <c r="O51" i="9" s="1"/>
  <c r="P51" i="9" s="1"/>
  <c r="Q51" i="9" s="1"/>
  <c r="E26" i="12"/>
  <c r="E26" i="9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E85" i="12"/>
  <c r="E85" i="9"/>
  <c r="F85" i="9" s="1"/>
  <c r="G85" i="9" s="1"/>
  <c r="H85" i="9" s="1"/>
  <c r="I85" i="9" s="1"/>
  <c r="J85" i="9" s="1"/>
  <c r="K85" i="9" s="1"/>
  <c r="L85" i="9" s="1"/>
  <c r="M85" i="9" s="1"/>
  <c r="N85" i="9" s="1"/>
  <c r="O85" i="9" s="1"/>
  <c r="P85" i="9" s="1"/>
  <c r="Q85" i="9" s="1"/>
  <c r="E53" i="12"/>
  <c r="E53" i="9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E16" i="12"/>
  <c r="E16" i="9"/>
  <c r="F16" i="9" s="1"/>
  <c r="G16" i="9" s="1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E24" i="12"/>
  <c r="E24" i="9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E95" i="12"/>
  <c r="E95" i="9"/>
  <c r="F95" i="9" s="1"/>
  <c r="G95" i="9" s="1"/>
  <c r="H95" i="9" s="1"/>
  <c r="I95" i="9" s="1"/>
  <c r="J95" i="9" s="1"/>
  <c r="K95" i="9" s="1"/>
  <c r="L95" i="9" s="1"/>
  <c r="M95" i="9" s="1"/>
  <c r="N95" i="9" s="1"/>
  <c r="O95" i="9" s="1"/>
  <c r="P95" i="9" s="1"/>
  <c r="Q95" i="9" s="1"/>
  <c r="E84" i="12"/>
  <c r="E84" i="9"/>
  <c r="F84" i="9" s="1"/>
  <c r="E99" i="12"/>
  <c r="F41" i="12"/>
  <c r="I89" i="12"/>
  <c r="K89" i="12"/>
  <c r="G12" i="12"/>
  <c r="G41" i="12"/>
  <c r="F15" i="12"/>
  <c r="H89" i="12"/>
  <c r="N89" i="12"/>
  <c r="J89" i="12"/>
  <c r="Q89" i="12"/>
  <c r="F89" i="12"/>
  <c r="M89" i="12"/>
  <c r="P89" i="12"/>
  <c r="G89" i="12"/>
  <c r="O89" i="12"/>
  <c r="L89" i="12"/>
  <c r="I60" i="12"/>
  <c r="J60" i="12"/>
  <c r="L60" i="12"/>
  <c r="G60" i="12"/>
  <c r="H60" i="12"/>
  <c r="P60" i="12"/>
  <c r="M65" i="12"/>
  <c r="F65" i="12"/>
  <c r="N65" i="12"/>
  <c r="G65" i="12"/>
  <c r="O65" i="12"/>
  <c r="H65" i="12"/>
  <c r="P65" i="12"/>
  <c r="K65" i="12"/>
  <c r="Q65" i="12"/>
  <c r="J65" i="12"/>
  <c r="I65" i="12"/>
  <c r="L65" i="12"/>
  <c r="J82" i="12"/>
  <c r="F82" i="12"/>
  <c r="O82" i="12"/>
  <c r="G82" i="12"/>
  <c r="H82" i="12"/>
  <c r="I82" i="12"/>
  <c r="I100" i="12"/>
  <c r="J100" i="12"/>
  <c r="M100" i="12"/>
  <c r="N100" i="12"/>
  <c r="H100" i="12"/>
  <c r="O100" i="12"/>
  <c r="P67" i="12"/>
  <c r="M37" i="12"/>
  <c r="N37" i="12"/>
  <c r="O37" i="12"/>
  <c r="P37" i="12"/>
  <c r="Q37" i="12"/>
  <c r="K37" i="12"/>
  <c r="J92" i="12"/>
  <c r="L92" i="12"/>
  <c r="F92" i="12"/>
  <c r="G92" i="12"/>
  <c r="H92" i="12"/>
  <c r="N92" i="12"/>
  <c r="M57" i="12"/>
  <c r="N57" i="12"/>
  <c r="O57" i="12"/>
  <c r="P57" i="12"/>
  <c r="Q57" i="12"/>
  <c r="L57" i="12"/>
  <c r="P31" i="12"/>
  <c r="M101" i="12"/>
  <c r="N101" i="12"/>
  <c r="O101" i="12"/>
  <c r="Q101" i="12"/>
  <c r="L101" i="12"/>
  <c r="H101" i="12"/>
  <c r="M59" i="12"/>
  <c r="N59" i="12"/>
  <c r="O59" i="12"/>
  <c r="P59" i="12"/>
  <c r="Q59" i="12"/>
  <c r="J59" i="12"/>
  <c r="I22" i="12"/>
  <c r="J22" i="12"/>
  <c r="L22" i="12"/>
  <c r="F22" i="12"/>
  <c r="H22" i="12"/>
  <c r="P22" i="12"/>
  <c r="I32" i="12"/>
  <c r="Q32" i="12"/>
  <c r="J32" i="12"/>
  <c r="K32" i="12"/>
  <c r="L32" i="12"/>
  <c r="M32" i="12"/>
  <c r="F32" i="12"/>
  <c r="N32" i="12"/>
  <c r="P32" i="12"/>
  <c r="G32" i="12"/>
  <c r="H32" i="12"/>
  <c r="O32" i="12"/>
  <c r="E114" i="9"/>
  <c r="G5" i="12"/>
  <c r="O5" i="12"/>
  <c r="H5" i="12"/>
  <c r="P5" i="12"/>
  <c r="I5" i="12"/>
  <c r="Q5" i="12"/>
  <c r="K5" i="12"/>
  <c r="L5" i="12"/>
  <c r="J5" i="12"/>
  <c r="F5" i="12"/>
  <c r="M5" i="12"/>
  <c r="N5" i="12"/>
  <c r="F95" i="12"/>
  <c r="N95" i="12"/>
  <c r="K95" i="12"/>
  <c r="L95" i="12"/>
  <c r="M95" i="12"/>
  <c r="G95" i="12"/>
  <c r="P95" i="12"/>
  <c r="H95" i="12"/>
  <c r="Q95" i="12"/>
  <c r="I95" i="12"/>
  <c r="O95" i="12"/>
  <c r="J95" i="12"/>
  <c r="I86" i="12"/>
  <c r="L86" i="12"/>
  <c r="F86" i="12"/>
  <c r="G86" i="12"/>
  <c r="P86" i="12"/>
  <c r="Q86" i="12"/>
  <c r="I34" i="12"/>
  <c r="Q34" i="12"/>
  <c r="J34" i="12"/>
  <c r="K34" i="12"/>
  <c r="L34" i="12"/>
  <c r="M34" i="12"/>
  <c r="N34" i="12"/>
  <c r="G34" i="12"/>
  <c r="H34" i="12"/>
  <c r="O34" i="12"/>
  <c r="P34" i="12"/>
  <c r="I78" i="12"/>
  <c r="J78" i="12"/>
  <c r="K78" i="12"/>
  <c r="L78" i="12"/>
  <c r="G78" i="12"/>
  <c r="H78" i="12"/>
  <c r="O78" i="12"/>
  <c r="M78" i="12"/>
  <c r="N78" i="12"/>
  <c r="P78" i="12"/>
  <c r="Q78" i="12"/>
  <c r="F78" i="12"/>
  <c r="G64" i="12"/>
  <c r="M29" i="12"/>
  <c r="F29" i="12"/>
  <c r="N29" i="12"/>
  <c r="G29" i="12"/>
  <c r="O29" i="12"/>
  <c r="H29" i="12"/>
  <c r="P29" i="12"/>
  <c r="I29" i="12"/>
  <c r="Q29" i="12"/>
  <c r="J29" i="12"/>
  <c r="K29" i="12"/>
  <c r="L29" i="12"/>
  <c r="F87" i="12"/>
  <c r="N87" i="12"/>
  <c r="G87" i="12"/>
  <c r="P87" i="12"/>
  <c r="H87" i="12"/>
  <c r="Q87" i="12"/>
  <c r="I87" i="12"/>
  <c r="K87" i="12"/>
  <c r="L87" i="12"/>
  <c r="O87" i="12"/>
  <c r="J87" i="12"/>
  <c r="M87" i="12"/>
  <c r="I28" i="12"/>
  <c r="Q28" i="12"/>
  <c r="J28" i="12"/>
  <c r="K28" i="12"/>
  <c r="L28" i="12"/>
  <c r="M28" i="12"/>
  <c r="F28" i="12"/>
  <c r="N28" i="12"/>
  <c r="G28" i="12"/>
  <c r="H28" i="12"/>
  <c r="O28" i="12"/>
  <c r="P28" i="12"/>
  <c r="F91" i="12"/>
  <c r="N91" i="12"/>
  <c r="M91" i="12"/>
  <c r="O91" i="12"/>
  <c r="G91" i="12"/>
  <c r="P91" i="12"/>
  <c r="I91" i="12"/>
  <c r="J91" i="12"/>
  <c r="L91" i="12"/>
  <c r="Q91" i="12"/>
  <c r="H91" i="12"/>
  <c r="K91" i="12"/>
  <c r="I56" i="12"/>
  <c r="Q56" i="12"/>
  <c r="J56" i="12"/>
  <c r="K56" i="12"/>
  <c r="L56" i="12"/>
  <c r="M56" i="12"/>
  <c r="G56" i="12"/>
  <c r="O56" i="12"/>
  <c r="F56" i="12"/>
  <c r="H56" i="12"/>
  <c r="P56" i="12"/>
  <c r="N56" i="12"/>
  <c r="M19" i="12"/>
  <c r="F19" i="12"/>
  <c r="N19" i="12"/>
  <c r="G19" i="12"/>
  <c r="O19" i="12"/>
  <c r="H19" i="12"/>
  <c r="P19" i="12"/>
  <c r="I19" i="12"/>
  <c r="Q19" i="12"/>
  <c r="J19" i="12"/>
  <c r="L19" i="12"/>
  <c r="K19" i="12"/>
  <c r="M7" i="12"/>
  <c r="F7" i="12"/>
  <c r="N7" i="12"/>
  <c r="G7" i="12"/>
  <c r="O7" i="12"/>
  <c r="H7" i="12"/>
  <c r="P7" i="12"/>
  <c r="I7" i="12"/>
  <c r="Q7" i="12"/>
  <c r="J7" i="12"/>
  <c r="K7" i="12"/>
  <c r="L7" i="12"/>
  <c r="F110" i="12"/>
  <c r="J110" i="12"/>
  <c r="K110" i="12"/>
  <c r="L110" i="12"/>
  <c r="N110" i="12"/>
  <c r="G110" i="12"/>
  <c r="O110" i="12"/>
  <c r="M110" i="12"/>
  <c r="P110" i="12"/>
  <c r="Q110" i="12"/>
  <c r="H110" i="12"/>
  <c r="I110" i="12"/>
  <c r="Q50" i="12"/>
  <c r="L50" i="12"/>
  <c r="N50" i="12"/>
  <c r="M50" i="12"/>
  <c r="P50" i="12"/>
  <c r="H50" i="12"/>
  <c r="I70" i="12"/>
  <c r="Q70" i="12"/>
  <c r="J70" i="12"/>
  <c r="K70" i="12"/>
  <c r="L70" i="12"/>
  <c r="G70" i="12"/>
  <c r="O70" i="12"/>
  <c r="F70" i="12"/>
  <c r="H70" i="12"/>
  <c r="N70" i="12"/>
  <c r="M70" i="12"/>
  <c r="P70" i="12"/>
  <c r="M97" i="12"/>
  <c r="F97" i="12"/>
  <c r="N97" i="12"/>
  <c r="G97" i="12"/>
  <c r="O97" i="12"/>
  <c r="I97" i="12"/>
  <c r="Q97" i="12"/>
  <c r="J97" i="12"/>
  <c r="P97" i="12"/>
  <c r="H97" i="12"/>
  <c r="K97" i="12"/>
  <c r="L97" i="12"/>
  <c r="I106" i="12"/>
  <c r="Q106" i="12"/>
  <c r="J106" i="12"/>
  <c r="K106" i="12"/>
  <c r="M106" i="12"/>
  <c r="F106" i="12"/>
  <c r="N106" i="12"/>
  <c r="P106" i="12"/>
  <c r="O106" i="12"/>
  <c r="G106" i="12"/>
  <c r="H106" i="12"/>
  <c r="L106" i="12"/>
  <c r="I74" i="12"/>
  <c r="Q74" i="12"/>
  <c r="J74" i="12"/>
  <c r="K74" i="12"/>
  <c r="L74" i="12"/>
  <c r="G74" i="12"/>
  <c r="O74" i="12"/>
  <c r="N74" i="12"/>
  <c r="P74" i="12"/>
  <c r="H74" i="12"/>
  <c r="F74" i="12"/>
  <c r="M74" i="12"/>
  <c r="F93" i="12"/>
  <c r="N93" i="12"/>
  <c r="H93" i="12"/>
  <c r="Q93" i="12"/>
  <c r="I93" i="12"/>
  <c r="J93" i="12"/>
  <c r="L93" i="12"/>
  <c r="M93" i="12"/>
  <c r="P93" i="12"/>
  <c r="O93" i="12"/>
  <c r="G93" i="12"/>
  <c r="K93" i="12"/>
  <c r="M61" i="12"/>
  <c r="F61" i="12"/>
  <c r="N61" i="12"/>
  <c r="G61" i="12"/>
  <c r="O61" i="12"/>
  <c r="H61" i="12"/>
  <c r="P61" i="12"/>
  <c r="K61" i="12"/>
  <c r="I61" i="12"/>
  <c r="J61" i="12"/>
  <c r="Q61" i="12"/>
  <c r="L61" i="12"/>
  <c r="M23" i="12"/>
  <c r="F23" i="12"/>
  <c r="N23" i="12"/>
  <c r="G23" i="12"/>
  <c r="O23" i="12"/>
  <c r="H23" i="12"/>
  <c r="P23" i="12"/>
  <c r="I23" i="12"/>
  <c r="Q23" i="12"/>
  <c r="J23" i="12"/>
  <c r="K23" i="12"/>
  <c r="L23" i="12"/>
  <c r="F81" i="12"/>
  <c r="N81" i="12"/>
  <c r="O81" i="12"/>
  <c r="I81" i="12"/>
  <c r="G81" i="12"/>
  <c r="P81" i="12"/>
  <c r="H81" i="12"/>
  <c r="Q81" i="12"/>
  <c r="J81" i="12"/>
  <c r="K81" i="12"/>
  <c r="L81" i="12"/>
  <c r="M81" i="12"/>
  <c r="M51" i="12"/>
  <c r="F51" i="12"/>
  <c r="N51" i="12"/>
  <c r="H51" i="12"/>
  <c r="J51" i="12"/>
  <c r="O51" i="12"/>
  <c r="P51" i="12"/>
  <c r="Q51" i="12"/>
  <c r="G51" i="12"/>
  <c r="I51" i="12"/>
  <c r="K51" i="12"/>
  <c r="L51" i="12"/>
  <c r="I26" i="12"/>
  <c r="Q26" i="12"/>
  <c r="J26" i="12"/>
  <c r="K26" i="12"/>
  <c r="L26" i="12"/>
  <c r="M26" i="12"/>
  <c r="F26" i="12"/>
  <c r="N26" i="12"/>
  <c r="G26" i="12"/>
  <c r="H26" i="12"/>
  <c r="O26" i="12"/>
  <c r="P26" i="12"/>
  <c r="F85" i="12"/>
  <c r="N85" i="12"/>
  <c r="L85" i="12"/>
  <c r="M85" i="12"/>
  <c r="G85" i="12"/>
  <c r="O85" i="12"/>
  <c r="H85" i="12"/>
  <c r="Q85" i="12"/>
  <c r="I85" i="12"/>
  <c r="P85" i="12"/>
  <c r="K85" i="12"/>
  <c r="J85" i="12"/>
  <c r="F53" i="12"/>
  <c r="M53" i="12"/>
  <c r="N53" i="12"/>
  <c r="G53" i="12"/>
  <c r="O53" i="12"/>
  <c r="H53" i="12"/>
  <c r="P53" i="12"/>
  <c r="I53" i="12"/>
  <c r="Q53" i="12"/>
  <c r="K53" i="12"/>
  <c r="J53" i="12"/>
  <c r="L53" i="12"/>
  <c r="I16" i="12"/>
  <c r="Q16" i="12"/>
  <c r="J16" i="12"/>
  <c r="K16" i="12"/>
  <c r="L16" i="12"/>
  <c r="M16" i="12"/>
  <c r="F16" i="12"/>
  <c r="N16" i="12"/>
  <c r="P16" i="12"/>
  <c r="G16" i="12"/>
  <c r="H16" i="12"/>
  <c r="O16" i="12"/>
  <c r="I62" i="12"/>
  <c r="Q62" i="12"/>
  <c r="J62" i="12"/>
  <c r="K62" i="12"/>
  <c r="L62" i="12"/>
  <c r="G62" i="12"/>
  <c r="O62" i="12"/>
  <c r="H62" i="12"/>
  <c r="M62" i="12"/>
  <c r="N62" i="12"/>
  <c r="P62" i="12"/>
  <c r="F62" i="12"/>
  <c r="I52" i="12"/>
  <c r="Q52" i="12"/>
  <c r="J52" i="12"/>
  <c r="F52" i="12"/>
  <c r="N52" i="12"/>
  <c r="O52" i="12"/>
  <c r="P52" i="12"/>
  <c r="G52" i="12"/>
  <c r="H52" i="12"/>
  <c r="K52" i="12"/>
  <c r="L52" i="12"/>
  <c r="M52" i="12"/>
  <c r="M21" i="12"/>
  <c r="F21" i="12"/>
  <c r="N21" i="12"/>
  <c r="G21" i="12"/>
  <c r="O21" i="12"/>
  <c r="H21" i="12"/>
  <c r="P21" i="12"/>
  <c r="I21" i="12"/>
  <c r="Q21" i="12"/>
  <c r="J21" i="12"/>
  <c r="K21" i="12"/>
  <c r="L21" i="12"/>
  <c r="F105" i="12"/>
  <c r="P105" i="12"/>
  <c r="G66" i="12"/>
  <c r="M109" i="12"/>
  <c r="F109" i="12"/>
  <c r="N109" i="12"/>
  <c r="G109" i="12"/>
  <c r="O109" i="12"/>
  <c r="I109" i="12"/>
  <c r="Q109" i="12"/>
  <c r="J109" i="12"/>
  <c r="H109" i="12"/>
  <c r="K109" i="12"/>
  <c r="L109" i="12"/>
  <c r="P109" i="12"/>
  <c r="J88" i="12"/>
  <c r="M88" i="12"/>
  <c r="N88" i="12"/>
  <c r="F88" i="12"/>
  <c r="O88" i="12"/>
  <c r="H88" i="12"/>
  <c r="Q88" i="12"/>
  <c r="I88" i="12"/>
  <c r="G88" i="12"/>
  <c r="K88" i="12"/>
  <c r="L88" i="12"/>
  <c r="P88" i="12"/>
  <c r="I58" i="12"/>
  <c r="Q58" i="12"/>
  <c r="J58" i="12"/>
  <c r="K58" i="12"/>
  <c r="L58" i="12"/>
  <c r="M58" i="12"/>
  <c r="G58" i="12"/>
  <c r="O58" i="12"/>
  <c r="F58" i="12"/>
  <c r="H58" i="12"/>
  <c r="N58" i="12"/>
  <c r="P58" i="12"/>
  <c r="I20" i="12"/>
  <c r="Q20" i="12"/>
  <c r="J20" i="12"/>
  <c r="K20" i="12"/>
  <c r="L20" i="12"/>
  <c r="M20" i="12"/>
  <c r="F20" i="12"/>
  <c r="N20" i="12"/>
  <c r="G20" i="12"/>
  <c r="H20" i="12"/>
  <c r="O20" i="12"/>
  <c r="P20" i="12"/>
  <c r="M77" i="12"/>
  <c r="F77" i="12"/>
  <c r="N77" i="12"/>
  <c r="G77" i="12"/>
  <c r="O77" i="12"/>
  <c r="H77" i="12"/>
  <c r="P77" i="12"/>
  <c r="K77" i="12"/>
  <c r="I77" i="12"/>
  <c r="J77" i="12"/>
  <c r="L77" i="12"/>
  <c r="Q77" i="12"/>
  <c r="I48" i="12"/>
  <c r="Q48" i="12"/>
  <c r="J48" i="12"/>
  <c r="K48" i="12"/>
  <c r="L48" i="12"/>
  <c r="M48" i="12"/>
  <c r="F48" i="12"/>
  <c r="N48" i="12"/>
  <c r="P48" i="12"/>
  <c r="G48" i="12"/>
  <c r="H48" i="12"/>
  <c r="O48" i="12"/>
  <c r="M17" i="12"/>
  <c r="F17" i="12"/>
  <c r="N17" i="12"/>
  <c r="G17" i="12"/>
  <c r="O17" i="12"/>
  <c r="H17" i="12"/>
  <c r="P17" i="12"/>
  <c r="I17" i="12"/>
  <c r="Q17" i="12"/>
  <c r="J17" i="12"/>
  <c r="K17" i="12"/>
  <c r="L17" i="12"/>
  <c r="J80" i="12"/>
  <c r="H80" i="12"/>
  <c r="Q80" i="12"/>
  <c r="I80" i="12"/>
  <c r="L80" i="12"/>
  <c r="K80" i="12"/>
  <c r="M80" i="12"/>
  <c r="N80" i="12"/>
  <c r="F80" i="12"/>
  <c r="G80" i="12"/>
  <c r="O80" i="12"/>
  <c r="P80" i="12"/>
  <c r="M47" i="12"/>
  <c r="F47" i="12"/>
  <c r="N47" i="12"/>
  <c r="G47" i="12"/>
  <c r="O47" i="12"/>
  <c r="H47" i="12"/>
  <c r="P47" i="12"/>
  <c r="I47" i="12"/>
  <c r="Q47" i="12"/>
  <c r="J47" i="12"/>
  <c r="K47" i="12"/>
  <c r="L47" i="12"/>
  <c r="H13" i="12"/>
  <c r="Q30" i="12"/>
  <c r="O30" i="12"/>
  <c r="I24" i="12"/>
  <c r="Q24" i="12"/>
  <c r="J24" i="12"/>
  <c r="K24" i="12"/>
  <c r="L24" i="12"/>
  <c r="M24" i="12"/>
  <c r="F24" i="12"/>
  <c r="N24" i="12"/>
  <c r="P24" i="12"/>
  <c r="G24" i="12"/>
  <c r="H24" i="12"/>
  <c r="O24" i="12"/>
  <c r="H96" i="12"/>
  <c r="L96" i="12"/>
  <c r="I104" i="12"/>
  <c r="Q104" i="12"/>
  <c r="J104" i="12"/>
  <c r="K104" i="12"/>
  <c r="M104" i="12"/>
  <c r="F104" i="12"/>
  <c r="N104" i="12"/>
  <c r="G104" i="12"/>
  <c r="H104" i="12"/>
  <c r="O104" i="12"/>
  <c r="P104" i="12"/>
  <c r="L104" i="12"/>
  <c r="M49" i="12"/>
  <c r="F49" i="12"/>
  <c r="N49" i="12"/>
  <c r="H49" i="12"/>
  <c r="P49" i="12"/>
  <c r="I49" i="12"/>
  <c r="J49" i="12"/>
  <c r="G49" i="12"/>
  <c r="K49" i="12"/>
  <c r="L49" i="12"/>
  <c r="O49" i="12"/>
  <c r="Q49" i="12"/>
  <c r="I18" i="12"/>
  <c r="Q18" i="12"/>
  <c r="J18" i="12"/>
  <c r="K18" i="12"/>
  <c r="L18" i="12"/>
  <c r="M18" i="12"/>
  <c r="F18" i="12"/>
  <c r="N18" i="12"/>
  <c r="G18" i="12"/>
  <c r="H18" i="12"/>
  <c r="O18" i="12"/>
  <c r="P18" i="12"/>
  <c r="I72" i="12"/>
  <c r="Q72" i="12"/>
  <c r="J72" i="12"/>
  <c r="K72" i="12"/>
  <c r="L72" i="12"/>
  <c r="G72" i="12"/>
  <c r="O72" i="12"/>
  <c r="P72" i="12"/>
  <c r="F72" i="12"/>
  <c r="H72" i="12"/>
  <c r="M72" i="12"/>
  <c r="N72" i="12"/>
  <c r="H45" i="12"/>
  <c r="I14" i="12"/>
  <c r="Q14" i="12"/>
  <c r="J14" i="12"/>
  <c r="K14" i="12"/>
  <c r="L14" i="12"/>
  <c r="M14" i="12"/>
  <c r="F14" i="12"/>
  <c r="N14" i="12"/>
  <c r="H14" i="12"/>
  <c r="O14" i="12"/>
  <c r="P14" i="12"/>
  <c r="G14" i="12"/>
  <c r="I76" i="12"/>
  <c r="Q76" i="12"/>
  <c r="J76" i="12"/>
  <c r="K76" i="12"/>
  <c r="L76" i="12"/>
  <c r="G76" i="12"/>
  <c r="O76" i="12"/>
  <c r="M76" i="12"/>
  <c r="N76" i="12"/>
  <c r="P76" i="12"/>
  <c r="F76" i="12"/>
  <c r="H76" i="12"/>
  <c r="Q44" i="12"/>
  <c r="H44" i="12"/>
  <c r="H75" i="12"/>
  <c r="I40" i="12"/>
  <c r="Q40" i="12"/>
  <c r="J40" i="12"/>
  <c r="K40" i="12"/>
  <c r="L40" i="12"/>
  <c r="M40" i="12"/>
  <c r="F40" i="12"/>
  <c r="N40" i="12"/>
  <c r="P40" i="12"/>
  <c r="G40" i="12"/>
  <c r="H40" i="12"/>
  <c r="O40" i="12"/>
  <c r="M25" i="12"/>
  <c r="F25" i="12"/>
  <c r="N25" i="12"/>
  <c r="G25" i="12"/>
  <c r="O25" i="12"/>
  <c r="H25" i="12"/>
  <c r="P25" i="12"/>
  <c r="I25" i="12"/>
  <c r="Q25" i="12"/>
  <c r="J25" i="12"/>
  <c r="K25" i="12"/>
  <c r="L25" i="12"/>
  <c r="I102" i="12"/>
  <c r="Q102" i="12"/>
  <c r="J102" i="12"/>
  <c r="K102" i="12"/>
  <c r="M102" i="12"/>
  <c r="F102" i="12"/>
  <c r="N102" i="12"/>
  <c r="G102" i="12"/>
  <c r="H102" i="12"/>
  <c r="P102" i="12"/>
  <c r="L102" i="12"/>
  <c r="O102" i="12"/>
  <c r="L83" i="12"/>
  <c r="J94" i="12"/>
  <c r="N94" i="12"/>
  <c r="F94" i="12"/>
  <c r="O94" i="12"/>
  <c r="G94" i="12"/>
  <c r="P94" i="12"/>
  <c r="I94" i="12"/>
  <c r="K94" i="12"/>
  <c r="H94" i="12"/>
  <c r="L94" i="12"/>
  <c r="Q94" i="12"/>
  <c r="M94" i="12"/>
  <c r="I108" i="12"/>
  <c r="Q108" i="12"/>
  <c r="J108" i="12"/>
  <c r="K108" i="12"/>
  <c r="M108" i="12"/>
  <c r="F108" i="12"/>
  <c r="N108" i="12"/>
  <c r="O108" i="12"/>
  <c r="L108" i="12"/>
  <c r="P108" i="12"/>
  <c r="H108" i="12"/>
  <c r="G108" i="12"/>
  <c r="N79" i="12"/>
  <c r="G79" i="12"/>
  <c r="I46" i="12"/>
  <c r="Q46" i="12"/>
  <c r="J46" i="12"/>
  <c r="K46" i="12"/>
  <c r="L46" i="12"/>
  <c r="M46" i="12"/>
  <c r="F46" i="12"/>
  <c r="N46" i="12"/>
  <c r="H46" i="12"/>
  <c r="O46" i="12"/>
  <c r="P46" i="12"/>
  <c r="G46" i="12"/>
  <c r="M9" i="12"/>
  <c r="F9" i="12"/>
  <c r="N9" i="12"/>
  <c r="G9" i="12"/>
  <c r="O9" i="12"/>
  <c r="H9" i="12"/>
  <c r="P9" i="12"/>
  <c r="I9" i="12"/>
  <c r="Q9" i="12"/>
  <c r="J9" i="12"/>
  <c r="K9" i="12"/>
  <c r="L9" i="12"/>
  <c r="M69" i="12"/>
  <c r="F69" i="12"/>
  <c r="N69" i="12"/>
  <c r="G69" i="12"/>
  <c r="O69" i="12"/>
  <c r="H69" i="12"/>
  <c r="P69" i="12"/>
  <c r="K69" i="12"/>
  <c r="J69" i="12"/>
  <c r="L69" i="12"/>
  <c r="Q69" i="12"/>
  <c r="I69" i="12"/>
  <c r="F39" i="12"/>
  <c r="J39" i="12"/>
  <c r="M11" i="12"/>
  <c r="F11" i="12"/>
  <c r="N11" i="12"/>
  <c r="G11" i="12"/>
  <c r="O11" i="12"/>
  <c r="H11" i="12"/>
  <c r="P11" i="12"/>
  <c r="I11" i="12"/>
  <c r="Q11" i="12"/>
  <c r="J11" i="12"/>
  <c r="L11" i="12"/>
  <c r="K11" i="12"/>
  <c r="M71" i="12"/>
  <c r="F71" i="12"/>
  <c r="N71" i="12"/>
  <c r="G71" i="12"/>
  <c r="O71" i="12"/>
  <c r="H71" i="12"/>
  <c r="P71" i="12"/>
  <c r="K71" i="12"/>
  <c r="I71" i="12"/>
  <c r="J71" i="12"/>
  <c r="L71" i="12"/>
  <c r="Q71" i="12"/>
  <c r="I42" i="12"/>
  <c r="Q42" i="12"/>
  <c r="J42" i="12"/>
  <c r="K42" i="12"/>
  <c r="L42" i="12"/>
  <c r="M42" i="12"/>
  <c r="F42" i="12"/>
  <c r="N42" i="12"/>
  <c r="G42" i="12"/>
  <c r="H42" i="12"/>
  <c r="O42" i="12"/>
  <c r="P42" i="12"/>
  <c r="F35" i="12"/>
  <c r="J35" i="12"/>
  <c r="I6" i="12"/>
  <c r="Q6" i="12"/>
  <c r="J6" i="12"/>
  <c r="K6" i="12"/>
  <c r="L6" i="12"/>
  <c r="M6" i="12"/>
  <c r="F6" i="12"/>
  <c r="N6" i="12"/>
  <c r="H6" i="12"/>
  <c r="O6" i="12"/>
  <c r="P6" i="12"/>
  <c r="G6" i="12"/>
  <c r="I98" i="12"/>
  <c r="Q98" i="12"/>
  <c r="J98" i="12"/>
  <c r="K98" i="12"/>
  <c r="M98" i="12"/>
  <c r="F98" i="12"/>
  <c r="N98" i="12"/>
  <c r="G98" i="12"/>
  <c r="H98" i="12"/>
  <c r="O98" i="12"/>
  <c r="L98" i="12"/>
  <c r="P98" i="12"/>
  <c r="J90" i="12"/>
  <c r="G90" i="12"/>
  <c r="P90" i="12"/>
  <c r="H90" i="12"/>
  <c r="Q90" i="12"/>
  <c r="I90" i="12"/>
  <c r="L90" i="12"/>
  <c r="M90" i="12"/>
  <c r="F90" i="12"/>
  <c r="K90" i="12"/>
  <c r="O90" i="12"/>
  <c r="N90" i="12"/>
  <c r="M103" i="12"/>
  <c r="F103" i="12"/>
  <c r="N103" i="12"/>
  <c r="G103" i="12"/>
  <c r="O103" i="12"/>
  <c r="I103" i="12"/>
  <c r="Q103" i="12"/>
  <c r="J103" i="12"/>
  <c r="K103" i="12"/>
  <c r="L103" i="12"/>
  <c r="P103" i="12"/>
  <c r="H103" i="12"/>
  <c r="M73" i="12"/>
  <c r="F73" i="12"/>
  <c r="N73" i="12"/>
  <c r="G73" i="12"/>
  <c r="O73" i="12"/>
  <c r="H73" i="12"/>
  <c r="P73" i="12"/>
  <c r="K73" i="12"/>
  <c r="L73" i="12"/>
  <c r="I73" i="12"/>
  <c r="J73" i="12"/>
  <c r="Q73" i="12"/>
  <c r="M43" i="12"/>
  <c r="F43" i="12"/>
  <c r="N43" i="12"/>
  <c r="G43" i="12"/>
  <c r="O43" i="12"/>
  <c r="H43" i="12"/>
  <c r="P43" i="12"/>
  <c r="I43" i="12"/>
  <c r="Q43" i="12"/>
  <c r="J43" i="12"/>
  <c r="L43" i="12"/>
  <c r="K43" i="12"/>
  <c r="M107" i="12"/>
  <c r="F107" i="12"/>
  <c r="N107" i="12"/>
  <c r="G107" i="12"/>
  <c r="O107" i="12"/>
  <c r="I107" i="12"/>
  <c r="Q107" i="12"/>
  <c r="J107" i="12"/>
  <c r="H107" i="12"/>
  <c r="K107" i="12"/>
  <c r="L107" i="12"/>
  <c r="P107" i="12"/>
  <c r="F63" i="12"/>
  <c r="J63" i="12"/>
  <c r="I36" i="12"/>
  <c r="Q36" i="12"/>
  <c r="J36" i="12"/>
  <c r="K36" i="12"/>
  <c r="L36" i="12"/>
  <c r="M36" i="12"/>
  <c r="F36" i="12"/>
  <c r="N36" i="12"/>
  <c r="G36" i="12"/>
  <c r="H36" i="12"/>
  <c r="O36" i="12"/>
  <c r="P36" i="12"/>
  <c r="I8" i="12"/>
  <c r="Q8" i="12"/>
  <c r="J8" i="12"/>
  <c r="K8" i="12"/>
  <c r="L8" i="12"/>
  <c r="M8" i="12"/>
  <c r="F8" i="12"/>
  <c r="N8" i="12"/>
  <c r="P8" i="12"/>
  <c r="G8" i="12"/>
  <c r="H8" i="12"/>
  <c r="O8" i="12"/>
  <c r="I68" i="12"/>
  <c r="Q68" i="12"/>
  <c r="J68" i="12"/>
  <c r="K68" i="12"/>
  <c r="L68" i="12"/>
  <c r="G68" i="12"/>
  <c r="O68" i="12"/>
  <c r="F68" i="12"/>
  <c r="H68" i="12"/>
  <c r="M68" i="12"/>
  <c r="N68" i="12"/>
  <c r="P68" i="12"/>
  <c r="F33" i="12"/>
  <c r="J33" i="12"/>
  <c r="I10" i="12"/>
  <c r="Q10" i="12"/>
  <c r="J10" i="12"/>
  <c r="K10" i="12"/>
  <c r="L10" i="12"/>
  <c r="M10" i="12"/>
  <c r="F10" i="12"/>
  <c r="N10" i="12"/>
  <c r="G10" i="12"/>
  <c r="H10" i="12"/>
  <c r="O10" i="12"/>
  <c r="P10" i="12"/>
  <c r="I15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M64" i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75" i="1"/>
  <c r="O75" i="1"/>
  <c r="M76" i="1"/>
  <c r="O76" i="1"/>
  <c r="M77" i="1"/>
  <c r="O77" i="1"/>
  <c r="M78" i="1"/>
  <c r="O78" i="1"/>
  <c r="M79" i="1"/>
  <c r="O79" i="1"/>
  <c r="M80" i="1"/>
  <c r="O80" i="1"/>
  <c r="M81" i="1"/>
  <c r="O81" i="1"/>
  <c r="M82" i="1"/>
  <c r="O82" i="1"/>
  <c r="M83" i="1"/>
  <c r="O83" i="1"/>
  <c r="M84" i="1"/>
  <c r="O84" i="1"/>
  <c r="M85" i="1"/>
  <c r="O85" i="1"/>
  <c r="M86" i="1"/>
  <c r="O86" i="1"/>
  <c r="M87" i="1"/>
  <c r="O87" i="1"/>
  <c r="M88" i="1"/>
  <c r="O88" i="1"/>
  <c r="M89" i="1"/>
  <c r="O89" i="1"/>
  <c r="M90" i="1"/>
  <c r="O90" i="1"/>
  <c r="M91" i="1"/>
  <c r="O91" i="1"/>
  <c r="M92" i="1"/>
  <c r="O92" i="1"/>
  <c r="M93" i="1"/>
  <c r="O93" i="1"/>
  <c r="M94" i="1"/>
  <c r="O94" i="1"/>
  <c r="M95" i="1"/>
  <c r="O95" i="1"/>
  <c r="M96" i="1"/>
  <c r="O96" i="1"/>
  <c r="M97" i="1"/>
  <c r="O97" i="1"/>
  <c r="M98" i="1"/>
  <c r="O98" i="1"/>
  <c r="M99" i="1"/>
  <c r="O99" i="1"/>
  <c r="M100" i="1"/>
  <c r="O100" i="1"/>
  <c r="M101" i="1"/>
  <c r="O101" i="1"/>
  <c r="M102" i="1"/>
  <c r="O102" i="1"/>
  <c r="M103" i="1"/>
  <c r="O103" i="1"/>
  <c r="M104" i="1"/>
  <c r="O104" i="1"/>
  <c r="M105" i="1"/>
  <c r="O105" i="1"/>
  <c r="M106" i="1"/>
  <c r="O106" i="1"/>
  <c r="M107" i="1"/>
  <c r="O107" i="1"/>
  <c r="M108" i="1"/>
  <c r="O108" i="1"/>
  <c r="M109" i="1"/>
  <c r="O109" i="1"/>
  <c r="M110" i="1"/>
  <c r="O110" i="1"/>
  <c r="M111" i="1"/>
  <c r="O111" i="1"/>
  <c r="M112" i="1"/>
  <c r="O112" i="1"/>
  <c r="M113" i="1"/>
  <c r="O113" i="1"/>
  <c r="M114" i="1"/>
  <c r="O114" i="1"/>
  <c r="M115" i="1"/>
  <c r="O115" i="1"/>
  <c r="M116" i="1"/>
  <c r="O116" i="1"/>
  <c r="M117" i="1"/>
  <c r="O117" i="1"/>
  <c r="M118" i="1"/>
  <c r="O118" i="1"/>
  <c r="M119" i="1"/>
  <c r="O119" i="1"/>
  <c r="M120" i="1"/>
  <c r="O120" i="1"/>
  <c r="M121" i="1"/>
  <c r="O121" i="1"/>
  <c r="M122" i="1"/>
  <c r="O122" i="1"/>
  <c r="G27" i="9" l="1"/>
  <c r="F27" i="12"/>
  <c r="M33" i="12"/>
  <c r="I63" i="12"/>
  <c r="M63" i="12"/>
  <c r="M35" i="12"/>
  <c r="M39" i="12"/>
  <c r="O79" i="12"/>
  <c r="F79" i="12"/>
  <c r="K83" i="12"/>
  <c r="O75" i="12"/>
  <c r="G44" i="12"/>
  <c r="I44" i="12"/>
  <c r="O45" i="12"/>
  <c r="F96" i="12"/>
  <c r="J96" i="12"/>
  <c r="H30" i="12"/>
  <c r="I30" i="12"/>
  <c r="O13" i="12"/>
  <c r="L66" i="12"/>
  <c r="H105" i="12"/>
  <c r="M105" i="12"/>
  <c r="F50" i="12"/>
  <c r="L64" i="12"/>
  <c r="H86" i="12"/>
  <c r="J86" i="12"/>
  <c r="O22" i="12"/>
  <c r="H59" i="12"/>
  <c r="P101" i="12"/>
  <c r="F101" i="12"/>
  <c r="H31" i="12"/>
  <c r="K57" i="12"/>
  <c r="F57" i="12"/>
  <c r="O92" i="12"/>
  <c r="J37" i="12"/>
  <c r="F37" i="12"/>
  <c r="H67" i="12"/>
  <c r="L100" i="12"/>
  <c r="N82" i="12"/>
  <c r="M60" i="12"/>
  <c r="I41" i="9"/>
  <c r="H41" i="12"/>
  <c r="E64" i="12"/>
  <c r="E13" i="12"/>
  <c r="E30" i="12"/>
  <c r="E31" i="12"/>
  <c r="E67" i="12"/>
  <c r="E105" i="12"/>
  <c r="E75" i="12"/>
  <c r="E66" i="12"/>
  <c r="E96" i="12"/>
  <c r="E83" i="12"/>
  <c r="E33" i="12"/>
  <c r="E63" i="12"/>
  <c r="E45" i="12"/>
  <c r="E27" i="12"/>
  <c r="E35" i="12"/>
  <c r="E39" i="12"/>
  <c r="E79" i="12"/>
  <c r="E44" i="12"/>
  <c r="I33" i="12"/>
  <c r="K63" i="12"/>
  <c r="J83" i="12"/>
  <c r="N44" i="12"/>
  <c r="L45" i="12"/>
  <c r="G45" i="12"/>
  <c r="G96" i="12"/>
  <c r="N30" i="12"/>
  <c r="L13" i="12"/>
  <c r="G13" i="12"/>
  <c r="P66" i="12"/>
  <c r="K66" i="12"/>
  <c r="J105" i="12"/>
  <c r="P64" i="12"/>
  <c r="K64" i="12"/>
  <c r="O31" i="12"/>
  <c r="O67" i="12"/>
  <c r="I35" i="12"/>
  <c r="I39" i="12"/>
  <c r="M79" i="12"/>
  <c r="G75" i="12"/>
  <c r="P33" i="12"/>
  <c r="P63" i="12"/>
  <c r="P35" i="12"/>
  <c r="P39" i="12"/>
  <c r="L79" i="12"/>
  <c r="G83" i="12"/>
  <c r="I83" i="12"/>
  <c r="L75" i="12"/>
  <c r="N75" i="12"/>
  <c r="F44" i="12"/>
  <c r="K45" i="12"/>
  <c r="N45" i="12"/>
  <c r="N96" i="12"/>
  <c r="F30" i="12"/>
  <c r="K13" i="12"/>
  <c r="N13" i="12"/>
  <c r="N66" i="12"/>
  <c r="J66" i="12"/>
  <c r="G50" i="12"/>
  <c r="J50" i="12"/>
  <c r="M64" i="12"/>
  <c r="J64" i="12"/>
  <c r="O86" i="12"/>
  <c r="N22" i="12"/>
  <c r="L59" i="12"/>
  <c r="G59" i="12"/>
  <c r="J101" i="12"/>
  <c r="L31" i="12"/>
  <c r="G31" i="12"/>
  <c r="I57" i="12"/>
  <c r="M92" i="12"/>
  <c r="I37" i="12"/>
  <c r="J67" i="12"/>
  <c r="G67" i="12"/>
  <c r="G100" i="12"/>
  <c r="K82" i="12"/>
  <c r="M82" i="12"/>
  <c r="F60" i="12"/>
  <c r="K60" i="12"/>
  <c r="E76" i="12"/>
  <c r="E58" i="12"/>
  <c r="E22" i="12"/>
  <c r="E57" i="12"/>
  <c r="E100" i="12"/>
  <c r="E86" i="12"/>
  <c r="E49" i="12"/>
  <c r="E62" i="12"/>
  <c r="E6" i="12"/>
  <c r="E70" i="12"/>
  <c r="E47" i="12"/>
  <c r="E110" i="12"/>
  <c r="E68" i="12"/>
  <c r="E107" i="12"/>
  <c r="E98" i="12"/>
  <c r="E42" i="12"/>
  <c r="E69" i="12"/>
  <c r="E108" i="12"/>
  <c r="E18" i="12"/>
  <c r="H33" i="12"/>
  <c r="H63" i="12"/>
  <c r="H35" i="12"/>
  <c r="N83" i="12"/>
  <c r="I75" i="12"/>
  <c r="M44" i="12"/>
  <c r="J45" i="12"/>
  <c r="F45" i="12"/>
  <c r="M30" i="12"/>
  <c r="J13" i="12"/>
  <c r="F13" i="12"/>
  <c r="H66" i="12"/>
  <c r="I105" i="12"/>
  <c r="N64" i="12"/>
  <c r="K31" i="12"/>
  <c r="N31" i="12"/>
  <c r="I67" i="12"/>
  <c r="N67" i="12"/>
  <c r="E54" i="9"/>
  <c r="E54" i="12" s="1"/>
  <c r="F55" i="9"/>
  <c r="H39" i="12"/>
  <c r="K79" i="12"/>
  <c r="P83" i="12"/>
  <c r="F75" i="12"/>
  <c r="M96" i="12"/>
  <c r="O33" i="12"/>
  <c r="O63" i="12"/>
  <c r="O35" i="12"/>
  <c r="O39" i="12"/>
  <c r="J79" i="12"/>
  <c r="H83" i="12"/>
  <c r="F83" i="12"/>
  <c r="J75" i="12"/>
  <c r="M75" i="12"/>
  <c r="L44" i="12"/>
  <c r="M45" i="12"/>
  <c r="K96" i="12"/>
  <c r="L30" i="12"/>
  <c r="M13" i="12"/>
  <c r="F66" i="12"/>
  <c r="I66" i="12"/>
  <c r="O105" i="12"/>
  <c r="O50" i="12"/>
  <c r="I50" i="12"/>
  <c r="H64" i="12"/>
  <c r="I64" i="12"/>
  <c r="N86" i="12"/>
  <c r="M22" i="12"/>
  <c r="K59" i="12"/>
  <c r="F59" i="12"/>
  <c r="I101" i="12"/>
  <c r="J31" i="12"/>
  <c r="F31" i="12"/>
  <c r="H57" i="12"/>
  <c r="I92" i="12"/>
  <c r="K92" i="12"/>
  <c r="H37" i="12"/>
  <c r="F67" i="12"/>
  <c r="F100" i="12"/>
  <c r="L82" i="12"/>
  <c r="N60" i="12"/>
  <c r="F12" i="12"/>
  <c r="E104" i="12"/>
  <c r="E55" i="12"/>
  <c r="E59" i="12"/>
  <c r="E92" i="12"/>
  <c r="E82" i="12"/>
  <c r="E103" i="12"/>
  <c r="E77" i="12"/>
  <c r="E7" i="12"/>
  <c r="E34" i="12"/>
  <c r="E90" i="12"/>
  <c r="E88" i="12"/>
  <c r="E32" i="12"/>
  <c r="E8" i="12"/>
  <c r="E43" i="12"/>
  <c r="E80" i="12"/>
  <c r="E5" i="12"/>
  <c r="E71" i="12"/>
  <c r="E9" i="12"/>
  <c r="E94" i="12"/>
  <c r="E48" i="12"/>
  <c r="G33" i="12"/>
  <c r="G63" i="12"/>
  <c r="G35" i="12"/>
  <c r="L39" i="12"/>
  <c r="G39" i="12"/>
  <c r="I79" i="12"/>
  <c r="K75" i="12"/>
  <c r="K44" i="12"/>
  <c r="I45" i="12"/>
  <c r="I96" i="12"/>
  <c r="G30" i="12"/>
  <c r="K30" i="12"/>
  <c r="I13" i="12"/>
  <c r="M66" i="12"/>
  <c r="G105" i="12"/>
  <c r="F64" i="12"/>
  <c r="M31" i="12"/>
  <c r="L67" i="12"/>
  <c r="M67" i="12"/>
  <c r="G38" i="9"/>
  <c r="F38" i="12"/>
  <c r="I12" i="9"/>
  <c r="H12" i="12"/>
  <c r="H15" i="9"/>
  <c r="G15" i="12"/>
  <c r="L33" i="12"/>
  <c r="K35" i="12"/>
  <c r="P79" i="12"/>
  <c r="O83" i="12"/>
  <c r="P44" i="12"/>
  <c r="P96" i="12"/>
  <c r="L105" i="12"/>
  <c r="K33" i="12"/>
  <c r="N33" i="12"/>
  <c r="L63" i="12"/>
  <c r="N63" i="12"/>
  <c r="L35" i="12"/>
  <c r="N35" i="12"/>
  <c r="K39" i="12"/>
  <c r="N39" i="12"/>
  <c r="H79" i="12"/>
  <c r="M83" i="12"/>
  <c r="P75" i="12"/>
  <c r="O44" i="12"/>
  <c r="J44" i="12"/>
  <c r="P45" i="12"/>
  <c r="O96" i="12"/>
  <c r="P30" i="12"/>
  <c r="J30" i="12"/>
  <c r="P13" i="12"/>
  <c r="O66" i="12"/>
  <c r="K105" i="12"/>
  <c r="N105" i="12"/>
  <c r="K50" i="12"/>
  <c r="O64" i="12"/>
  <c r="F34" i="12"/>
  <c r="M86" i="12"/>
  <c r="K86" i="12"/>
  <c r="G22" i="12"/>
  <c r="K22" i="12"/>
  <c r="I59" i="12"/>
  <c r="K101" i="12"/>
  <c r="G101" i="12"/>
  <c r="I31" i="12"/>
  <c r="J57" i="12"/>
  <c r="G57" i="12"/>
  <c r="P92" i="12"/>
  <c r="L37" i="12"/>
  <c r="G37" i="12"/>
  <c r="K67" i="12"/>
  <c r="P100" i="12"/>
  <c r="K100" i="12"/>
  <c r="P82" i="12"/>
  <c r="O60" i="12"/>
  <c r="G84" i="9"/>
  <c r="F84" i="12"/>
  <c r="E50" i="12"/>
  <c r="E101" i="12"/>
  <c r="E37" i="12"/>
  <c r="E40" i="12"/>
  <c r="E38" i="12"/>
  <c r="E12" i="12"/>
  <c r="E25" i="12"/>
  <c r="E60" i="12"/>
  <c r="E14" i="12"/>
  <c r="E15" i="12"/>
  <c r="E10" i="12"/>
  <c r="E36" i="12"/>
  <c r="E73" i="12"/>
  <c r="E20" i="12"/>
  <c r="E65" i="12"/>
  <c r="E11" i="12"/>
  <c r="E46" i="12"/>
  <c r="E21" i="12"/>
  <c r="E109" i="12"/>
  <c r="K17" i="1"/>
  <c r="C360" i="15"/>
  <c r="B118" i="15"/>
  <c r="O27" i="1"/>
  <c r="M27" i="1"/>
  <c r="O26" i="1"/>
  <c r="M26" i="1"/>
  <c r="O25" i="1"/>
  <c r="M25" i="1"/>
  <c r="O24" i="1"/>
  <c r="M24" i="1"/>
  <c r="O23" i="1"/>
  <c r="O22" i="1"/>
  <c r="M22" i="1"/>
  <c r="O21" i="1"/>
  <c r="M21" i="1"/>
  <c r="O20" i="1"/>
  <c r="M20" i="1"/>
  <c r="O19" i="1"/>
  <c r="M19" i="1"/>
  <c r="O18" i="1"/>
  <c r="M18" i="1"/>
  <c r="K26" i="1"/>
  <c r="E4" i="1"/>
  <c r="K20" i="1"/>
  <c r="I15" i="9" l="1"/>
  <c r="H15" i="12"/>
  <c r="J12" i="9"/>
  <c r="I12" i="12"/>
  <c r="H84" i="9"/>
  <c r="G84" i="12"/>
  <c r="G55" i="9"/>
  <c r="F54" i="9"/>
  <c r="F54" i="12" s="1"/>
  <c r="F111" i="12" s="1"/>
  <c r="F55" i="12"/>
  <c r="H38" i="9"/>
  <c r="G38" i="12"/>
  <c r="E111" i="12"/>
  <c r="E114" i="12" s="1"/>
  <c r="J41" i="9"/>
  <c r="I41" i="12"/>
  <c r="H27" i="9"/>
  <c r="G27" i="12"/>
  <c r="K22" i="1"/>
  <c r="K21" i="1"/>
  <c r="K18" i="1"/>
  <c r="K24" i="1"/>
  <c r="K25" i="1"/>
  <c r="K35" i="1"/>
  <c r="K43" i="1"/>
  <c r="K51" i="1"/>
  <c r="K59" i="1"/>
  <c r="K67" i="1"/>
  <c r="K75" i="1"/>
  <c r="K28" i="1"/>
  <c r="K36" i="1"/>
  <c r="K44" i="1"/>
  <c r="K52" i="1"/>
  <c r="K60" i="1"/>
  <c r="K68" i="1"/>
  <c r="K76" i="1"/>
  <c r="K29" i="1"/>
  <c r="K37" i="1"/>
  <c r="K45" i="1"/>
  <c r="K53" i="1"/>
  <c r="K61" i="1"/>
  <c r="K69" i="1"/>
  <c r="K77" i="1"/>
  <c r="K31" i="1"/>
  <c r="K39" i="1"/>
  <c r="K47" i="1"/>
  <c r="K55" i="1"/>
  <c r="K63" i="1"/>
  <c r="K71" i="1"/>
  <c r="K79" i="1"/>
  <c r="K87" i="1"/>
  <c r="K32" i="1"/>
  <c r="K40" i="1"/>
  <c r="K48" i="1"/>
  <c r="K56" i="1"/>
  <c r="K64" i="1"/>
  <c r="K72" i="1"/>
  <c r="K80" i="1"/>
  <c r="K88" i="1"/>
  <c r="K96" i="1"/>
  <c r="K104" i="1"/>
  <c r="K112" i="1"/>
  <c r="K120" i="1"/>
  <c r="K34" i="1"/>
  <c r="K42" i="1"/>
  <c r="K50" i="1"/>
  <c r="K90" i="1"/>
  <c r="K117" i="1"/>
  <c r="K118" i="1"/>
  <c r="K119" i="1"/>
  <c r="K121" i="1"/>
  <c r="K122" i="1"/>
  <c r="K30" i="1"/>
  <c r="K78" i="1"/>
  <c r="K82" i="1"/>
  <c r="K89" i="1"/>
  <c r="K38" i="1"/>
  <c r="K46" i="1"/>
  <c r="K70" i="1"/>
  <c r="K86" i="1"/>
  <c r="K58" i="1"/>
  <c r="K65" i="1"/>
  <c r="K85" i="1"/>
  <c r="K95" i="1"/>
  <c r="K97" i="1"/>
  <c r="K98" i="1"/>
  <c r="K99" i="1"/>
  <c r="K100" i="1"/>
  <c r="K33" i="1"/>
  <c r="K57" i="1"/>
  <c r="K74" i="1"/>
  <c r="K94" i="1"/>
  <c r="K115" i="1"/>
  <c r="K62" i="1"/>
  <c r="K84" i="1"/>
  <c r="K91" i="1"/>
  <c r="K81" i="1"/>
  <c r="K93" i="1"/>
  <c r="K108" i="1"/>
  <c r="K114" i="1"/>
  <c r="K73" i="1"/>
  <c r="K102" i="1"/>
  <c r="K107" i="1"/>
  <c r="K111" i="1"/>
  <c r="K83" i="1"/>
  <c r="K101" i="1"/>
  <c r="K106" i="1"/>
  <c r="K116" i="1"/>
  <c r="K49" i="1"/>
  <c r="K92" i="1"/>
  <c r="K103" i="1"/>
  <c r="K105" i="1"/>
  <c r="K113" i="1"/>
  <c r="K41" i="1"/>
  <c r="K109" i="1"/>
  <c r="K110" i="1"/>
  <c r="K66" i="1"/>
  <c r="K54" i="1"/>
  <c r="K27" i="1"/>
  <c r="K23" i="1"/>
  <c r="I3" i="1"/>
  <c r="O15" i="1"/>
  <c r="M23" i="1"/>
  <c r="K19" i="1"/>
  <c r="K41" i="9" l="1"/>
  <c r="J41" i="12"/>
  <c r="I84" i="9"/>
  <c r="H84" i="12"/>
  <c r="K12" i="9"/>
  <c r="J12" i="12"/>
  <c r="I38" i="9"/>
  <c r="H38" i="12"/>
  <c r="J15" i="9"/>
  <c r="I15" i="12"/>
  <c r="I27" i="9"/>
  <c r="H27" i="12"/>
  <c r="H55" i="9"/>
  <c r="G54" i="9"/>
  <c r="G54" i="12" s="1"/>
  <c r="G111" i="12" s="1"/>
  <c r="G55" i="12"/>
  <c r="K15" i="1"/>
  <c r="L17" i="1" s="1"/>
  <c r="P17" i="1" s="1"/>
  <c r="D594" i="15" s="1"/>
  <c r="G594" i="15" s="1"/>
  <c r="M15" i="1"/>
  <c r="N17" i="1" s="1"/>
  <c r="K15" i="9" l="1"/>
  <c r="J15" i="12"/>
  <c r="J84" i="9"/>
  <c r="I84" i="12"/>
  <c r="I55" i="9"/>
  <c r="H54" i="9"/>
  <c r="H54" i="12" s="1"/>
  <c r="H111" i="12" s="1"/>
  <c r="H55" i="12"/>
  <c r="L12" i="9"/>
  <c r="K12" i="12"/>
  <c r="J27" i="9"/>
  <c r="I27" i="12"/>
  <c r="L41" i="9"/>
  <c r="K41" i="12"/>
  <c r="J38" i="9"/>
  <c r="I38" i="12"/>
  <c r="Q17" i="1"/>
  <c r="E594" i="15" s="1"/>
  <c r="L65" i="1"/>
  <c r="P65" i="1" s="1"/>
  <c r="D642" i="15" s="1"/>
  <c r="G642" i="15" s="1"/>
  <c r="L86" i="1"/>
  <c r="P86" i="1" s="1"/>
  <c r="D663" i="15" s="1"/>
  <c r="G663" i="15" s="1"/>
  <c r="L66" i="1"/>
  <c r="P66" i="1" s="1"/>
  <c r="D643" i="15" s="1"/>
  <c r="G643" i="15" s="1"/>
  <c r="L71" i="1"/>
  <c r="P71" i="1" s="1"/>
  <c r="D648" i="15" s="1"/>
  <c r="G648" i="15" s="1"/>
  <c r="L70" i="1"/>
  <c r="P70" i="1" s="1"/>
  <c r="D647" i="15" s="1"/>
  <c r="G647" i="15" s="1"/>
  <c r="L55" i="1"/>
  <c r="P55" i="1" s="1"/>
  <c r="D632" i="15" s="1"/>
  <c r="G632" i="15" s="1"/>
  <c r="L64" i="1"/>
  <c r="P64" i="1" s="1"/>
  <c r="D641" i="15" s="1"/>
  <c r="G641" i="15" s="1"/>
  <c r="L114" i="1"/>
  <c r="P114" i="1" s="1"/>
  <c r="D691" i="15" s="1"/>
  <c r="G691" i="15" s="1"/>
  <c r="L58" i="1"/>
  <c r="P58" i="1" s="1"/>
  <c r="D635" i="15" s="1"/>
  <c r="G635" i="15" s="1"/>
  <c r="L59" i="1"/>
  <c r="P59" i="1" s="1"/>
  <c r="D636" i="15" s="1"/>
  <c r="G636" i="15" s="1"/>
  <c r="L85" i="1"/>
  <c r="P85" i="1" s="1"/>
  <c r="D662" i="15" s="1"/>
  <c r="G662" i="15" s="1"/>
  <c r="L105" i="1"/>
  <c r="P105" i="1" s="1"/>
  <c r="D682" i="15" s="1"/>
  <c r="G682" i="15" s="1"/>
  <c r="L118" i="1"/>
  <c r="P118" i="1" s="1"/>
  <c r="D695" i="15" s="1"/>
  <c r="G695" i="15" s="1"/>
  <c r="L106" i="1"/>
  <c r="P106" i="1" s="1"/>
  <c r="D683" i="15" s="1"/>
  <c r="G683" i="15" s="1"/>
  <c r="L28" i="1"/>
  <c r="P28" i="1" s="1"/>
  <c r="D605" i="15" s="1"/>
  <c r="G605" i="15" s="1"/>
  <c r="L98" i="1"/>
  <c r="P98" i="1" s="1"/>
  <c r="D675" i="15" s="1"/>
  <c r="G675" i="15" s="1"/>
  <c r="L62" i="1"/>
  <c r="P62" i="1" s="1"/>
  <c r="D639" i="15" s="1"/>
  <c r="G639" i="15" s="1"/>
  <c r="L54" i="1"/>
  <c r="P54" i="1" s="1"/>
  <c r="D631" i="15" s="1"/>
  <c r="G631" i="15" s="1"/>
  <c r="L56" i="1"/>
  <c r="P56" i="1" s="1"/>
  <c r="D633" i="15" s="1"/>
  <c r="G633" i="15" s="1"/>
  <c r="L108" i="1"/>
  <c r="P108" i="1" s="1"/>
  <c r="D685" i="15" s="1"/>
  <c r="G685" i="15" s="1"/>
  <c r="L34" i="1"/>
  <c r="P34" i="1" s="1"/>
  <c r="D611" i="15" s="1"/>
  <c r="G611" i="15" s="1"/>
  <c r="L107" i="1"/>
  <c r="P107" i="1" s="1"/>
  <c r="D684" i="15" s="1"/>
  <c r="G684" i="15" s="1"/>
  <c r="L51" i="1"/>
  <c r="P51" i="1" s="1"/>
  <c r="D628" i="15" s="1"/>
  <c r="G628" i="15" s="1"/>
  <c r="L68" i="1"/>
  <c r="P68" i="1" s="1"/>
  <c r="D645" i="15" s="1"/>
  <c r="G645" i="15" s="1"/>
  <c r="L33" i="1"/>
  <c r="P33" i="1" s="1"/>
  <c r="D610" i="15" s="1"/>
  <c r="G610" i="15" s="1"/>
  <c r="L109" i="1"/>
  <c r="P109" i="1" s="1"/>
  <c r="D686" i="15" s="1"/>
  <c r="G686" i="15" s="1"/>
  <c r="L67" i="1"/>
  <c r="P67" i="1" s="1"/>
  <c r="D644" i="15" s="1"/>
  <c r="G644" i="15" s="1"/>
  <c r="L95" i="1"/>
  <c r="P95" i="1" s="1"/>
  <c r="D672" i="15" s="1"/>
  <c r="G672" i="15" s="1"/>
  <c r="L111" i="1"/>
  <c r="P111" i="1" s="1"/>
  <c r="D688" i="15" s="1"/>
  <c r="G688" i="15" s="1"/>
  <c r="L78" i="1"/>
  <c r="P78" i="1" s="1"/>
  <c r="D655" i="15" s="1"/>
  <c r="G655" i="15" s="1"/>
  <c r="L37" i="1"/>
  <c r="P37" i="1" s="1"/>
  <c r="D614" i="15" s="1"/>
  <c r="G614" i="15" s="1"/>
  <c r="L94" i="1"/>
  <c r="P94" i="1" s="1"/>
  <c r="D671" i="15" s="1"/>
  <c r="G671" i="15" s="1"/>
  <c r="L120" i="1"/>
  <c r="P120" i="1" s="1"/>
  <c r="D697" i="15" s="1"/>
  <c r="G697" i="15" s="1"/>
  <c r="L102" i="1"/>
  <c r="P102" i="1" s="1"/>
  <c r="D679" i="15" s="1"/>
  <c r="G679" i="15" s="1"/>
  <c r="L122" i="1"/>
  <c r="P122" i="1" s="1"/>
  <c r="D699" i="15" s="1"/>
  <c r="G699" i="15" s="1"/>
  <c r="L69" i="1"/>
  <c r="P69" i="1" s="1"/>
  <c r="D646" i="15" s="1"/>
  <c r="G646" i="15" s="1"/>
  <c r="L47" i="1"/>
  <c r="P47" i="1" s="1"/>
  <c r="D624" i="15" s="1"/>
  <c r="G624" i="15" s="1"/>
  <c r="L121" i="1"/>
  <c r="P121" i="1" s="1"/>
  <c r="D698" i="15" s="1"/>
  <c r="G698" i="15" s="1"/>
  <c r="L38" i="1"/>
  <c r="P38" i="1" s="1"/>
  <c r="D615" i="15" s="1"/>
  <c r="G615" i="15" s="1"/>
  <c r="L79" i="1"/>
  <c r="P79" i="1" s="1"/>
  <c r="D656" i="15" s="1"/>
  <c r="G656" i="15" s="1"/>
  <c r="L77" i="1"/>
  <c r="P77" i="1" s="1"/>
  <c r="D654" i="15" s="1"/>
  <c r="G654" i="15" s="1"/>
  <c r="L57" i="1"/>
  <c r="P57" i="1" s="1"/>
  <c r="D634" i="15" s="1"/>
  <c r="G634" i="15" s="1"/>
  <c r="L87" i="1"/>
  <c r="P87" i="1" s="1"/>
  <c r="D664" i="15" s="1"/>
  <c r="G664" i="15" s="1"/>
  <c r="L31" i="1"/>
  <c r="P31" i="1" s="1"/>
  <c r="D608" i="15" s="1"/>
  <c r="G608" i="15" s="1"/>
  <c r="L75" i="1"/>
  <c r="P75" i="1" s="1"/>
  <c r="D652" i="15" s="1"/>
  <c r="G652" i="15" s="1"/>
  <c r="L97" i="1"/>
  <c r="P97" i="1" s="1"/>
  <c r="D674" i="15" s="1"/>
  <c r="G674" i="15" s="1"/>
  <c r="L113" i="1"/>
  <c r="P113" i="1" s="1"/>
  <c r="D690" i="15" s="1"/>
  <c r="G690" i="15" s="1"/>
  <c r="L60" i="1"/>
  <c r="P60" i="1" s="1"/>
  <c r="D637" i="15" s="1"/>
  <c r="G637" i="15" s="1"/>
  <c r="L48" i="1"/>
  <c r="P48" i="1" s="1"/>
  <c r="D625" i="15" s="1"/>
  <c r="G625" i="15" s="1"/>
  <c r="L93" i="1"/>
  <c r="P93" i="1" s="1"/>
  <c r="D670" i="15" s="1"/>
  <c r="G670" i="15" s="1"/>
  <c r="L89" i="1"/>
  <c r="P89" i="1" s="1"/>
  <c r="D666" i="15" s="1"/>
  <c r="G666" i="15" s="1"/>
  <c r="L35" i="1"/>
  <c r="P35" i="1" s="1"/>
  <c r="D612" i="15" s="1"/>
  <c r="G612" i="15" s="1"/>
  <c r="L49" i="1"/>
  <c r="P49" i="1" s="1"/>
  <c r="D626" i="15" s="1"/>
  <c r="G626" i="15" s="1"/>
  <c r="L92" i="1"/>
  <c r="P92" i="1" s="1"/>
  <c r="D669" i="15" s="1"/>
  <c r="G669" i="15" s="1"/>
  <c r="L80" i="1"/>
  <c r="P80" i="1" s="1"/>
  <c r="D657" i="15" s="1"/>
  <c r="G657" i="15" s="1"/>
  <c r="L91" i="1"/>
  <c r="P91" i="1" s="1"/>
  <c r="D668" i="15" s="1"/>
  <c r="G668" i="15" s="1"/>
  <c r="L43" i="1"/>
  <c r="P43" i="1" s="1"/>
  <c r="D620" i="15" s="1"/>
  <c r="G620" i="15" s="1"/>
  <c r="L112" i="1"/>
  <c r="P112" i="1" s="1"/>
  <c r="D689" i="15" s="1"/>
  <c r="G689" i="15" s="1"/>
  <c r="L73" i="1"/>
  <c r="P73" i="1" s="1"/>
  <c r="D650" i="15" s="1"/>
  <c r="G650" i="15" s="1"/>
  <c r="L61" i="1"/>
  <c r="P61" i="1" s="1"/>
  <c r="D638" i="15" s="1"/>
  <c r="G638" i="15" s="1"/>
  <c r="L41" i="1"/>
  <c r="P41" i="1" s="1"/>
  <c r="D618" i="15" s="1"/>
  <c r="L44" i="1"/>
  <c r="P44" i="1" s="1"/>
  <c r="D621" i="15" s="1"/>
  <c r="G621" i="15" s="1"/>
  <c r="L100" i="1"/>
  <c r="P100" i="1" s="1"/>
  <c r="D677" i="15" s="1"/>
  <c r="G677" i="15" s="1"/>
  <c r="L52" i="1"/>
  <c r="P52" i="1" s="1"/>
  <c r="D629" i="15" s="1"/>
  <c r="G629" i="15" s="1"/>
  <c r="L50" i="1"/>
  <c r="P50" i="1" s="1"/>
  <c r="D627" i="15" s="1"/>
  <c r="G627" i="15" s="1"/>
  <c r="L30" i="1"/>
  <c r="P30" i="1" s="1"/>
  <c r="D607" i="15" s="1"/>
  <c r="G607" i="15" s="1"/>
  <c r="L104" i="1"/>
  <c r="P104" i="1" s="1"/>
  <c r="D681" i="15" s="1"/>
  <c r="G681" i="15" s="1"/>
  <c r="L103" i="1"/>
  <c r="P103" i="1" s="1"/>
  <c r="D680" i="15" s="1"/>
  <c r="G680" i="15" s="1"/>
  <c r="L76" i="1"/>
  <c r="P76" i="1" s="1"/>
  <c r="D653" i="15" s="1"/>
  <c r="G653" i="15" s="1"/>
  <c r="L84" i="1"/>
  <c r="P84" i="1" s="1"/>
  <c r="D661" i="15" s="1"/>
  <c r="L88" i="1"/>
  <c r="P88" i="1" s="1"/>
  <c r="D665" i="15" s="1"/>
  <c r="G665" i="15" s="1"/>
  <c r="L32" i="1"/>
  <c r="P32" i="1" s="1"/>
  <c r="D609" i="15" s="1"/>
  <c r="G609" i="15" s="1"/>
  <c r="L110" i="1"/>
  <c r="P110" i="1" s="1"/>
  <c r="D687" i="15" s="1"/>
  <c r="G687" i="15" s="1"/>
  <c r="L29" i="1"/>
  <c r="P29" i="1" s="1"/>
  <c r="D606" i="15" s="1"/>
  <c r="G606" i="15" s="1"/>
  <c r="L74" i="1"/>
  <c r="P74" i="1" s="1"/>
  <c r="D651" i="15" s="1"/>
  <c r="G651" i="15" s="1"/>
  <c r="N23" i="1"/>
  <c r="Q23" i="1" s="1"/>
  <c r="E600" i="15" s="1"/>
  <c r="N57" i="1"/>
  <c r="Q57" i="1" s="1"/>
  <c r="E634" i="15" s="1"/>
  <c r="N102" i="1"/>
  <c r="Q102" i="1" s="1"/>
  <c r="E679" i="15" s="1"/>
  <c r="N59" i="1"/>
  <c r="Q59" i="1" s="1"/>
  <c r="E636" i="15" s="1"/>
  <c r="N30" i="1"/>
  <c r="Q30" i="1" s="1"/>
  <c r="E607" i="15" s="1"/>
  <c r="N38" i="1"/>
  <c r="Q38" i="1" s="1"/>
  <c r="E615" i="15" s="1"/>
  <c r="N46" i="1"/>
  <c r="Q46" i="1" s="1"/>
  <c r="E623" i="15" s="1"/>
  <c r="N54" i="1"/>
  <c r="Q54" i="1" s="1"/>
  <c r="E631" i="15" s="1"/>
  <c r="N80" i="1"/>
  <c r="Q80" i="1" s="1"/>
  <c r="E657" i="15" s="1"/>
  <c r="N106" i="1"/>
  <c r="Q106" i="1" s="1"/>
  <c r="E683" i="15" s="1"/>
  <c r="N94" i="1"/>
  <c r="Q94" i="1" s="1"/>
  <c r="E671" i="15" s="1"/>
  <c r="N105" i="1"/>
  <c r="Q105" i="1" s="1"/>
  <c r="E682" i="15" s="1"/>
  <c r="N67" i="1"/>
  <c r="Q67" i="1" s="1"/>
  <c r="E644" i="15" s="1"/>
  <c r="N43" i="1"/>
  <c r="Q43" i="1" s="1"/>
  <c r="E620" i="15" s="1"/>
  <c r="N51" i="1"/>
  <c r="Q51" i="1" s="1"/>
  <c r="E628" i="15" s="1"/>
  <c r="N35" i="1"/>
  <c r="Q35" i="1" s="1"/>
  <c r="E612" i="15" s="1"/>
  <c r="N108" i="1"/>
  <c r="Q108" i="1" s="1"/>
  <c r="E685" i="15" s="1"/>
  <c r="N107" i="1"/>
  <c r="Q107" i="1" s="1"/>
  <c r="E684" i="15" s="1"/>
  <c r="N78" i="1"/>
  <c r="Q78" i="1" s="1"/>
  <c r="E655" i="15" s="1"/>
  <c r="N96" i="1"/>
  <c r="Q96" i="1" s="1"/>
  <c r="E673" i="15" s="1"/>
  <c r="N112" i="1"/>
  <c r="Q112" i="1" s="1"/>
  <c r="E689" i="15" s="1"/>
  <c r="N121" i="1"/>
  <c r="Q121" i="1" s="1"/>
  <c r="E698" i="15" s="1"/>
  <c r="N118" i="1"/>
  <c r="Q118" i="1" s="1"/>
  <c r="E695" i="15" s="1"/>
  <c r="N122" i="1"/>
  <c r="Q122" i="1" s="1"/>
  <c r="E699" i="15" s="1"/>
  <c r="N90" i="1"/>
  <c r="Q90" i="1" s="1"/>
  <c r="E667" i="15" s="1"/>
  <c r="N114" i="1"/>
  <c r="Q114" i="1" s="1"/>
  <c r="E691" i="15" s="1"/>
  <c r="N87" i="1"/>
  <c r="Q87" i="1" s="1"/>
  <c r="E664" i="15" s="1"/>
  <c r="N68" i="1"/>
  <c r="Q68" i="1" s="1"/>
  <c r="E645" i="15" s="1"/>
  <c r="N70" i="1"/>
  <c r="Q70" i="1" s="1"/>
  <c r="E647" i="15" s="1"/>
  <c r="N84" i="1"/>
  <c r="Q84" i="1" s="1"/>
  <c r="E661" i="15" s="1"/>
  <c r="N58" i="1"/>
  <c r="Q58" i="1" s="1"/>
  <c r="E635" i="15" s="1"/>
  <c r="N40" i="1"/>
  <c r="Q40" i="1" s="1"/>
  <c r="E617" i="15" s="1"/>
  <c r="N76" i="1"/>
  <c r="Q76" i="1" s="1"/>
  <c r="E653" i="15" s="1"/>
  <c r="N115" i="1"/>
  <c r="Q115" i="1" s="1"/>
  <c r="E692" i="15" s="1"/>
  <c r="N63" i="1"/>
  <c r="Q63" i="1" s="1"/>
  <c r="E640" i="15" s="1"/>
  <c r="N75" i="1"/>
  <c r="Q75" i="1" s="1"/>
  <c r="E652" i="15" s="1"/>
  <c r="N109" i="1"/>
  <c r="Q109" i="1" s="1"/>
  <c r="E686" i="15" s="1"/>
  <c r="N79" i="1"/>
  <c r="Q79" i="1" s="1"/>
  <c r="E656" i="15" s="1"/>
  <c r="N37" i="1"/>
  <c r="Q37" i="1" s="1"/>
  <c r="E614" i="15" s="1"/>
  <c r="N60" i="1"/>
  <c r="Q60" i="1" s="1"/>
  <c r="E637" i="15" s="1"/>
  <c r="N82" i="1"/>
  <c r="Q82" i="1" s="1"/>
  <c r="E659" i="15" s="1"/>
  <c r="N72" i="1"/>
  <c r="Q72" i="1" s="1"/>
  <c r="E649" i="15" s="1"/>
  <c r="N73" i="1"/>
  <c r="Q73" i="1" s="1"/>
  <c r="E650" i="15" s="1"/>
  <c r="N116" i="1"/>
  <c r="Q116" i="1" s="1"/>
  <c r="E693" i="15" s="1"/>
  <c r="N74" i="1"/>
  <c r="Q74" i="1" s="1"/>
  <c r="E651" i="15" s="1"/>
  <c r="N95" i="1"/>
  <c r="Q95" i="1" s="1"/>
  <c r="E672" i="15" s="1"/>
  <c r="N52" i="1"/>
  <c r="Q52" i="1" s="1"/>
  <c r="E629" i="15" s="1"/>
  <c r="N61" i="1"/>
  <c r="Q61" i="1" s="1"/>
  <c r="E638" i="15" s="1"/>
  <c r="N98" i="1"/>
  <c r="Q98" i="1" s="1"/>
  <c r="E675" i="15" s="1"/>
  <c r="N29" i="1"/>
  <c r="Q29" i="1" s="1"/>
  <c r="E606" i="15" s="1"/>
  <c r="N53" i="1"/>
  <c r="Q53" i="1" s="1"/>
  <c r="E630" i="15" s="1"/>
  <c r="N100" i="1"/>
  <c r="Q100" i="1" s="1"/>
  <c r="E677" i="15" s="1"/>
  <c r="N32" i="1"/>
  <c r="Q32" i="1" s="1"/>
  <c r="E609" i="15" s="1"/>
  <c r="N86" i="1"/>
  <c r="Q86" i="1" s="1"/>
  <c r="E663" i="15" s="1"/>
  <c r="N101" i="1"/>
  <c r="Q101" i="1" s="1"/>
  <c r="E678" i="15" s="1"/>
  <c r="N119" i="1"/>
  <c r="Q119" i="1" s="1"/>
  <c r="E696" i="15" s="1"/>
  <c r="N41" i="1"/>
  <c r="Q41" i="1" s="1"/>
  <c r="E618" i="15" s="1"/>
  <c r="N92" i="1"/>
  <c r="Q92" i="1" s="1"/>
  <c r="E669" i="15" s="1"/>
  <c r="N49" i="1"/>
  <c r="Q49" i="1" s="1"/>
  <c r="E626" i="15" s="1"/>
  <c r="N56" i="1"/>
  <c r="Q56" i="1" s="1"/>
  <c r="E633" i="15" s="1"/>
  <c r="N45" i="1"/>
  <c r="Q45" i="1" s="1"/>
  <c r="E622" i="15" s="1"/>
  <c r="N55" i="1"/>
  <c r="Q55" i="1" s="1"/>
  <c r="E632" i="15" s="1"/>
  <c r="N85" i="1"/>
  <c r="Q85" i="1" s="1"/>
  <c r="E662" i="15" s="1"/>
  <c r="N44" i="1"/>
  <c r="Q44" i="1" s="1"/>
  <c r="E621" i="15" s="1"/>
  <c r="N66" i="1"/>
  <c r="Q66" i="1" s="1"/>
  <c r="E643" i="15" s="1"/>
  <c r="N91" i="1"/>
  <c r="Q91" i="1" s="1"/>
  <c r="E668" i="15" s="1"/>
  <c r="N88" i="1"/>
  <c r="Q88" i="1" s="1"/>
  <c r="E665" i="15" s="1"/>
  <c r="N50" i="1"/>
  <c r="Q50" i="1" s="1"/>
  <c r="E627" i="15" s="1"/>
  <c r="N69" i="1"/>
  <c r="Q69" i="1" s="1"/>
  <c r="E646" i="15" s="1"/>
  <c r="N77" i="1"/>
  <c r="Q77" i="1" s="1"/>
  <c r="E654" i="15" s="1"/>
  <c r="N42" i="1"/>
  <c r="Q42" i="1" s="1"/>
  <c r="E619" i="15" s="1"/>
  <c r="N64" i="1"/>
  <c r="Q64" i="1" s="1"/>
  <c r="E641" i="15" s="1"/>
  <c r="N120" i="1"/>
  <c r="Q120" i="1" s="1"/>
  <c r="E697" i="15" s="1"/>
  <c r="N81" i="1"/>
  <c r="N89" i="1"/>
  <c r="Q89" i="1" s="1"/>
  <c r="E666" i="15" s="1"/>
  <c r="N65" i="1"/>
  <c r="Q65" i="1" s="1"/>
  <c r="E642" i="15" s="1"/>
  <c r="N34" i="1"/>
  <c r="Q34" i="1" s="1"/>
  <c r="E611" i="15" s="1"/>
  <c r="N113" i="1"/>
  <c r="Q113" i="1" s="1"/>
  <c r="E690" i="15" s="1"/>
  <c r="N111" i="1"/>
  <c r="Q111" i="1" s="1"/>
  <c r="E688" i="15" s="1"/>
  <c r="N71" i="1"/>
  <c r="Q71" i="1" s="1"/>
  <c r="E648" i="15" s="1"/>
  <c r="N104" i="1"/>
  <c r="Q104" i="1" s="1"/>
  <c r="E681" i="15" s="1"/>
  <c r="N47" i="1"/>
  <c r="Q47" i="1" s="1"/>
  <c r="E624" i="15" s="1"/>
  <c r="N33" i="1"/>
  <c r="Q33" i="1" s="1"/>
  <c r="E610" i="15" s="1"/>
  <c r="N99" i="1"/>
  <c r="Q99" i="1" s="1"/>
  <c r="E676" i="15" s="1"/>
  <c r="N117" i="1"/>
  <c r="Q117" i="1" s="1"/>
  <c r="E694" i="15" s="1"/>
  <c r="N83" i="1"/>
  <c r="Q83" i="1" s="1"/>
  <c r="E660" i="15" s="1"/>
  <c r="N103" i="1"/>
  <c r="Q103" i="1" s="1"/>
  <c r="E680" i="15" s="1"/>
  <c r="N93" i="1"/>
  <c r="Q93" i="1" s="1"/>
  <c r="E670" i="15" s="1"/>
  <c r="N39" i="1"/>
  <c r="Q39" i="1" s="1"/>
  <c r="E616" i="15" s="1"/>
  <c r="N36" i="1"/>
  <c r="Q36" i="1" s="1"/>
  <c r="E613" i="15" s="1"/>
  <c r="N110" i="1"/>
  <c r="Q110" i="1" s="1"/>
  <c r="E687" i="15" s="1"/>
  <c r="N97" i="1"/>
  <c r="Q97" i="1" s="1"/>
  <c r="E674" i="15" s="1"/>
  <c r="N31" i="1"/>
  <c r="Q31" i="1" s="1"/>
  <c r="E608" i="15" s="1"/>
  <c r="N62" i="1"/>
  <c r="Q62" i="1" s="1"/>
  <c r="E639" i="15" s="1"/>
  <c r="N48" i="1"/>
  <c r="Q48" i="1" s="1"/>
  <c r="E625" i="15" s="1"/>
  <c r="N28" i="1"/>
  <c r="Q28" i="1" s="1"/>
  <c r="E605" i="15" s="1"/>
  <c r="L90" i="1"/>
  <c r="P90" i="1" s="1"/>
  <c r="D667" i="15" s="1"/>
  <c r="L83" i="1"/>
  <c r="P83" i="1" s="1"/>
  <c r="D660" i="15" s="1"/>
  <c r="L96" i="1"/>
  <c r="P96" i="1" s="1"/>
  <c r="D673" i="15" s="1"/>
  <c r="G673" i="15" s="1"/>
  <c r="L42" i="1"/>
  <c r="P42" i="1" s="1"/>
  <c r="D619" i="15" s="1"/>
  <c r="G619" i="15" s="1"/>
  <c r="L39" i="1"/>
  <c r="P39" i="1" s="1"/>
  <c r="D616" i="15" s="1"/>
  <c r="G616" i="15" s="1"/>
  <c r="L119" i="1"/>
  <c r="P119" i="1" s="1"/>
  <c r="D696" i="15" s="1"/>
  <c r="G696" i="15" s="1"/>
  <c r="L116" i="1"/>
  <c r="P116" i="1" s="1"/>
  <c r="D693" i="15" s="1"/>
  <c r="G693" i="15" s="1"/>
  <c r="L36" i="1"/>
  <c r="P36" i="1" s="1"/>
  <c r="D613" i="15" s="1"/>
  <c r="G613" i="15" s="1"/>
  <c r="L99" i="1"/>
  <c r="P99" i="1" s="1"/>
  <c r="D676" i="15" s="1"/>
  <c r="G676" i="15" s="1"/>
  <c r="L53" i="1"/>
  <c r="P53" i="1" s="1"/>
  <c r="D630" i="15" s="1"/>
  <c r="G630" i="15" s="1"/>
  <c r="L72" i="1"/>
  <c r="P72" i="1" s="1"/>
  <c r="D649" i="15" s="1"/>
  <c r="L117" i="1"/>
  <c r="P117" i="1" s="1"/>
  <c r="D694" i="15" s="1"/>
  <c r="G694" i="15" s="1"/>
  <c r="L101" i="1"/>
  <c r="P101" i="1" s="1"/>
  <c r="D678" i="15" s="1"/>
  <c r="G678" i="15" s="1"/>
  <c r="L46" i="1"/>
  <c r="P46" i="1" s="1"/>
  <c r="D623" i="15" s="1"/>
  <c r="G623" i="15" s="1"/>
  <c r="L40" i="1"/>
  <c r="P40" i="1" s="1"/>
  <c r="D617" i="15" s="1"/>
  <c r="G617" i="15" s="1"/>
  <c r="L81" i="1"/>
  <c r="P81" i="1" s="1"/>
  <c r="D658" i="15" s="1"/>
  <c r="G658" i="15" s="1"/>
  <c r="L82" i="1"/>
  <c r="P82" i="1" s="1"/>
  <c r="D659" i="15" s="1"/>
  <c r="L45" i="1"/>
  <c r="P45" i="1" s="1"/>
  <c r="D622" i="15" s="1"/>
  <c r="G622" i="15" s="1"/>
  <c r="L115" i="1"/>
  <c r="P115" i="1" s="1"/>
  <c r="D692" i="15" s="1"/>
  <c r="L63" i="1"/>
  <c r="P63" i="1" s="1"/>
  <c r="D640" i="15" s="1"/>
  <c r="G640" i="15" s="1"/>
  <c r="N27" i="1"/>
  <c r="Q27" i="1" s="1"/>
  <c r="E604" i="15" s="1"/>
  <c r="N19" i="1"/>
  <c r="Q19" i="1" s="1"/>
  <c r="E596" i="15" s="1"/>
  <c r="N18" i="1"/>
  <c r="Q18" i="1" s="1"/>
  <c r="E595" i="15" s="1"/>
  <c r="N20" i="1"/>
  <c r="Q20" i="1" s="1"/>
  <c r="E597" i="15" s="1"/>
  <c r="N26" i="1"/>
  <c r="Q26" i="1" s="1"/>
  <c r="E603" i="15" s="1"/>
  <c r="N22" i="1"/>
  <c r="Q22" i="1" s="1"/>
  <c r="E599" i="15" s="1"/>
  <c r="N21" i="1"/>
  <c r="Q21" i="1" s="1"/>
  <c r="E598" i="15" s="1"/>
  <c r="N25" i="1"/>
  <c r="Q25" i="1" s="1"/>
  <c r="E602" i="15" s="1"/>
  <c r="N24" i="1"/>
  <c r="Q24" i="1" s="1"/>
  <c r="E601" i="15" s="1"/>
  <c r="L18" i="1"/>
  <c r="P18" i="1" s="1"/>
  <c r="D595" i="15" s="1"/>
  <c r="G595" i="15" s="1"/>
  <c r="L27" i="1"/>
  <c r="P27" i="1" s="1"/>
  <c r="D604" i="15" s="1"/>
  <c r="G604" i="15" s="1"/>
  <c r="L24" i="1"/>
  <c r="P24" i="1" s="1"/>
  <c r="D601" i="15" s="1"/>
  <c r="G601" i="15" s="1"/>
  <c r="L20" i="1"/>
  <c r="P20" i="1" s="1"/>
  <c r="D597" i="15" s="1"/>
  <c r="G597" i="15" s="1"/>
  <c r="L26" i="1"/>
  <c r="P26" i="1" s="1"/>
  <c r="D603" i="15" s="1"/>
  <c r="G603" i="15" s="1"/>
  <c r="L22" i="1"/>
  <c r="P22" i="1" s="1"/>
  <c r="D599" i="15" s="1"/>
  <c r="L23" i="1"/>
  <c r="P23" i="1" s="1"/>
  <c r="D600" i="15" s="1"/>
  <c r="G600" i="15" s="1"/>
  <c r="L25" i="1"/>
  <c r="P25" i="1" s="1"/>
  <c r="D602" i="15" s="1"/>
  <c r="G602" i="15" s="1"/>
  <c r="L21" i="1"/>
  <c r="P21" i="1" s="1"/>
  <c r="D598" i="15" s="1"/>
  <c r="G598" i="15" s="1"/>
  <c r="L19" i="1"/>
  <c r="P19" i="1" s="1"/>
  <c r="D596" i="15" s="1"/>
  <c r="J55" i="9" l="1"/>
  <c r="I54" i="9"/>
  <c r="I54" i="12" s="1"/>
  <c r="I55" i="12"/>
  <c r="I111" i="12" s="1"/>
  <c r="M41" i="9"/>
  <c r="L41" i="12"/>
  <c r="K27" i="9"/>
  <c r="J27" i="12"/>
  <c r="L15" i="9"/>
  <c r="K15" i="12"/>
  <c r="M12" i="9"/>
  <c r="L12" i="12"/>
  <c r="K84" i="9"/>
  <c r="J84" i="12"/>
  <c r="K38" i="9"/>
  <c r="J38" i="12"/>
  <c r="F599" i="15"/>
  <c r="G599" i="15"/>
  <c r="F692" i="15"/>
  <c r="G692" i="15"/>
  <c r="F649" i="15"/>
  <c r="G649" i="15"/>
  <c r="F661" i="15"/>
  <c r="G661" i="15"/>
  <c r="F660" i="15"/>
  <c r="G660" i="15"/>
  <c r="G618" i="15"/>
  <c r="F618" i="15"/>
  <c r="F659" i="15"/>
  <c r="G659" i="15"/>
  <c r="F667" i="15"/>
  <c r="G667" i="15"/>
  <c r="F596" i="15"/>
  <c r="G596" i="15"/>
  <c r="F597" i="15"/>
  <c r="F622" i="15"/>
  <c r="F604" i="15"/>
  <c r="F673" i="15"/>
  <c r="F676" i="15"/>
  <c r="F680" i="15"/>
  <c r="F638" i="15"/>
  <c r="F612" i="15"/>
  <c r="F608" i="15"/>
  <c r="F646" i="15"/>
  <c r="F672" i="15"/>
  <c r="F682" i="15"/>
  <c r="F648" i="15"/>
  <c r="F693" i="15"/>
  <c r="F602" i="15"/>
  <c r="R17" i="1"/>
  <c r="C3" i="8" s="1"/>
  <c r="F623" i="15"/>
  <c r="F696" i="15"/>
  <c r="F678" i="15"/>
  <c r="F630" i="15"/>
  <c r="F617" i="15"/>
  <c r="F598" i="15"/>
  <c r="F640" i="15"/>
  <c r="F621" i="15"/>
  <c r="F669" i="15"/>
  <c r="F674" i="15"/>
  <c r="F698" i="15"/>
  <c r="F655" i="15"/>
  <c r="F684" i="15"/>
  <c r="F683" i="15"/>
  <c r="F632" i="15"/>
  <c r="F603" i="15"/>
  <c r="F653" i="15"/>
  <c r="F626" i="15"/>
  <c r="F652" i="15"/>
  <c r="F624" i="15"/>
  <c r="F688" i="15"/>
  <c r="F611" i="15"/>
  <c r="F695" i="15"/>
  <c r="F647" i="15"/>
  <c r="F685" i="15"/>
  <c r="F601" i="15"/>
  <c r="F613" i="15"/>
  <c r="F651" i="15"/>
  <c r="F681" i="15"/>
  <c r="F650" i="15"/>
  <c r="F666" i="15"/>
  <c r="F664" i="15"/>
  <c r="F699" i="15"/>
  <c r="F644" i="15"/>
  <c r="F633" i="15"/>
  <c r="F662" i="15"/>
  <c r="F643" i="15"/>
  <c r="F606" i="15"/>
  <c r="F607" i="15"/>
  <c r="F689" i="15"/>
  <c r="F670" i="15"/>
  <c r="F634" i="15"/>
  <c r="F679" i="15"/>
  <c r="F686" i="15"/>
  <c r="F631" i="15"/>
  <c r="F636" i="15"/>
  <c r="F663" i="15"/>
  <c r="F595" i="15"/>
  <c r="D700" i="15"/>
  <c r="G700" i="15" s="1"/>
  <c r="F687" i="15"/>
  <c r="F627" i="15"/>
  <c r="F620" i="15"/>
  <c r="F625" i="15"/>
  <c r="F654" i="15"/>
  <c r="F697" i="15"/>
  <c r="F610" i="15"/>
  <c r="F639" i="15"/>
  <c r="F635" i="15"/>
  <c r="F642" i="15"/>
  <c r="F609" i="15"/>
  <c r="F629" i="15"/>
  <c r="F668" i="15"/>
  <c r="F637" i="15"/>
  <c r="F656" i="15"/>
  <c r="F671" i="15"/>
  <c r="F645" i="15"/>
  <c r="F675" i="15"/>
  <c r="F691" i="15"/>
  <c r="F616" i="15"/>
  <c r="F600" i="15"/>
  <c r="F694" i="15"/>
  <c r="F619" i="15"/>
  <c r="F665" i="15"/>
  <c r="F677" i="15"/>
  <c r="F657" i="15"/>
  <c r="F690" i="15"/>
  <c r="F615" i="15"/>
  <c r="F614" i="15"/>
  <c r="F628" i="15"/>
  <c r="F605" i="15"/>
  <c r="F641" i="15"/>
  <c r="F594" i="15"/>
  <c r="Q81" i="1"/>
  <c r="E658" i="15" s="1"/>
  <c r="F658" i="15" s="1"/>
  <c r="R115" i="1"/>
  <c r="R72" i="1"/>
  <c r="T81" i="1"/>
  <c r="R46" i="1"/>
  <c r="C32" i="8" s="1"/>
  <c r="R65" i="1"/>
  <c r="C51" i="8" s="1"/>
  <c r="R96" i="1"/>
  <c r="C82" i="8" s="1"/>
  <c r="R117" i="1"/>
  <c r="C103" i="8" s="1"/>
  <c r="R53" i="1"/>
  <c r="C39" i="8" s="1"/>
  <c r="R19" i="1"/>
  <c r="C5" i="8" s="1"/>
  <c r="R24" i="1"/>
  <c r="C10" i="8" s="1"/>
  <c r="R101" i="1"/>
  <c r="C87" i="8" s="1"/>
  <c r="R30" i="1"/>
  <c r="C16" i="8" s="1"/>
  <c r="R27" i="1"/>
  <c r="C13" i="8" s="1"/>
  <c r="R25" i="1"/>
  <c r="C11" i="8" s="1"/>
  <c r="R116" i="1"/>
  <c r="C102" i="8" s="1"/>
  <c r="R39" i="1"/>
  <c r="C25" i="8" s="1"/>
  <c r="R99" i="1"/>
  <c r="C85" i="8" s="1"/>
  <c r="R36" i="1"/>
  <c r="C22" i="8" s="1"/>
  <c r="R74" i="1"/>
  <c r="C60" i="8" s="1"/>
  <c r="R50" i="1"/>
  <c r="C36" i="8" s="1"/>
  <c r="R67" i="1"/>
  <c r="C53" i="8" s="1"/>
  <c r="R59" i="1"/>
  <c r="C45" i="8" s="1"/>
  <c r="R73" i="1"/>
  <c r="C59" i="8" s="1"/>
  <c r="R20" i="1"/>
  <c r="C6" i="8" s="1"/>
  <c r="R82" i="1"/>
  <c r="C68" i="8" s="1"/>
  <c r="R42" i="1"/>
  <c r="C28" i="8" s="1"/>
  <c r="R90" i="1"/>
  <c r="C76" i="8" s="1"/>
  <c r="R32" i="1"/>
  <c r="C18" i="8" s="1"/>
  <c r="R103" i="1"/>
  <c r="C89" i="8" s="1"/>
  <c r="R100" i="1"/>
  <c r="C86" i="8" s="1"/>
  <c r="R112" i="1"/>
  <c r="C98" i="8" s="1"/>
  <c r="R75" i="1"/>
  <c r="C61" i="8" s="1"/>
  <c r="R51" i="1"/>
  <c r="C37" i="8" s="1"/>
  <c r="R106" i="1"/>
  <c r="C92" i="8" s="1"/>
  <c r="R114" i="1"/>
  <c r="C100" i="8" s="1"/>
  <c r="R66" i="1"/>
  <c r="C52" i="8" s="1"/>
  <c r="R88" i="1"/>
  <c r="C74" i="8" s="1"/>
  <c r="R44" i="1"/>
  <c r="C30" i="8" s="1"/>
  <c r="R89" i="1"/>
  <c r="C75" i="8" s="1"/>
  <c r="R87" i="1"/>
  <c r="C73" i="8" s="1"/>
  <c r="R107" i="1"/>
  <c r="C93" i="8" s="1"/>
  <c r="R118" i="1"/>
  <c r="C104" i="8" s="1"/>
  <c r="R76" i="1"/>
  <c r="C62" i="8" s="1"/>
  <c r="R104" i="1"/>
  <c r="C90" i="8" s="1"/>
  <c r="R43" i="1"/>
  <c r="C29" i="8" s="1"/>
  <c r="R38" i="1"/>
  <c r="C24" i="8" s="1"/>
  <c r="R80" i="1"/>
  <c r="C66" i="8" s="1"/>
  <c r="R113" i="1"/>
  <c r="C99" i="8" s="1"/>
  <c r="R77" i="1"/>
  <c r="C63" i="8" s="1"/>
  <c r="R111" i="1"/>
  <c r="C97" i="8" s="1"/>
  <c r="R33" i="1"/>
  <c r="C19" i="8" s="1"/>
  <c r="R54" i="1"/>
  <c r="C40" i="8" s="1"/>
  <c r="R70" i="1"/>
  <c r="C56" i="8" s="1"/>
  <c r="R40" i="1"/>
  <c r="C26" i="8" s="1"/>
  <c r="R83" i="1"/>
  <c r="C69" i="8" s="1"/>
  <c r="R29" i="1"/>
  <c r="C15" i="8" s="1"/>
  <c r="R49" i="1"/>
  <c r="C35" i="8" s="1"/>
  <c r="R97" i="1"/>
  <c r="C83" i="8" s="1"/>
  <c r="R68" i="1"/>
  <c r="C54" i="8" s="1"/>
  <c r="R62" i="1"/>
  <c r="C48" i="8" s="1"/>
  <c r="R110" i="1"/>
  <c r="C96" i="8" s="1"/>
  <c r="R92" i="1"/>
  <c r="C78" i="8" s="1"/>
  <c r="R57" i="1"/>
  <c r="C43" i="8" s="1"/>
  <c r="R78" i="1"/>
  <c r="C64" i="8" s="1"/>
  <c r="R34" i="1"/>
  <c r="C20" i="8" s="1"/>
  <c r="R108" i="1"/>
  <c r="C94" i="8" s="1"/>
  <c r="R98" i="1"/>
  <c r="C84" i="8" s="1"/>
  <c r="R55" i="1"/>
  <c r="C41" i="8" s="1"/>
  <c r="R61" i="1"/>
  <c r="C47" i="8" s="1"/>
  <c r="R45" i="1"/>
  <c r="C31" i="8" s="1"/>
  <c r="R48" i="1"/>
  <c r="C34" i="8" s="1"/>
  <c r="R69" i="1"/>
  <c r="C55" i="8" s="1"/>
  <c r="R52" i="1"/>
  <c r="C38" i="8" s="1"/>
  <c r="R91" i="1"/>
  <c r="C77" i="8" s="1"/>
  <c r="R60" i="1"/>
  <c r="C46" i="8" s="1"/>
  <c r="R31" i="1"/>
  <c r="C17" i="8" s="1"/>
  <c r="R121" i="1"/>
  <c r="C107" i="8" s="1"/>
  <c r="R47" i="1"/>
  <c r="C33" i="8" s="1"/>
  <c r="R122" i="1"/>
  <c r="C108" i="8" s="1"/>
  <c r="R102" i="1"/>
  <c r="C88" i="8" s="1"/>
  <c r="R94" i="1"/>
  <c r="C80" i="8" s="1"/>
  <c r="R56" i="1"/>
  <c r="C42" i="8" s="1"/>
  <c r="R28" i="1"/>
  <c r="C14" i="8" s="1"/>
  <c r="R58" i="1"/>
  <c r="C44" i="8" s="1"/>
  <c r="R86" i="1"/>
  <c r="C72" i="8" s="1"/>
  <c r="R35" i="1"/>
  <c r="C21" i="8" s="1"/>
  <c r="R23" i="1"/>
  <c r="C9" i="8" s="1"/>
  <c r="R84" i="1"/>
  <c r="C70" i="8" s="1"/>
  <c r="R120" i="1"/>
  <c r="C106" i="8" s="1"/>
  <c r="R37" i="1"/>
  <c r="C23" i="8" s="1"/>
  <c r="R105" i="1"/>
  <c r="C91" i="8" s="1"/>
  <c r="R63" i="1"/>
  <c r="C49" i="8" s="1"/>
  <c r="R93" i="1"/>
  <c r="C79" i="8" s="1"/>
  <c r="R79" i="1"/>
  <c r="C65" i="8" s="1"/>
  <c r="R64" i="1"/>
  <c r="C50" i="8" s="1"/>
  <c r="R71" i="1"/>
  <c r="C57" i="8" s="1"/>
  <c r="R119" i="1"/>
  <c r="C105" i="8" s="1"/>
  <c r="C27" i="8"/>
  <c r="R95" i="1"/>
  <c r="C81" i="8" s="1"/>
  <c r="R109" i="1"/>
  <c r="C95" i="8" s="1"/>
  <c r="R85" i="1"/>
  <c r="C71" i="8" s="1"/>
  <c r="R21" i="1"/>
  <c r="C7" i="8" s="1"/>
  <c r="R18" i="1"/>
  <c r="C4" i="8" s="1"/>
  <c r="L15" i="1"/>
  <c r="N15" i="1"/>
  <c r="R22" i="1"/>
  <c r="C8" i="8" s="1"/>
  <c r="P15" i="1"/>
  <c r="R26" i="1"/>
  <c r="C12" i="8" s="1"/>
  <c r="L27" i="9" l="1"/>
  <c r="K27" i="12"/>
  <c r="L84" i="9"/>
  <c r="K84" i="12"/>
  <c r="N41" i="9"/>
  <c r="M41" i="12"/>
  <c r="M15" i="9"/>
  <c r="L15" i="12"/>
  <c r="K55" i="9"/>
  <c r="J54" i="9"/>
  <c r="J54" i="12" s="1"/>
  <c r="J55" i="12"/>
  <c r="J111" i="12" s="1"/>
  <c r="N12" i="9"/>
  <c r="M12" i="12"/>
  <c r="L38" i="9"/>
  <c r="K38" i="12"/>
  <c r="H3" i="8"/>
  <c r="G3" i="8"/>
  <c r="E3" i="8"/>
  <c r="L3" i="8"/>
  <c r="M3" i="8"/>
  <c r="M58" i="8"/>
  <c r="F3" i="8"/>
  <c r="I3" i="8"/>
  <c r="K3" i="8"/>
  <c r="J3" i="8"/>
  <c r="D3" i="8"/>
  <c r="E700" i="15"/>
  <c r="F700" i="15"/>
  <c r="Q15" i="1"/>
  <c r="R81" i="1"/>
  <c r="C67" i="8" s="1"/>
  <c r="D7" i="8"/>
  <c r="H7" i="8"/>
  <c r="L7" i="8"/>
  <c r="E7" i="8"/>
  <c r="I7" i="8"/>
  <c r="M7" i="8"/>
  <c r="G7" i="8"/>
  <c r="J7" i="8"/>
  <c r="K7" i="8"/>
  <c r="F7" i="8"/>
  <c r="D27" i="8"/>
  <c r="H27" i="8"/>
  <c r="L27" i="8"/>
  <c r="E27" i="8"/>
  <c r="I27" i="8"/>
  <c r="M27" i="8"/>
  <c r="G27" i="8"/>
  <c r="J27" i="8"/>
  <c r="F27" i="8"/>
  <c r="K27" i="8"/>
  <c r="G65" i="8"/>
  <c r="K65" i="8"/>
  <c r="D65" i="8"/>
  <c r="H65" i="8"/>
  <c r="L65" i="8"/>
  <c r="I65" i="8"/>
  <c r="M65" i="8"/>
  <c r="J65" i="8"/>
  <c r="E65" i="8"/>
  <c r="F65" i="8"/>
  <c r="D23" i="8"/>
  <c r="H23" i="8"/>
  <c r="L23" i="8"/>
  <c r="E23" i="8"/>
  <c r="I23" i="8"/>
  <c r="M23" i="8"/>
  <c r="G23" i="8"/>
  <c r="J23" i="8"/>
  <c r="K23" i="8"/>
  <c r="F23" i="8"/>
  <c r="D21" i="8"/>
  <c r="H21" i="8"/>
  <c r="L21" i="8"/>
  <c r="E21" i="8"/>
  <c r="I21" i="8"/>
  <c r="M21" i="8"/>
  <c r="K21" i="8"/>
  <c r="F21" i="8"/>
  <c r="G21" i="8"/>
  <c r="J21" i="8"/>
  <c r="G42" i="8"/>
  <c r="K42" i="8"/>
  <c r="D42" i="8"/>
  <c r="H42" i="8"/>
  <c r="L42" i="8"/>
  <c r="E42" i="8"/>
  <c r="M42" i="8"/>
  <c r="F42" i="8"/>
  <c r="I42" i="8"/>
  <c r="J42" i="8"/>
  <c r="D33" i="8"/>
  <c r="H33" i="8"/>
  <c r="L33" i="8"/>
  <c r="E33" i="8"/>
  <c r="I33" i="8"/>
  <c r="M33" i="8"/>
  <c r="K33" i="8"/>
  <c r="F33" i="8"/>
  <c r="G33" i="8"/>
  <c r="J33" i="8"/>
  <c r="G77" i="8"/>
  <c r="K77" i="8"/>
  <c r="D77" i="8"/>
  <c r="H77" i="8"/>
  <c r="L77" i="8"/>
  <c r="I77" i="8"/>
  <c r="E77" i="8"/>
  <c r="J77" i="8"/>
  <c r="M77" i="8"/>
  <c r="F77" i="8"/>
  <c r="D31" i="8"/>
  <c r="H31" i="8"/>
  <c r="L31" i="8"/>
  <c r="E31" i="8"/>
  <c r="I31" i="8"/>
  <c r="M31" i="8"/>
  <c r="G31" i="8"/>
  <c r="J31" i="8"/>
  <c r="K31" i="8"/>
  <c r="F31" i="8"/>
  <c r="E94" i="8"/>
  <c r="I94" i="8"/>
  <c r="M94" i="8"/>
  <c r="F94" i="8"/>
  <c r="J94" i="8"/>
  <c r="G94" i="8"/>
  <c r="H94" i="8"/>
  <c r="K94" i="8"/>
  <c r="D94" i="8"/>
  <c r="L94" i="8"/>
  <c r="E78" i="8"/>
  <c r="I78" i="8"/>
  <c r="M78" i="8"/>
  <c r="F78" i="8"/>
  <c r="J78" i="8"/>
  <c r="G78" i="8"/>
  <c r="K78" i="8"/>
  <c r="D78" i="8"/>
  <c r="H78" i="8"/>
  <c r="L78" i="8"/>
  <c r="G83" i="8"/>
  <c r="K83" i="8"/>
  <c r="D83" i="8"/>
  <c r="H83" i="8"/>
  <c r="L83" i="8"/>
  <c r="E83" i="8"/>
  <c r="M83" i="8"/>
  <c r="F83" i="8"/>
  <c r="I83" i="8"/>
  <c r="J83" i="8"/>
  <c r="F26" i="8"/>
  <c r="J26" i="8"/>
  <c r="G26" i="8"/>
  <c r="K26" i="8"/>
  <c r="I26" i="8"/>
  <c r="D26" i="8"/>
  <c r="L26" i="8"/>
  <c r="M26" i="8"/>
  <c r="E26" i="8"/>
  <c r="H26" i="8"/>
  <c r="G97" i="8"/>
  <c r="K97" i="8"/>
  <c r="D97" i="8"/>
  <c r="H97" i="8"/>
  <c r="L97" i="8"/>
  <c r="I97" i="8"/>
  <c r="E97" i="8"/>
  <c r="J97" i="8"/>
  <c r="F97" i="8"/>
  <c r="M97" i="8"/>
  <c r="F24" i="8"/>
  <c r="J24" i="8"/>
  <c r="G24" i="8"/>
  <c r="K24" i="8"/>
  <c r="E24" i="8"/>
  <c r="M24" i="8"/>
  <c r="H24" i="8"/>
  <c r="D24" i="8"/>
  <c r="I24" i="8"/>
  <c r="L24" i="8"/>
  <c r="E104" i="8"/>
  <c r="I104" i="8"/>
  <c r="M104" i="8"/>
  <c r="F104" i="8"/>
  <c r="J104" i="8"/>
  <c r="K104" i="8"/>
  <c r="G104" i="8"/>
  <c r="D104" i="8"/>
  <c r="L104" i="8"/>
  <c r="H104" i="8"/>
  <c r="F30" i="8"/>
  <c r="J30" i="8"/>
  <c r="G30" i="8"/>
  <c r="K30" i="8"/>
  <c r="I30" i="8"/>
  <c r="D30" i="8"/>
  <c r="L30" i="8"/>
  <c r="E30" i="8"/>
  <c r="H30" i="8"/>
  <c r="M30" i="8"/>
  <c r="E92" i="8"/>
  <c r="I92" i="8"/>
  <c r="M92" i="8"/>
  <c r="F92" i="8"/>
  <c r="J92" i="8"/>
  <c r="K92" i="8"/>
  <c r="G92" i="8"/>
  <c r="D92" i="8"/>
  <c r="L92" i="8"/>
  <c r="H92" i="8"/>
  <c r="E86" i="8"/>
  <c r="I86" i="8"/>
  <c r="M86" i="8"/>
  <c r="F86" i="8"/>
  <c r="J86" i="8"/>
  <c r="G86" i="8"/>
  <c r="L86" i="8"/>
  <c r="H86" i="8"/>
  <c r="K86" i="8"/>
  <c r="D86" i="8"/>
  <c r="F28" i="8"/>
  <c r="J28" i="8"/>
  <c r="G28" i="8"/>
  <c r="K28" i="8"/>
  <c r="E28" i="8"/>
  <c r="M28" i="8"/>
  <c r="H28" i="8"/>
  <c r="I28" i="8"/>
  <c r="L28" i="8"/>
  <c r="D28" i="8"/>
  <c r="E45" i="8"/>
  <c r="I45" i="8"/>
  <c r="M45" i="8"/>
  <c r="F45" i="8"/>
  <c r="J45" i="8"/>
  <c r="G45" i="8"/>
  <c r="H45" i="8"/>
  <c r="K45" i="8"/>
  <c r="D45" i="8"/>
  <c r="L45" i="8"/>
  <c r="F22" i="8"/>
  <c r="J22" i="8"/>
  <c r="G22" i="8"/>
  <c r="K22" i="8"/>
  <c r="I22" i="8"/>
  <c r="D22" i="8"/>
  <c r="L22" i="8"/>
  <c r="E22" i="8"/>
  <c r="H22" i="8"/>
  <c r="M22" i="8"/>
  <c r="E102" i="8"/>
  <c r="I102" i="8"/>
  <c r="M102" i="8"/>
  <c r="F102" i="8"/>
  <c r="J102" i="8"/>
  <c r="G102" i="8"/>
  <c r="K102" i="8"/>
  <c r="L102" i="8"/>
  <c r="H102" i="8"/>
  <c r="D102" i="8"/>
  <c r="G87" i="8"/>
  <c r="K87" i="8"/>
  <c r="D87" i="8"/>
  <c r="H87" i="8"/>
  <c r="L87" i="8"/>
  <c r="E87" i="8"/>
  <c r="M87" i="8"/>
  <c r="I87" i="8"/>
  <c r="F87" i="8"/>
  <c r="J87" i="8"/>
  <c r="G103" i="8"/>
  <c r="K103" i="8"/>
  <c r="D103" i="8"/>
  <c r="H103" i="8"/>
  <c r="L103" i="8"/>
  <c r="E103" i="8"/>
  <c r="M103" i="8"/>
  <c r="F103" i="8"/>
  <c r="I103" i="8"/>
  <c r="J103" i="8"/>
  <c r="G71" i="8"/>
  <c r="K71" i="8"/>
  <c r="D71" i="8"/>
  <c r="H71" i="8"/>
  <c r="L71" i="8"/>
  <c r="E71" i="8"/>
  <c r="M71" i="8"/>
  <c r="F71" i="8"/>
  <c r="I71" i="8"/>
  <c r="J71" i="8"/>
  <c r="G79" i="8"/>
  <c r="K79" i="8"/>
  <c r="D79" i="8"/>
  <c r="H79" i="8"/>
  <c r="L79" i="8"/>
  <c r="E79" i="8"/>
  <c r="M79" i="8"/>
  <c r="F79" i="8"/>
  <c r="J79" i="8"/>
  <c r="I79" i="8"/>
  <c r="E106" i="8"/>
  <c r="I106" i="8"/>
  <c r="M106" i="8"/>
  <c r="F106" i="8"/>
  <c r="J106" i="8"/>
  <c r="G106" i="8"/>
  <c r="D106" i="8"/>
  <c r="H106" i="8"/>
  <c r="K106" i="8"/>
  <c r="L106" i="8"/>
  <c r="E72" i="8"/>
  <c r="I72" i="8"/>
  <c r="M72" i="8"/>
  <c r="F72" i="8"/>
  <c r="J72" i="8"/>
  <c r="K72" i="8"/>
  <c r="G72" i="8"/>
  <c r="D72" i="8"/>
  <c r="L72" i="8"/>
  <c r="H72" i="8"/>
  <c r="E80" i="8"/>
  <c r="I80" i="8"/>
  <c r="M80" i="8"/>
  <c r="F80" i="8"/>
  <c r="J80" i="8"/>
  <c r="K80" i="8"/>
  <c r="D80" i="8"/>
  <c r="L80" i="8"/>
  <c r="G80" i="8"/>
  <c r="H80" i="8"/>
  <c r="G107" i="8"/>
  <c r="D107" i="8"/>
  <c r="H107" i="8"/>
  <c r="E107" i="8"/>
  <c r="K107" i="8"/>
  <c r="I107" i="8"/>
  <c r="F107" i="8"/>
  <c r="L107" i="8"/>
  <c r="M107" i="8"/>
  <c r="J107" i="8"/>
  <c r="G38" i="8"/>
  <c r="K38" i="8"/>
  <c r="D38" i="8"/>
  <c r="H38" i="8"/>
  <c r="L38" i="8"/>
  <c r="E38" i="8"/>
  <c r="M38" i="8"/>
  <c r="F38" i="8"/>
  <c r="I38" i="8"/>
  <c r="J38" i="8"/>
  <c r="E47" i="8"/>
  <c r="I47" i="8"/>
  <c r="M47" i="8"/>
  <c r="F47" i="8"/>
  <c r="J47" i="8"/>
  <c r="K47" i="8"/>
  <c r="D47" i="8"/>
  <c r="L47" i="8"/>
  <c r="G47" i="8"/>
  <c r="H47" i="8"/>
  <c r="F20" i="8"/>
  <c r="J20" i="8"/>
  <c r="G20" i="8"/>
  <c r="K20" i="8"/>
  <c r="E20" i="8"/>
  <c r="M20" i="8"/>
  <c r="H20" i="8"/>
  <c r="I20" i="8"/>
  <c r="L20" i="8"/>
  <c r="D20" i="8"/>
  <c r="E96" i="8"/>
  <c r="I96" i="8"/>
  <c r="M96" i="8"/>
  <c r="F96" i="8"/>
  <c r="J96" i="8"/>
  <c r="K96" i="8"/>
  <c r="H96" i="8"/>
  <c r="D96" i="8"/>
  <c r="L96" i="8"/>
  <c r="G96" i="8"/>
  <c r="D35" i="8"/>
  <c r="H35" i="8"/>
  <c r="L35" i="8"/>
  <c r="E35" i="8"/>
  <c r="I35" i="8"/>
  <c r="M35" i="8"/>
  <c r="G35" i="8"/>
  <c r="J35" i="8"/>
  <c r="F35" i="8"/>
  <c r="K35" i="8"/>
  <c r="D56" i="8"/>
  <c r="H56" i="8"/>
  <c r="L56" i="8"/>
  <c r="I56" i="8"/>
  <c r="E56" i="8"/>
  <c r="J56" i="8"/>
  <c r="F56" i="8"/>
  <c r="K56" i="8"/>
  <c r="G56" i="8"/>
  <c r="M56" i="8"/>
  <c r="G63" i="8"/>
  <c r="K63" i="8"/>
  <c r="D63" i="8"/>
  <c r="H63" i="8"/>
  <c r="L63" i="8"/>
  <c r="E63" i="8"/>
  <c r="M63" i="8"/>
  <c r="F63" i="8"/>
  <c r="I63" i="8"/>
  <c r="J63" i="8"/>
  <c r="D29" i="8"/>
  <c r="H29" i="8"/>
  <c r="L29" i="8"/>
  <c r="E29" i="8"/>
  <c r="I29" i="8"/>
  <c r="M29" i="8"/>
  <c r="K29" i="8"/>
  <c r="F29" i="8"/>
  <c r="G29" i="8"/>
  <c r="J29" i="8"/>
  <c r="G93" i="8"/>
  <c r="K93" i="8"/>
  <c r="D93" i="8"/>
  <c r="H93" i="8"/>
  <c r="L93" i="8"/>
  <c r="I93" i="8"/>
  <c r="M93" i="8"/>
  <c r="F93" i="8"/>
  <c r="J93" i="8"/>
  <c r="E93" i="8"/>
  <c r="E74" i="8"/>
  <c r="I74" i="8"/>
  <c r="M74" i="8"/>
  <c r="F74" i="8"/>
  <c r="J74" i="8"/>
  <c r="G74" i="8"/>
  <c r="H74" i="8"/>
  <c r="K74" i="8"/>
  <c r="D74" i="8"/>
  <c r="L74" i="8"/>
  <c r="D37" i="8"/>
  <c r="H37" i="8"/>
  <c r="L37" i="8"/>
  <c r="E37" i="8"/>
  <c r="I37" i="8"/>
  <c r="M37" i="8"/>
  <c r="K37" i="8"/>
  <c r="F37" i="8"/>
  <c r="G37" i="8"/>
  <c r="J37" i="8"/>
  <c r="G89" i="8"/>
  <c r="K89" i="8"/>
  <c r="D89" i="8"/>
  <c r="H89" i="8"/>
  <c r="L89" i="8"/>
  <c r="I89" i="8"/>
  <c r="E89" i="8"/>
  <c r="J89" i="8"/>
  <c r="M89" i="8"/>
  <c r="F89" i="8"/>
  <c r="E68" i="8"/>
  <c r="I68" i="8"/>
  <c r="M68" i="8"/>
  <c r="F68" i="8"/>
  <c r="J68" i="8"/>
  <c r="K68" i="8"/>
  <c r="D68" i="8"/>
  <c r="L68" i="8"/>
  <c r="G68" i="8"/>
  <c r="H68" i="8"/>
  <c r="E53" i="8"/>
  <c r="I53" i="8"/>
  <c r="M53" i="8"/>
  <c r="F53" i="8"/>
  <c r="J53" i="8"/>
  <c r="G53" i="8"/>
  <c r="H53" i="8"/>
  <c r="K53" i="8"/>
  <c r="L53" i="8"/>
  <c r="D53" i="8"/>
  <c r="D11" i="8"/>
  <c r="H11" i="8"/>
  <c r="L11" i="8"/>
  <c r="E11" i="8"/>
  <c r="I11" i="8"/>
  <c r="M11" i="8"/>
  <c r="G11" i="8"/>
  <c r="J11" i="8"/>
  <c r="F11" i="8"/>
  <c r="K11" i="8"/>
  <c r="F10" i="8"/>
  <c r="J10" i="8"/>
  <c r="G10" i="8"/>
  <c r="K10" i="8"/>
  <c r="I10" i="8"/>
  <c r="D10" i="8"/>
  <c r="L10" i="8"/>
  <c r="M10" i="8"/>
  <c r="E10" i="8"/>
  <c r="H10" i="8"/>
  <c r="E82" i="8"/>
  <c r="I82" i="8"/>
  <c r="M82" i="8"/>
  <c r="F82" i="8"/>
  <c r="J82" i="8"/>
  <c r="G82" i="8"/>
  <c r="K82" i="8"/>
  <c r="H82" i="8"/>
  <c r="L82" i="8"/>
  <c r="D82" i="8"/>
  <c r="G95" i="8"/>
  <c r="K95" i="8"/>
  <c r="D95" i="8"/>
  <c r="H95" i="8"/>
  <c r="L95" i="8"/>
  <c r="E95" i="8"/>
  <c r="M95" i="8"/>
  <c r="I95" i="8"/>
  <c r="F95" i="8"/>
  <c r="J95" i="8"/>
  <c r="E49" i="8"/>
  <c r="I49" i="8"/>
  <c r="M49" i="8"/>
  <c r="F49" i="8"/>
  <c r="J49" i="8"/>
  <c r="G49" i="8"/>
  <c r="H49" i="8"/>
  <c r="K49" i="8"/>
  <c r="D49" i="8"/>
  <c r="L49" i="8"/>
  <c r="G44" i="8"/>
  <c r="K44" i="8"/>
  <c r="D44" i="8"/>
  <c r="H44" i="8"/>
  <c r="L44" i="8"/>
  <c r="I44" i="8"/>
  <c r="J44" i="8"/>
  <c r="E44" i="8"/>
  <c r="M44" i="8"/>
  <c r="F44" i="8"/>
  <c r="E88" i="8"/>
  <c r="I88" i="8"/>
  <c r="M88" i="8"/>
  <c r="F88" i="8"/>
  <c r="J88" i="8"/>
  <c r="K88" i="8"/>
  <c r="D88" i="8"/>
  <c r="L88" i="8"/>
  <c r="G88" i="8"/>
  <c r="H88" i="8"/>
  <c r="F55" i="8"/>
  <c r="J55" i="8"/>
  <c r="H55" i="8"/>
  <c r="M55" i="8"/>
  <c r="D55" i="8"/>
  <c r="I55" i="8"/>
  <c r="E55" i="8"/>
  <c r="G55" i="8"/>
  <c r="K55" i="8"/>
  <c r="L55" i="8"/>
  <c r="E41" i="8"/>
  <c r="I41" i="8"/>
  <c r="M41" i="8"/>
  <c r="F41" i="8"/>
  <c r="J41" i="8"/>
  <c r="G41" i="8"/>
  <c r="H41" i="8"/>
  <c r="K41" i="8"/>
  <c r="D41" i="8"/>
  <c r="L41" i="8"/>
  <c r="E64" i="8"/>
  <c r="I64" i="8"/>
  <c r="M64" i="8"/>
  <c r="F64" i="8"/>
  <c r="J64" i="8"/>
  <c r="K64" i="8"/>
  <c r="G64" i="8"/>
  <c r="D64" i="8"/>
  <c r="L64" i="8"/>
  <c r="H64" i="8"/>
  <c r="G48" i="8"/>
  <c r="K48" i="8"/>
  <c r="D48" i="8"/>
  <c r="H48" i="8"/>
  <c r="L48" i="8"/>
  <c r="I48" i="8"/>
  <c r="J48" i="8"/>
  <c r="E48" i="8"/>
  <c r="M48" i="8"/>
  <c r="F48" i="8"/>
  <c r="D15" i="8"/>
  <c r="H15" i="8"/>
  <c r="L15" i="8"/>
  <c r="E15" i="8"/>
  <c r="I15" i="8"/>
  <c r="M15" i="8"/>
  <c r="G15" i="8"/>
  <c r="J15" i="8"/>
  <c r="K15" i="8"/>
  <c r="F15" i="8"/>
  <c r="G40" i="8"/>
  <c r="K40" i="8"/>
  <c r="D40" i="8"/>
  <c r="H40" i="8"/>
  <c r="L40" i="8"/>
  <c r="I40" i="8"/>
  <c r="J40" i="8"/>
  <c r="E40" i="8"/>
  <c r="M40" i="8"/>
  <c r="F40" i="8"/>
  <c r="G99" i="8"/>
  <c r="K99" i="8"/>
  <c r="D99" i="8"/>
  <c r="H99" i="8"/>
  <c r="L99" i="8"/>
  <c r="E99" i="8"/>
  <c r="M99" i="8"/>
  <c r="I99" i="8"/>
  <c r="J99" i="8"/>
  <c r="F99" i="8"/>
  <c r="E90" i="8"/>
  <c r="I90" i="8"/>
  <c r="M90" i="8"/>
  <c r="F90" i="8"/>
  <c r="J90" i="8"/>
  <c r="G90" i="8"/>
  <c r="K90" i="8"/>
  <c r="D90" i="8"/>
  <c r="H90" i="8"/>
  <c r="L90" i="8"/>
  <c r="G73" i="8"/>
  <c r="K73" i="8"/>
  <c r="D73" i="8"/>
  <c r="H73" i="8"/>
  <c r="L73" i="8"/>
  <c r="I73" i="8"/>
  <c r="M73" i="8"/>
  <c r="J73" i="8"/>
  <c r="E73" i="8"/>
  <c r="F73" i="8"/>
  <c r="G52" i="8"/>
  <c r="K52" i="8"/>
  <c r="D52" i="8"/>
  <c r="H52" i="8"/>
  <c r="L52" i="8"/>
  <c r="I52" i="8"/>
  <c r="J52" i="8"/>
  <c r="E52" i="8"/>
  <c r="M52" i="8"/>
  <c r="F52" i="8"/>
  <c r="F61" i="8"/>
  <c r="G61" i="8"/>
  <c r="K61" i="8"/>
  <c r="H61" i="8"/>
  <c r="L61" i="8"/>
  <c r="I61" i="8"/>
  <c r="D61" i="8"/>
  <c r="J61" i="8"/>
  <c r="M61" i="8"/>
  <c r="E61" i="8"/>
  <c r="F18" i="8"/>
  <c r="J18" i="8"/>
  <c r="G18" i="8"/>
  <c r="K18" i="8"/>
  <c r="I18" i="8"/>
  <c r="D18" i="8"/>
  <c r="L18" i="8"/>
  <c r="M18" i="8"/>
  <c r="E18" i="8"/>
  <c r="H18" i="8"/>
  <c r="F6" i="8"/>
  <c r="J6" i="8"/>
  <c r="G6" i="8"/>
  <c r="K6" i="8"/>
  <c r="I6" i="8"/>
  <c r="D6" i="8"/>
  <c r="L6" i="8"/>
  <c r="E6" i="8"/>
  <c r="H6" i="8"/>
  <c r="M6" i="8"/>
  <c r="F36" i="8"/>
  <c r="J36" i="8"/>
  <c r="G36" i="8"/>
  <c r="K36" i="8"/>
  <c r="E36" i="8"/>
  <c r="M36" i="8"/>
  <c r="H36" i="8"/>
  <c r="I36" i="8"/>
  <c r="L36" i="8"/>
  <c r="D36" i="8"/>
  <c r="G85" i="8"/>
  <c r="K85" i="8"/>
  <c r="D85" i="8"/>
  <c r="H85" i="8"/>
  <c r="L85" i="8"/>
  <c r="I85" i="8"/>
  <c r="M85" i="8"/>
  <c r="J85" i="8"/>
  <c r="E85" i="8"/>
  <c r="F85" i="8"/>
  <c r="D13" i="8"/>
  <c r="H13" i="8"/>
  <c r="L13" i="8"/>
  <c r="E13" i="8"/>
  <c r="I13" i="8"/>
  <c r="M13" i="8"/>
  <c r="K13" i="8"/>
  <c r="F13" i="8"/>
  <c r="G13" i="8"/>
  <c r="J13" i="8"/>
  <c r="D5" i="8"/>
  <c r="H5" i="8"/>
  <c r="L5" i="8"/>
  <c r="E5" i="8"/>
  <c r="I5" i="8"/>
  <c r="M5" i="8"/>
  <c r="K5" i="8"/>
  <c r="F5" i="8"/>
  <c r="G5" i="8"/>
  <c r="J5" i="8"/>
  <c r="E51" i="8"/>
  <c r="I51" i="8"/>
  <c r="M51" i="8"/>
  <c r="F51" i="8"/>
  <c r="J51" i="8"/>
  <c r="K51" i="8"/>
  <c r="D51" i="8"/>
  <c r="L51" i="8"/>
  <c r="G51" i="8"/>
  <c r="H51" i="8"/>
  <c r="F12" i="8"/>
  <c r="J12" i="8"/>
  <c r="G12" i="8"/>
  <c r="K12" i="8"/>
  <c r="E12" i="8"/>
  <c r="M12" i="8"/>
  <c r="H12" i="8"/>
  <c r="I12" i="8"/>
  <c r="L12" i="8"/>
  <c r="D12" i="8"/>
  <c r="G105" i="8"/>
  <c r="K105" i="8"/>
  <c r="D105" i="8"/>
  <c r="H105" i="8"/>
  <c r="L105" i="8"/>
  <c r="I105" i="8"/>
  <c r="M105" i="8"/>
  <c r="J105" i="8"/>
  <c r="E105" i="8"/>
  <c r="F105" i="8"/>
  <c r="F57" i="8"/>
  <c r="J57" i="8"/>
  <c r="D57" i="8"/>
  <c r="I57" i="8"/>
  <c r="E57" i="8"/>
  <c r="K57" i="8"/>
  <c r="G57" i="8"/>
  <c r="H57" i="8"/>
  <c r="L57" i="8"/>
  <c r="M57" i="8"/>
  <c r="E70" i="8"/>
  <c r="I70" i="8"/>
  <c r="M70" i="8"/>
  <c r="F70" i="8"/>
  <c r="J70" i="8"/>
  <c r="G70" i="8"/>
  <c r="K70" i="8"/>
  <c r="D70" i="8"/>
  <c r="H70" i="8"/>
  <c r="L70" i="8"/>
  <c r="D17" i="8"/>
  <c r="H17" i="8"/>
  <c r="L17" i="8"/>
  <c r="E17" i="8"/>
  <c r="I17" i="8"/>
  <c r="M17" i="8"/>
  <c r="K17" i="8"/>
  <c r="F17" i="8"/>
  <c r="G17" i="8"/>
  <c r="J17" i="8"/>
  <c r="F8" i="8"/>
  <c r="J8" i="8"/>
  <c r="G8" i="8"/>
  <c r="K8" i="8"/>
  <c r="E8" i="8"/>
  <c r="M8" i="8"/>
  <c r="H8" i="8"/>
  <c r="D8" i="8"/>
  <c r="I8" i="8"/>
  <c r="L8" i="8"/>
  <c r="F4" i="8"/>
  <c r="J4" i="8"/>
  <c r="G4" i="8"/>
  <c r="K4" i="8"/>
  <c r="E4" i="8"/>
  <c r="M4" i="8"/>
  <c r="H4" i="8"/>
  <c r="I4" i="8"/>
  <c r="L4" i="8"/>
  <c r="D4" i="8"/>
  <c r="G81" i="8"/>
  <c r="K81" i="8"/>
  <c r="D81" i="8"/>
  <c r="H81" i="8"/>
  <c r="L81" i="8"/>
  <c r="I81" i="8"/>
  <c r="E81" i="8"/>
  <c r="F81" i="8"/>
  <c r="J81" i="8"/>
  <c r="M81" i="8"/>
  <c r="G50" i="8"/>
  <c r="K50" i="8"/>
  <c r="D50" i="8"/>
  <c r="H50" i="8"/>
  <c r="L50" i="8"/>
  <c r="E50" i="8"/>
  <c r="M50" i="8"/>
  <c r="F50" i="8"/>
  <c r="I50" i="8"/>
  <c r="J50" i="8"/>
  <c r="G91" i="8"/>
  <c r="K91" i="8"/>
  <c r="D91" i="8"/>
  <c r="H91" i="8"/>
  <c r="L91" i="8"/>
  <c r="E91" i="8"/>
  <c r="M91" i="8"/>
  <c r="F91" i="8"/>
  <c r="I91" i="8"/>
  <c r="J91" i="8"/>
  <c r="D9" i="8"/>
  <c r="H9" i="8"/>
  <c r="L9" i="8"/>
  <c r="E9" i="8"/>
  <c r="I9" i="8"/>
  <c r="M9" i="8"/>
  <c r="K9" i="8"/>
  <c r="F9" i="8"/>
  <c r="G9" i="8"/>
  <c r="J9" i="8"/>
  <c r="F14" i="8"/>
  <c r="J14" i="8"/>
  <c r="G14" i="8"/>
  <c r="K14" i="8"/>
  <c r="I14" i="8"/>
  <c r="D14" i="8"/>
  <c r="L14" i="8"/>
  <c r="E14" i="8"/>
  <c r="H14" i="8"/>
  <c r="M14" i="8"/>
  <c r="E108" i="8"/>
  <c r="I108" i="8"/>
  <c r="M108" i="8"/>
  <c r="G108" i="8"/>
  <c r="H108" i="8"/>
  <c r="F108" i="8"/>
  <c r="J108" i="8"/>
  <c r="L108" i="8"/>
  <c r="K108" i="8"/>
  <c r="D108" i="8"/>
  <c r="G46" i="8"/>
  <c r="K46" i="8"/>
  <c r="D46" i="8"/>
  <c r="H46" i="8"/>
  <c r="L46" i="8"/>
  <c r="E46" i="8"/>
  <c r="M46" i="8"/>
  <c r="F46" i="8"/>
  <c r="I46" i="8"/>
  <c r="J46" i="8"/>
  <c r="F34" i="8"/>
  <c r="J34" i="8"/>
  <c r="G34" i="8"/>
  <c r="K34" i="8"/>
  <c r="I34" i="8"/>
  <c r="D34" i="8"/>
  <c r="L34" i="8"/>
  <c r="M34" i="8"/>
  <c r="E34" i="8"/>
  <c r="H34" i="8"/>
  <c r="E84" i="8"/>
  <c r="I84" i="8"/>
  <c r="M84" i="8"/>
  <c r="F84" i="8"/>
  <c r="J84" i="8"/>
  <c r="K84" i="8"/>
  <c r="G84" i="8"/>
  <c r="H84" i="8"/>
  <c r="D84" i="8"/>
  <c r="L84" i="8"/>
  <c r="E43" i="8"/>
  <c r="I43" i="8"/>
  <c r="M43" i="8"/>
  <c r="F43" i="8"/>
  <c r="J43" i="8"/>
  <c r="K43" i="8"/>
  <c r="D43" i="8"/>
  <c r="L43" i="8"/>
  <c r="G43" i="8"/>
  <c r="H43" i="8"/>
  <c r="G54" i="8"/>
  <c r="K54" i="8"/>
  <c r="D54" i="8"/>
  <c r="H54" i="8"/>
  <c r="L54" i="8"/>
  <c r="E54" i="8"/>
  <c r="M54" i="8"/>
  <c r="F54" i="8"/>
  <c r="I54" i="8"/>
  <c r="J54" i="8"/>
  <c r="G69" i="8"/>
  <c r="K69" i="8"/>
  <c r="D69" i="8"/>
  <c r="H69" i="8"/>
  <c r="L69" i="8"/>
  <c r="I69" i="8"/>
  <c r="E69" i="8"/>
  <c r="J69" i="8"/>
  <c r="M69" i="8"/>
  <c r="F69" i="8"/>
  <c r="D19" i="8"/>
  <c r="H19" i="8"/>
  <c r="L19" i="8"/>
  <c r="E19" i="8"/>
  <c r="I19" i="8"/>
  <c r="M19" i="8"/>
  <c r="G19" i="8"/>
  <c r="J19" i="8"/>
  <c r="F19" i="8"/>
  <c r="K19" i="8"/>
  <c r="E66" i="8"/>
  <c r="I66" i="8"/>
  <c r="M66" i="8"/>
  <c r="F66" i="8"/>
  <c r="J66" i="8"/>
  <c r="G66" i="8"/>
  <c r="H66" i="8"/>
  <c r="K66" i="8"/>
  <c r="D66" i="8"/>
  <c r="L66" i="8"/>
  <c r="E62" i="8"/>
  <c r="I62" i="8"/>
  <c r="M62" i="8"/>
  <c r="F62" i="8"/>
  <c r="J62" i="8"/>
  <c r="G62" i="8"/>
  <c r="K62" i="8"/>
  <c r="H62" i="8"/>
  <c r="D62" i="8"/>
  <c r="L62" i="8"/>
  <c r="G75" i="8"/>
  <c r="K75" i="8"/>
  <c r="D75" i="8"/>
  <c r="H75" i="8"/>
  <c r="L75" i="8"/>
  <c r="E75" i="8"/>
  <c r="M75" i="8"/>
  <c r="I75" i="8"/>
  <c r="F75" i="8"/>
  <c r="J75" i="8"/>
  <c r="E100" i="8"/>
  <c r="I100" i="8"/>
  <c r="M100" i="8"/>
  <c r="F100" i="8"/>
  <c r="J100" i="8"/>
  <c r="K100" i="8"/>
  <c r="D100" i="8"/>
  <c r="L100" i="8"/>
  <c r="G100" i="8"/>
  <c r="H100" i="8"/>
  <c r="E98" i="8"/>
  <c r="I98" i="8"/>
  <c r="M98" i="8"/>
  <c r="F98" i="8"/>
  <c r="J98" i="8"/>
  <c r="G98" i="8"/>
  <c r="H98" i="8"/>
  <c r="K98" i="8"/>
  <c r="D98" i="8"/>
  <c r="L98" i="8"/>
  <c r="E76" i="8"/>
  <c r="I76" i="8"/>
  <c r="M76" i="8"/>
  <c r="F76" i="8"/>
  <c r="J76" i="8"/>
  <c r="K76" i="8"/>
  <c r="D76" i="8"/>
  <c r="L76" i="8"/>
  <c r="G76" i="8"/>
  <c r="H76" i="8"/>
  <c r="F59" i="8"/>
  <c r="J59" i="8"/>
  <c r="E59" i="8"/>
  <c r="K59" i="8"/>
  <c r="G59" i="8"/>
  <c r="L59" i="8"/>
  <c r="H59" i="8"/>
  <c r="I59" i="8"/>
  <c r="M59" i="8"/>
  <c r="D59" i="8"/>
  <c r="D60" i="8"/>
  <c r="H60" i="8"/>
  <c r="L60" i="8"/>
  <c r="F60" i="8"/>
  <c r="K60" i="8"/>
  <c r="G60" i="8"/>
  <c r="M60" i="8"/>
  <c r="I60" i="8"/>
  <c r="J60" i="8"/>
  <c r="E60" i="8"/>
  <c r="D25" i="8"/>
  <c r="H25" i="8"/>
  <c r="L25" i="8"/>
  <c r="E25" i="8"/>
  <c r="I25" i="8"/>
  <c r="M25" i="8"/>
  <c r="K25" i="8"/>
  <c r="F25" i="8"/>
  <c r="G25" i="8"/>
  <c r="J25" i="8"/>
  <c r="F16" i="8"/>
  <c r="J16" i="8"/>
  <c r="G16" i="8"/>
  <c r="K16" i="8"/>
  <c r="E16" i="8"/>
  <c r="M16" i="8"/>
  <c r="H16" i="8"/>
  <c r="D16" i="8"/>
  <c r="I16" i="8"/>
  <c r="L16" i="8"/>
  <c r="E39" i="8"/>
  <c r="I39" i="8"/>
  <c r="M39" i="8"/>
  <c r="F39" i="8"/>
  <c r="J39" i="8"/>
  <c r="K39" i="8"/>
  <c r="D39" i="8"/>
  <c r="L39" i="8"/>
  <c r="G39" i="8"/>
  <c r="H39" i="8"/>
  <c r="F32" i="8"/>
  <c r="J32" i="8"/>
  <c r="G32" i="8"/>
  <c r="K32" i="8"/>
  <c r="E32" i="8"/>
  <c r="M32" i="8"/>
  <c r="H32" i="8"/>
  <c r="D32" i="8"/>
  <c r="I32" i="8"/>
  <c r="L32" i="8"/>
  <c r="O12" i="9" l="1"/>
  <c r="N12" i="12"/>
  <c r="O41" i="9"/>
  <c r="N41" i="12"/>
  <c r="M84" i="9"/>
  <c r="L84" i="12"/>
  <c r="L55" i="9"/>
  <c r="K54" i="9"/>
  <c r="K54" i="12" s="1"/>
  <c r="K111" i="12" s="1"/>
  <c r="K55" i="12"/>
  <c r="M27" i="9"/>
  <c r="L27" i="12"/>
  <c r="M38" i="9"/>
  <c r="L38" i="12"/>
  <c r="N15" i="9"/>
  <c r="M15" i="12"/>
  <c r="E67" i="8"/>
  <c r="H67" i="8"/>
  <c r="R15" i="1"/>
  <c r="S15" i="1" s="1"/>
  <c r="L67" i="8"/>
  <c r="D67" i="8"/>
  <c r="J67" i="8"/>
  <c r="K67" i="8"/>
  <c r="F67" i="8"/>
  <c r="G67" i="8"/>
  <c r="I67" i="8"/>
  <c r="M67" i="8"/>
  <c r="D58" i="8"/>
  <c r="C101" i="8"/>
  <c r="G101" i="8"/>
  <c r="H101" i="8"/>
  <c r="L101" i="8"/>
  <c r="I101" i="8"/>
  <c r="E101" i="8"/>
  <c r="J101" i="8"/>
  <c r="M101" i="8"/>
  <c r="M109" i="8" s="1"/>
  <c r="F101" i="8"/>
  <c r="K101" i="8"/>
  <c r="D101" i="8"/>
  <c r="D109" i="8" s="1"/>
  <c r="C58" i="8"/>
  <c r="C109" i="8" s="1"/>
  <c r="L58" i="8"/>
  <c r="E58" i="8"/>
  <c r="J58" i="8"/>
  <c r="H58" i="8"/>
  <c r="F58" i="8"/>
  <c r="K58" i="8"/>
  <c r="I58" i="8"/>
  <c r="I109" i="8" s="1"/>
  <c r="K109" i="8"/>
  <c r="G58" i="8"/>
  <c r="O15" i="9" l="1"/>
  <c r="N15" i="12"/>
  <c r="N84" i="9"/>
  <c r="M84" i="12"/>
  <c r="N38" i="9"/>
  <c r="M38" i="12"/>
  <c r="P41" i="9"/>
  <c r="O41" i="12"/>
  <c r="N27" i="9"/>
  <c r="M27" i="12"/>
  <c r="P12" i="9"/>
  <c r="O12" i="12"/>
  <c r="M55" i="9"/>
  <c r="L54" i="9"/>
  <c r="L54" i="12" s="1"/>
  <c r="L111" i="12" s="1"/>
  <c r="L55" i="12"/>
  <c r="J109" i="8"/>
  <c r="G109" i="8"/>
  <c r="F109" i="8"/>
  <c r="H109" i="8"/>
  <c r="E109" i="8"/>
  <c r="L109" i="8"/>
  <c r="N55" i="9" l="1"/>
  <c r="M54" i="9"/>
  <c r="M54" i="12" s="1"/>
  <c r="M55" i="12"/>
  <c r="M111" i="12" s="1"/>
  <c r="Q12" i="9"/>
  <c r="Q12" i="12" s="1"/>
  <c r="P12" i="12"/>
  <c r="O84" i="9"/>
  <c r="N84" i="12"/>
  <c r="O27" i="9"/>
  <c r="N27" i="12"/>
  <c r="P15" i="9"/>
  <c r="O15" i="12"/>
  <c r="Q41" i="9"/>
  <c r="Q41" i="12" s="1"/>
  <c r="P41" i="12"/>
  <c r="O38" i="9"/>
  <c r="N38" i="12"/>
  <c r="Q15" i="9" l="1"/>
  <c r="Q15" i="12" s="1"/>
  <c r="P15" i="12"/>
  <c r="P27" i="9"/>
  <c r="O27" i="12"/>
  <c r="O55" i="9"/>
  <c r="N54" i="9"/>
  <c r="N54" i="12" s="1"/>
  <c r="N111" i="12" s="1"/>
  <c r="N55" i="12"/>
  <c r="P38" i="9"/>
  <c r="O38" i="12"/>
  <c r="P84" i="9"/>
  <c r="O84" i="12"/>
  <c r="Q38" i="9" l="1"/>
  <c r="Q38" i="12" s="1"/>
  <c r="P38" i="12"/>
  <c r="P55" i="9"/>
  <c r="O54" i="9"/>
  <c r="O54" i="12" s="1"/>
  <c r="O111" i="12" s="1"/>
  <c r="O55" i="12"/>
  <c r="Q27" i="9"/>
  <c r="Q27" i="12" s="1"/>
  <c r="P27" i="12"/>
  <c r="Q84" i="9"/>
  <c r="Q84" i="12" s="1"/>
  <c r="P84" i="12"/>
  <c r="Q55" i="9" l="1"/>
  <c r="P54" i="9"/>
  <c r="P54" i="12" s="1"/>
  <c r="P55" i="12"/>
  <c r="P111" i="12" s="1"/>
  <c r="Q54" i="9" l="1"/>
  <c r="Q54" i="12" s="1"/>
  <c r="Q55" i="12"/>
  <c r="S114" i="12" l="1"/>
  <c r="Q111" i="12"/>
</calcChain>
</file>

<file path=xl/sharedStrings.xml><?xml version="1.0" encoding="utf-8"?>
<sst xmlns="http://schemas.openxmlformats.org/spreadsheetml/2006/main" count="1130" uniqueCount="454">
  <si>
    <t>Información Inicial</t>
  </si>
  <si>
    <t>FISM PEF 2013</t>
  </si>
  <si>
    <t>Suma FISM 2013 Municipios</t>
  </si>
  <si>
    <t>Factor (Z)</t>
  </si>
  <si>
    <t>Factor (e )</t>
  </si>
  <si>
    <t>FISM 2013</t>
  </si>
  <si>
    <t>Verificar que este valor es correcto. Usar como fuente de información el PEF 2013</t>
  </si>
  <si>
    <t>Incremento FISMDF</t>
  </si>
  <si>
    <t>Clave
Mun</t>
  </si>
  <si>
    <t>Municipio</t>
  </si>
  <si>
    <t>Información de Pobreza</t>
  </si>
  <si>
    <t>Coeficiente pobreza</t>
  </si>
  <si>
    <t>Coeficiente eficacia</t>
  </si>
  <si>
    <t>Fórmula</t>
  </si>
  <si>
    <t>Pobreza Extrema 2010</t>
  </si>
  <si>
    <t>(8)
Componente 2013
=FISM 2013</t>
  </si>
  <si>
    <t>(3)
Carencias Promedio</t>
  </si>
  <si>
    <t>(6)
Numerador
(1) / (2)</t>
  </si>
  <si>
    <t>(7)
Resultado
(6)/ Total(6)</t>
  </si>
  <si>
    <t>cev_ent</t>
  </si>
  <si>
    <t>TOTAL</t>
  </si>
  <si>
    <t>Pobreza Extrema 2015</t>
  </si>
  <si>
    <t>cve_mun</t>
  </si>
  <si>
    <t>31</t>
  </si>
  <si>
    <t>001</t>
  </si>
  <si>
    <t>Abalá</t>
  </si>
  <si>
    <t>002</t>
  </si>
  <si>
    <t>Acanceh</t>
  </si>
  <si>
    <t>003</t>
  </si>
  <si>
    <t>Akil</t>
  </si>
  <si>
    <t>004</t>
  </si>
  <si>
    <t>Baca</t>
  </si>
  <si>
    <t>005</t>
  </si>
  <si>
    <t>Bokobá</t>
  </si>
  <si>
    <t>006</t>
  </si>
  <si>
    <t>Buctzotz</t>
  </si>
  <si>
    <t>007</t>
  </si>
  <si>
    <t>Cacalchén</t>
  </si>
  <si>
    <t>008</t>
  </si>
  <si>
    <t>Calotmul</t>
  </si>
  <si>
    <t>009</t>
  </si>
  <si>
    <t>Cansahcab</t>
  </si>
  <si>
    <t>010</t>
  </si>
  <si>
    <t>Cantamayec</t>
  </si>
  <si>
    <t>011</t>
  </si>
  <si>
    <t>Celestún</t>
  </si>
  <si>
    <t>012</t>
  </si>
  <si>
    <t>Cenotillo</t>
  </si>
  <si>
    <t>013</t>
  </si>
  <si>
    <t>Conkal</t>
  </si>
  <si>
    <t>014</t>
  </si>
  <si>
    <t>Cuncunul</t>
  </si>
  <si>
    <t>015</t>
  </si>
  <si>
    <t>Cuzamá</t>
  </si>
  <si>
    <t>016</t>
  </si>
  <si>
    <t>Chacsinkín</t>
  </si>
  <si>
    <t>017</t>
  </si>
  <si>
    <t>Chankom</t>
  </si>
  <si>
    <t>018</t>
  </si>
  <si>
    <t>Chapab</t>
  </si>
  <si>
    <t>019</t>
  </si>
  <si>
    <t>Chemax</t>
  </si>
  <si>
    <t>020</t>
  </si>
  <si>
    <t>Chicxulub Pueblo</t>
  </si>
  <si>
    <t>021</t>
  </si>
  <si>
    <t>Chichimilá</t>
  </si>
  <si>
    <t>022</t>
  </si>
  <si>
    <t>Chikindzonot</t>
  </si>
  <si>
    <t>023</t>
  </si>
  <si>
    <t>Chocholá</t>
  </si>
  <si>
    <t>024</t>
  </si>
  <si>
    <t>Chumayel</t>
  </si>
  <si>
    <t>025</t>
  </si>
  <si>
    <t>Dzán</t>
  </si>
  <si>
    <t>026</t>
  </si>
  <si>
    <t>Dzemul</t>
  </si>
  <si>
    <t>027</t>
  </si>
  <si>
    <t>Dzidzantún</t>
  </si>
  <si>
    <t>028</t>
  </si>
  <si>
    <t>Dzilam de Bravo</t>
  </si>
  <si>
    <t>029</t>
  </si>
  <si>
    <t>Dzilam González</t>
  </si>
  <si>
    <t>030</t>
  </si>
  <si>
    <t>Dzitás</t>
  </si>
  <si>
    <t>031</t>
  </si>
  <si>
    <t>Dzoncauich</t>
  </si>
  <si>
    <t>032</t>
  </si>
  <si>
    <t>Espita</t>
  </si>
  <si>
    <t>033</t>
  </si>
  <si>
    <t>Halachó</t>
  </si>
  <si>
    <t>034</t>
  </si>
  <si>
    <t>Hocabá</t>
  </si>
  <si>
    <t>035</t>
  </si>
  <si>
    <t>Hoctún</t>
  </si>
  <si>
    <t>036</t>
  </si>
  <si>
    <t>Homún</t>
  </si>
  <si>
    <t>037</t>
  </si>
  <si>
    <t>Huhí</t>
  </si>
  <si>
    <t>038</t>
  </si>
  <si>
    <t>Hunucmá</t>
  </si>
  <si>
    <t>039</t>
  </si>
  <si>
    <t>Ixil</t>
  </si>
  <si>
    <t>040</t>
  </si>
  <si>
    <t>Izamal</t>
  </si>
  <si>
    <t>041</t>
  </si>
  <si>
    <t>Kanasín</t>
  </si>
  <si>
    <t>042</t>
  </si>
  <si>
    <t>Kantunil</t>
  </si>
  <si>
    <t>043</t>
  </si>
  <si>
    <t>Kaua</t>
  </si>
  <si>
    <t>044</t>
  </si>
  <si>
    <t>Kinchil</t>
  </si>
  <si>
    <t>045</t>
  </si>
  <si>
    <t>Kopomá</t>
  </si>
  <si>
    <t>046</t>
  </si>
  <si>
    <t>Mama</t>
  </si>
  <si>
    <t>047</t>
  </si>
  <si>
    <t>Maní</t>
  </si>
  <si>
    <t>048</t>
  </si>
  <si>
    <t>Maxcanú</t>
  </si>
  <si>
    <t>049</t>
  </si>
  <si>
    <t>Mayapán</t>
  </si>
  <si>
    <t>050</t>
  </si>
  <si>
    <t>Mérida</t>
  </si>
  <si>
    <t>051</t>
  </si>
  <si>
    <t>Mocochá</t>
  </si>
  <si>
    <t>052</t>
  </si>
  <si>
    <t>Motul</t>
  </si>
  <si>
    <t>053</t>
  </si>
  <si>
    <t>Muna</t>
  </si>
  <si>
    <t>054</t>
  </si>
  <si>
    <t>Muxupip</t>
  </si>
  <si>
    <t>055</t>
  </si>
  <si>
    <t>Opichén</t>
  </si>
  <si>
    <t>056</t>
  </si>
  <si>
    <t>Oxkutzcab</t>
  </si>
  <si>
    <t>057</t>
  </si>
  <si>
    <t>Panabá</t>
  </si>
  <si>
    <t>058</t>
  </si>
  <si>
    <t>Peto</t>
  </si>
  <si>
    <t>059</t>
  </si>
  <si>
    <t>Progreso</t>
  </si>
  <si>
    <t>060</t>
  </si>
  <si>
    <t>Quintana Roo</t>
  </si>
  <si>
    <t>061</t>
  </si>
  <si>
    <t>Río Lagartos</t>
  </si>
  <si>
    <t>062</t>
  </si>
  <si>
    <t>Sacalum</t>
  </si>
  <si>
    <t>063</t>
  </si>
  <si>
    <t>Samahil</t>
  </si>
  <si>
    <t>064</t>
  </si>
  <si>
    <t>Sanahcat</t>
  </si>
  <si>
    <t>065</t>
  </si>
  <si>
    <t>San Felipe</t>
  </si>
  <si>
    <t>066</t>
  </si>
  <si>
    <t>Santa Elena</t>
  </si>
  <si>
    <t>067</t>
  </si>
  <si>
    <t>Seyé</t>
  </si>
  <si>
    <t>068</t>
  </si>
  <si>
    <t>Sinanché</t>
  </si>
  <si>
    <t>069</t>
  </si>
  <si>
    <t>Sotuta</t>
  </si>
  <si>
    <t>070</t>
  </si>
  <si>
    <t>Sucilá</t>
  </si>
  <si>
    <t>071</t>
  </si>
  <si>
    <t>Sudzal</t>
  </si>
  <si>
    <t>072</t>
  </si>
  <si>
    <t>Suma</t>
  </si>
  <si>
    <t>073</t>
  </si>
  <si>
    <t>Tahdziú</t>
  </si>
  <si>
    <t>074</t>
  </si>
  <si>
    <t>Tahmek</t>
  </si>
  <si>
    <t>075</t>
  </si>
  <si>
    <t>Teabo</t>
  </si>
  <si>
    <t>076</t>
  </si>
  <si>
    <t>Tecoh</t>
  </si>
  <si>
    <t>077</t>
  </si>
  <si>
    <t>Tekal de Venegas</t>
  </si>
  <si>
    <t>078</t>
  </si>
  <si>
    <t>Tekantó</t>
  </si>
  <si>
    <t>079</t>
  </si>
  <si>
    <t>Tekax</t>
  </si>
  <si>
    <t>080</t>
  </si>
  <si>
    <t>Tekit</t>
  </si>
  <si>
    <t>081</t>
  </si>
  <si>
    <t>Tekom</t>
  </si>
  <si>
    <t>082</t>
  </si>
  <si>
    <t>Telchac Pueblo</t>
  </si>
  <si>
    <t>083</t>
  </si>
  <si>
    <t>Telchac Puerto</t>
  </si>
  <si>
    <t>084</t>
  </si>
  <si>
    <t>Temax</t>
  </si>
  <si>
    <t>085</t>
  </si>
  <si>
    <t>Temozón</t>
  </si>
  <si>
    <t>086</t>
  </si>
  <si>
    <t>Tepakán</t>
  </si>
  <si>
    <t>087</t>
  </si>
  <si>
    <t>Tetiz</t>
  </si>
  <si>
    <t>088</t>
  </si>
  <si>
    <t>Teya</t>
  </si>
  <si>
    <t>089</t>
  </si>
  <si>
    <t>Ticul</t>
  </si>
  <si>
    <t>090</t>
  </si>
  <si>
    <t>Timucuy</t>
  </si>
  <si>
    <t>091</t>
  </si>
  <si>
    <t>Tinum</t>
  </si>
  <si>
    <t>092</t>
  </si>
  <si>
    <t>Tixcacalcupul</t>
  </si>
  <si>
    <t>093</t>
  </si>
  <si>
    <t>Tixkokob</t>
  </si>
  <si>
    <t>094</t>
  </si>
  <si>
    <t>Tixmehuac</t>
  </si>
  <si>
    <t>095</t>
  </si>
  <si>
    <t>Tixpéhual</t>
  </si>
  <si>
    <t>096</t>
  </si>
  <si>
    <t>Tizimín</t>
  </si>
  <si>
    <t>097</t>
  </si>
  <si>
    <t>Tunkás</t>
  </si>
  <si>
    <t>098</t>
  </si>
  <si>
    <t>Tzucacab</t>
  </si>
  <si>
    <t>099</t>
  </si>
  <si>
    <t>Uayma</t>
  </si>
  <si>
    <t>100</t>
  </si>
  <si>
    <t>Ucú</t>
  </si>
  <si>
    <t>101</t>
  </si>
  <si>
    <t>Umán</t>
  </si>
  <si>
    <t>102</t>
  </si>
  <si>
    <t>Valladolid</t>
  </si>
  <si>
    <t>103</t>
  </si>
  <si>
    <t>Xocchel</t>
  </si>
  <si>
    <t>104</t>
  </si>
  <si>
    <t>Yaxcabá</t>
  </si>
  <si>
    <t>105</t>
  </si>
  <si>
    <t>Yaxkukul</t>
  </si>
  <si>
    <t>106</t>
  </si>
  <si>
    <t>Yobaín</t>
  </si>
  <si>
    <t>CLAVE Y NOMBRE DEL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</si>
  <si>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</si>
  <si>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</si>
  <si>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</si>
  <si>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</si>
  <si>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</si>
  <si>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</si>
  <si>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</si>
  <si>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</si>
  <si>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</si>
  <si>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</si>
  <si>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001 Abalá</t>
  </si>
  <si>
    <t>002 Acanceh</t>
  </si>
  <si>
    <t>003 Akil</t>
  </si>
  <si>
    <t>004 Baca</t>
  </si>
  <si>
    <t>005 Bokobá</t>
  </si>
  <si>
    <t>006 Buctzotz</t>
  </si>
  <si>
    <t>007 Cacalchén</t>
  </si>
  <si>
    <t>008 Calotmul</t>
  </si>
  <si>
    <t>009 Cansahcab</t>
  </si>
  <si>
    <t>010 Cantamayec</t>
  </si>
  <si>
    <t>011 Celestún</t>
  </si>
  <si>
    <t>012 Cenotillo</t>
  </si>
  <si>
    <t>013 Conkal</t>
  </si>
  <si>
    <t>014 Cuncunul</t>
  </si>
  <si>
    <t>015 Cuzamá</t>
  </si>
  <si>
    <t>016 Chacsinkín</t>
  </si>
  <si>
    <t>017 Chankom</t>
  </si>
  <si>
    <t>018 Chapab</t>
  </si>
  <si>
    <t>019 Chemax</t>
  </si>
  <si>
    <t>020 Chicxulub Pueblo</t>
  </si>
  <si>
    <t>021 Chichimilá</t>
  </si>
  <si>
    <t>022 Chikindzonot</t>
  </si>
  <si>
    <t>023 Chocholá</t>
  </si>
  <si>
    <t>024 Chumayel</t>
  </si>
  <si>
    <t>025 Dzán</t>
  </si>
  <si>
    <t>026 Dzemul</t>
  </si>
  <si>
    <t>027 Dzidzantún</t>
  </si>
  <si>
    <t>028 Dzilam de Bravo</t>
  </si>
  <si>
    <t>029 Dzilam González</t>
  </si>
  <si>
    <t>030 Dzitás</t>
  </si>
  <si>
    <t>031 Dzoncauich</t>
  </si>
  <si>
    <t>032 Espita</t>
  </si>
  <si>
    <t>033 Halachó</t>
  </si>
  <si>
    <t>034 Hocabá</t>
  </si>
  <si>
    <t>035 Hoctún</t>
  </si>
  <si>
    <t>036 Homún</t>
  </si>
  <si>
    <t>037 Huhí</t>
  </si>
  <si>
    <t>038 Hunucmá</t>
  </si>
  <si>
    <t>039 Ixil</t>
  </si>
  <si>
    <t>040 Izamal</t>
  </si>
  <si>
    <t>041 Kanasín</t>
  </si>
  <si>
    <t>042 Kantunil</t>
  </si>
  <si>
    <t>043 Kaua</t>
  </si>
  <si>
    <t>044 Kinchil</t>
  </si>
  <si>
    <t>045 Kopomá</t>
  </si>
  <si>
    <t>046 Mama</t>
  </si>
  <si>
    <t>047 Maní</t>
  </si>
  <si>
    <t>048 Maxcanú</t>
  </si>
  <si>
    <t>049 Mayapán</t>
  </si>
  <si>
    <t>050 Mérida</t>
  </si>
  <si>
    <t>051 Mocochá</t>
  </si>
  <si>
    <t>052 Motul</t>
  </si>
  <si>
    <t>053 Muna</t>
  </si>
  <si>
    <t>054 Muxupip</t>
  </si>
  <si>
    <t>055 Opichén</t>
  </si>
  <si>
    <t>056 Oxkutzcab</t>
  </si>
  <si>
    <t>057 Panabá</t>
  </si>
  <si>
    <t>058 Peto</t>
  </si>
  <si>
    <t>059 Progreso</t>
  </si>
  <si>
    <t>060 Quintana Roo</t>
  </si>
  <si>
    <t>061 Río Lagartos</t>
  </si>
  <si>
    <t>062 Sacalum</t>
  </si>
  <si>
    <t>063 Samahil</t>
  </si>
  <si>
    <t>064 Sanahcat</t>
  </si>
  <si>
    <t>065 San Felipe</t>
  </si>
  <si>
    <t>066 Santa Elena</t>
  </si>
  <si>
    <t>067 Seyé</t>
  </si>
  <si>
    <t>068 Sinanché</t>
  </si>
  <si>
    <t>069 Sotuta</t>
  </si>
  <si>
    <t>070 Sucilá</t>
  </si>
  <si>
    <t>071 Sudzal</t>
  </si>
  <si>
    <t>072 Suma</t>
  </si>
  <si>
    <t>073 Tahdziú</t>
  </si>
  <si>
    <t>074 Tahmek</t>
  </si>
  <si>
    <t>075 Teabo</t>
  </si>
  <si>
    <t>076 Tecoh</t>
  </si>
  <si>
    <t>077 Tekal de Venegas</t>
  </si>
  <si>
    <t>078 Tekantó</t>
  </si>
  <si>
    <t>079 Tekax</t>
  </si>
  <si>
    <t>080 Tekit</t>
  </si>
  <si>
    <t>081 Tekom</t>
  </si>
  <si>
    <t>082 Telchac Pueblo</t>
  </si>
  <si>
    <t>083 Telchac Puerto</t>
  </si>
  <si>
    <t>084 Temax</t>
  </si>
  <si>
    <t>085 Temozón</t>
  </si>
  <si>
    <t>086 Tepakán</t>
  </si>
  <si>
    <t>087 Tetiz</t>
  </si>
  <si>
    <t>088 Teya</t>
  </si>
  <si>
    <t>089 Ticul</t>
  </si>
  <si>
    <t>090 Timucuy</t>
  </si>
  <si>
    <t>091 Tinum</t>
  </si>
  <si>
    <t>092 Tixcacalcupul</t>
  </si>
  <si>
    <t>093 Tixkokob</t>
  </si>
  <si>
    <t>094 Tixmehuac</t>
  </si>
  <si>
    <t>095 Tixpéhual</t>
  </si>
  <si>
    <t>096 Tizimín</t>
  </si>
  <si>
    <t>097 Tunkás</t>
  </si>
  <si>
    <t>098 Tzucacab</t>
  </si>
  <si>
    <t>099 Uayma</t>
  </si>
  <si>
    <t>100 Ucú</t>
  </si>
  <si>
    <t>101 Umán</t>
  </si>
  <si>
    <t>102 Valladolid</t>
  </si>
  <si>
    <t>103 Xocchel</t>
  </si>
  <si>
    <t>104 Yaxcabá</t>
  </si>
  <si>
    <t>105 Yaxkukul</t>
  </si>
  <si>
    <t>106 Yobaín</t>
  </si>
  <si>
    <t>ASIGNADO POR MUNICIPIO</t>
  </si>
  <si>
    <t>CLAVE DEL MUNICIPIO</t>
  </si>
  <si>
    <t>MUNICIPIO</t>
  </si>
  <si>
    <t>Población INEGI 2015</t>
  </si>
  <si>
    <t>Fmpk,t</t>
  </si>
  <si>
    <t>NOVIEMBRE</t>
  </si>
  <si>
    <t>DICIEMBRE</t>
  </si>
  <si>
    <t>Bokobá </t>
  </si>
  <si>
    <t>Calotmul </t>
  </si>
  <si>
    <t>Fortamun-DF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</si>
  <si>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</si>
  <si>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</si>
  <si>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</si>
  <si>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</si>
  <si>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</si>
  <si>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</si>
  <si>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</si>
  <si>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</si>
  <si>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</si>
  <si>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</si>
  <si>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</si>
  <si>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</si>
  <si>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</si>
  <si>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Radicación al Municipio</t>
  </si>
  <si>
    <t>Radiación al Estado</t>
  </si>
  <si>
    <t>Distribución del FISMDF 2020
YUCATÁN</t>
  </si>
  <si>
    <t>Componente Incremento FISMDF 2020</t>
  </si>
  <si>
    <t>Monto FISMDF 2020
(8) + (9) + (10)</t>
  </si>
  <si>
    <t>validador</t>
  </si>
  <si>
    <t>Fondo de Aportaciones para el Fortalecimiento de los Municipios (Fortamun)</t>
  </si>
  <si>
    <t>Validación FISM 2013</t>
  </si>
  <si>
    <t>Fecha de radiación del FISMDF</t>
  </si>
  <si>
    <r>
      <t>(9)
Monto Z
0.80*(5)*(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</si>
  <si>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>(4)
Factor 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[(2)/Total(2)]*(3)</t>
    </r>
  </si>
  <si>
    <r>
      <t>(5)
Factor Z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(4)/Total(4)</t>
    </r>
  </si>
  <si>
    <r>
      <t xml:space="preserve">(10)
Monto </t>
    </r>
    <r>
      <rPr>
        <b/>
        <sz val="14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
0.20*(7)*(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</si>
  <si>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 xml:space="preserve">Factor </t>
    </r>
    <r>
      <rPr>
        <b/>
        <sz val="14"/>
        <color theme="0"/>
        <rFont val="Calibri"/>
        <family val="2"/>
        <scheme val="minor"/>
      </rPr>
      <t>e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</si>
  <si>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Información CONEVAL 2015</t>
  </si>
  <si>
    <t>Desarrollo de la Fórmula</t>
  </si>
  <si>
    <t>Personas en Pobreza Extrema 2015</t>
  </si>
  <si>
    <t>Carencias Promedio de personas en pobreza extrema 2015</t>
  </si>
  <si>
    <t>Paso 1. Cálculo del componente Zi,t:</t>
  </si>
  <si>
    <t>(2)
Personas</t>
  </si>
  <si>
    <t>(1)
Personas</t>
  </si>
  <si>
    <t>(3)</t>
  </si>
  <si>
    <t>(4)</t>
  </si>
  <si>
    <t>(5)</t>
  </si>
  <si>
    <r>
      <t>(2) CPPE</t>
    </r>
    <r>
      <rPr>
        <b/>
        <vertAlign val="subscript"/>
        <sz val="9"/>
        <color rgb="FF000000"/>
        <rFont val="Arial"/>
        <family val="2"/>
      </rPr>
      <t>i,t</t>
    </r>
  </si>
  <si>
    <r>
      <t xml:space="preserve">(1) </t>
    </r>
    <r>
      <rPr>
        <b/>
        <sz val="9"/>
        <color rgb="FF000000"/>
        <rFont val="Arial"/>
        <family val="2"/>
      </rPr>
      <t>PPE</t>
    </r>
    <r>
      <rPr>
        <b/>
        <vertAlign val="subscript"/>
        <sz val="9"/>
        <color rgb="FF000000"/>
        <rFont val="Arial"/>
        <family val="2"/>
      </rPr>
      <t>i,t</t>
    </r>
  </si>
  <si>
    <t>FISM 2013 de Yucatán</t>
  </si>
  <si>
    <t>Incremento</t>
  </si>
  <si>
    <r>
      <t>ΔF</t>
    </r>
    <r>
      <rPr>
        <b/>
        <vertAlign val="subscript"/>
        <sz val="9"/>
        <color rgb="FF000000"/>
        <rFont val="Arial"/>
        <family val="2"/>
      </rPr>
      <t>2013,t</t>
    </r>
  </si>
  <si>
    <t>(6)</t>
  </si>
  <si>
    <t>(7)</t>
  </si>
  <si>
    <t>(8)</t>
  </si>
  <si>
    <t>Paso 2. Obtener el Componente ΔF2013,t:</t>
  </si>
  <si>
    <t>Paso 3. Obtener la asignación monetaria para cada municipio o delegación por el concepto Zi,t:</t>
  </si>
  <si>
    <t>(9) Municipio</t>
  </si>
  <si>
    <t>(11) Zi,t</t>
  </si>
  <si>
    <r>
      <t xml:space="preserve">(10) </t>
    </r>
    <r>
      <rPr>
        <b/>
        <sz val="9"/>
        <color rgb="FF000000"/>
        <rFont val="Symbol"/>
        <family val="1"/>
        <charset val="2"/>
      </rPr>
      <t>D</t>
    </r>
    <r>
      <rPr>
        <b/>
        <sz val="9"/>
        <color rgb="FF000000"/>
        <rFont val="Arial"/>
        <family val="2"/>
      </rPr>
      <t>F2013,t</t>
    </r>
  </si>
  <si>
    <t>Paso 4. Cálculo del componente ei,t:</t>
  </si>
  <si>
    <t>Información CONEVAL</t>
  </si>
  <si>
    <t>2010 - 2015</t>
  </si>
  <si>
    <t>Personas en Pobreza Extrema 2010</t>
  </si>
  <si>
    <t>(15)</t>
  </si>
  <si>
    <t>(16)</t>
  </si>
  <si>
    <t>Paso 5. Obtener la asignación monetaria para cada demarcación territorial por el concepto ei,t:</t>
  </si>
  <si>
    <r>
      <t>ΔF</t>
    </r>
    <r>
      <rPr>
        <b/>
        <vertAlign val="subscript"/>
        <sz val="9"/>
        <color rgb="FF000000"/>
        <rFont val="Arial"/>
        <family val="2"/>
      </rPr>
      <t>2013</t>
    </r>
    <r>
      <rPr>
        <b/>
        <sz val="9"/>
        <color rgb="FF000000"/>
        <rFont val="Arial"/>
        <family val="2"/>
      </rPr>
      <t>,</t>
    </r>
    <r>
      <rPr>
        <b/>
        <vertAlign val="subscript"/>
        <sz val="9"/>
        <color rgb="FF000000"/>
        <rFont val="Arial"/>
        <family val="2"/>
      </rPr>
      <t>t</t>
    </r>
  </si>
  <si>
    <r>
      <t>e</t>
    </r>
    <r>
      <rPr>
        <b/>
        <vertAlign val="subscript"/>
        <sz val="9"/>
        <color rgb="FF000000"/>
        <rFont val="Arial"/>
        <family val="2"/>
      </rPr>
      <t>i,t</t>
    </r>
  </si>
  <si>
    <r>
      <t>Asignación por e</t>
    </r>
    <r>
      <rPr>
        <b/>
        <vertAlign val="subscript"/>
        <sz val="9"/>
        <color rgb="FF000000"/>
        <rFont val="Arial"/>
        <family val="2"/>
      </rPr>
      <t>i,t</t>
    </r>
  </si>
  <si>
    <t>(17)</t>
  </si>
  <si>
    <t>(18)</t>
  </si>
  <si>
    <t>(19)</t>
  </si>
  <si>
    <t>Paso 6. Línea Basal 2013 (Componente Fi,2013)</t>
  </si>
  <si>
    <r>
      <t>Asignación F</t>
    </r>
    <r>
      <rPr>
        <b/>
        <vertAlign val="subscript"/>
        <sz val="9"/>
        <color rgb="FF000000"/>
        <rFont val="Arial"/>
        <family val="2"/>
      </rPr>
      <t>i,2013</t>
    </r>
  </si>
  <si>
    <t>(20)</t>
  </si>
  <si>
    <t>Clave INEGI del municipio</t>
  </si>
  <si>
    <t xml:space="preserve">(22) Municipio </t>
  </si>
  <si>
    <t>(i)</t>
  </si>
  <si>
    <r>
      <t>(24) Z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</si>
  <si>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r>
      <t>(25) e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</si>
  <si>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t>(21)</t>
  </si>
  <si>
    <t>(23)</t>
  </si>
  <si>
    <t>(26)</t>
  </si>
  <si>
    <r>
      <t>Asignación
(F</t>
    </r>
    <r>
      <rPr>
        <b/>
        <vertAlign val="subscript"/>
        <sz val="9"/>
        <color rgb="FF000000"/>
        <rFont val="Calibri"/>
        <family val="2"/>
        <scheme val="minor"/>
      </rPr>
      <t>i,2013</t>
    </r>
    <r>
      <rPr>
        <b/>
        <sz val="9"/>
        <color rgb="FF000000"/>
        <rFont val="Calibri"/>
        <family val="2"/>
        <scheme val="minor"/>
      </rPr>
      <t>)</t>
    </r>
  </si>
  <si>
    <t>Total:</t>
  </si>
  <si>
    <t>(27)
Clave INEGI del municipio</t>
  </si>
  <si>
    <r>
      <t>(28)
Municipio (</t>
    </r>
    <r>
      <rPr>
        <b/>
        <i/>
        <sz val="9"/>
        <color theme="1"/>
        <rFont val="Calibri"/>
        <family val="2"/>
        <scheme val="minor"/>
      </rPr>
      <t>i</t>
    </r>
    <r>
      <rPr>
        <b/>
        <sz val="9"/>
        <color theme="1"/>
        <rFont val="Calibri"/>
        <family val="2"/>
        <scheme val="minor"/>
      </rPr>
      <t>)</t>
    </r>
  </si>
  <si>
    <t>Este es monto final que se enví para el anexo</t>
  </si>
  <si>
    <t>Verificar que este valor es correcto. Usar como fuente de información el PEF 2021</t>
  </si>
  <si>
    <t>FORTAMUN 2021</t>
  </si>
  <si>
    <t>MONTO FORTAMUN 2021</t>
  </si>
  <si>
    <t xml:space="preserve">Calendario de fechas de pago 2021 del Fondo de Infraestrutura Social Municipal (FISMDF) y </t>
  </si>
  <si>
    <t>FISMDF 2021</t>
  </si>
  <si>
    <t>FISMDF 2021 de Yucatán</t>
  </si>
  <si>
    <t>Paso 8. Ajuste de Asignación FISMDF 2021 por redondeo:</t>
  </si>
  <si>
    <t>Asignación FISMDF 2021</t>
  </si>
  <si>
    <t>Paso 7. Obtener la asignación monetaria correspondiente a cada demarcación territorial respecto del FISMDF 2021:</t>
  </si>
  <si>
    <t>(12) Asignación por Zi,t (año 2013)</t>
  </si>
  <si>
    <t>(29)
Asignación FISMDF 2021</t>
  </si>
  <si>
    <t>(30) 
Ajuste por redondeo a la asignación FISMDF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</si>
</sst>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&quot;$&quot;* #,##0_-;\-&quot;$&quot;* #,##0_-;_-&quot;$&quot;* &quot;-&quot;??_-;_-@_-"/>
    <numFmt numFmtId="167" formatCode="0.000000000"/>
    <numFmt numFmtId="168" formatCode="#,##0_ ;\-#,##0\ "/>
    <numFmt numFmtId="169" formatCode="0.00000"/>
    <numFmt numFmtId="170" formatCode="_-* #,##0.0000_-;\-* #,##0.0000_-;_-* &quot;-&quot;????_-;_-@_-"/>
    <numFmt numFmtId="171" formatCode="0.0000000000"/>
    <numFmt numFmtId="172" formatCode="_-* #,##0.0000000000_-;\-* #,##0.0000000000_-;_-* &quot;-&quot;??_-;_-@_-"/>
    <numFmt numFmtId="173" formatCode="_-* #,##0.0000000_-;\-* #,##0.0000000_-;_-* &quot;-&quot;??_-;_-@_-"/>
    <numFmt numFmtId="174" formatCode="_-* #,##0.000000_-;\-* #,##0.00000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sz val="10"/>
      <color rgb="FF333333"/>
      <name val="Helvetica Neue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ymbol"/>
      <family val="1"/>
      <charset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  <font>
      <b/>
      <sz val="11"/>
      <color theme="1"/>
      <name val="Barlow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30" fillId="0" borderId="54" applyNumberFormat="0" applyFill="0" applyAlignment="0" applyProtection="0"/>
    <xf numFmtId="0" fontId="30" fillId="0" borderId="0" applyNumberFormat="0" applyFill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55" applyNumberFormat="0" applyAlignment="0" applyProtection="0"/>
    <xf numFmtId="0" fontId="35" fillId="19" borderId="56" applyNumberFormat="0" applyAlignment="0" applyProtection="0"/>
    <xf numFmtId="0" fontId="36" fillId="19" borderId="55" applyNumberFormat="0" applyAlignment="0" applyProtection="0"/>
    <xf numFmtId="0" fontId="37" fillId="0" borderId="57" applyNumberFormat="0" applyFill="0" applyAlignment="0" applyProtection="0"/>
    <xf numFmtId="0" fontId="2" fillId="20" borderId="58" applyNumberFormat="0" applyAlignment="0" applyProtection="0"/>
    <xf numFmtId="0" fontId="38" fillId="0" borderId="0" applyNumberFormat="0" applyFill="0" applyBorder="0" applyAlignment="0" applyProtection="0"/>
    <xf numFmtId="0" fontId="1" fillId="21" borderId="59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60" applyNumberFormat="0" applyFill="0" applyAlignment="0" applyProtection="0"/>
    <xf numFmtId="0" fontId="4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</cellStyleXfs>
  <cellXfs count="243">
    <xf numFmtId="0" fontId="0" fillId="0" borderId="0" xfId="0"/>
    <xf numFmtId="0" fontId="0" fillId="0" borderId="0" xfId="0" applyFont="1"/>
    <xf numFmtId="0" fontId="2" fillId="0" borderId="0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Font="1" applyAlignment="1">
      <alignment horizontal="center"/>
    </xf>
    <xf numFmtId="43" fontId="0" fillId="0" borderId="0" xfId="1" applyFont="1"/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left" vertical="center" wrapText="1"/>
    </xf>
    <xf numFmtId="164" fontId="0" fillId="0" borderId="7" xfId="1" applyNumberFormat="1" applyFont="1" applyFill="1" applyBorder="1" applyAlignment="1">
      <alignment horizontal="center" vertical="center" wrapText="1"/>
    </xf>
    <xf numFmtId="164" fontId="0" fillId="0" borderId="8" xfId="1" applyNumberFormat="1" applyFont="1" applyFill="1" applyBorder="1" applyAlignment="1">
      <alignment horizontal="center" vertical="center" wrapText="1"/>
    </xf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left"/>
    </xf>
    <xf numFmtId="43" fontId="0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3" fontId="0" fillId="0" borderId="0" xfId="0" applyNumberFormat="1" applyFont="1" applyFill="1" applyBorder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1" applyNumberFormat="1" applyFont="1" applyFill="1"/>
    <xf numFmtId="0" fontId="0" fillId="0" borderId="0" xfId="1" applyNumberFormat="1" applyFont="1" applyFill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3" fontId="2" fillId="5" borderId="26" xfId="1" applyNumberFormat="1" applyFont="1" applyFill="1" applyBorder="1" applyAlignment="1">
      <alignment horizontal="center" vertical="center" wrapText="1"/>
    </xf>
    <xf numFmtId="43" fontId="2" fillId="5" borderId="36" xfId="1" applyNumberFormat="1" applyFont="1" applyFill="1" applyBorder="1" applyAlignment="1">
      <alignment horizontal="center" vertical="center" wrapText="1"/>
    </xf>
    <xf numFmtId="43" fontId="2" fillId="7" borderId="36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horizontal="center" vertical="center" wrapText="1"/>
    </xf>
    <xf numFmtId="43" fontId="2" fillId="2" borderId="38" xfId="1" applyNumberFormat="1" applyFont="1" applyFill="1" applyBorder="1" applyAlignment="1">
      <alignment horizontal="center" vertical="center" wrapText="1"/>
    </xf>
    <xf numFmtId="43" fontId="2" fillId="2" borderId="40" xfId="1" applyNumberFormat="1" applyFont="1" applyFill="1" applyBorder="1" applyAlignment="1">
      <alignment horizontal="center" vertical="center" wrapText="1"/>
    </xf>
    <xf numFmtId="165" fontId="0" fillId="0" borderId="11" xfId="1" applyNumberFormat="1" applyFont="1" applyBorder="1"/>
    <xf numFmtId="165" fontId="5" fillId="10" borderId="11" xfId="1" applyNumberFormat="1" applyFont="1" applyFill="1" applyBorder="1" applyAlignment="1">
      <alignment horizontal="left" vertical="center" wrapText="1" indent="1"/>
    </xf>
    <xf numFmtId="43" fontId="0" fillId="0" borderId="11" xfId="1" applyNumberFormat="1" applyFont="1" applyBorder="1"/>
    <xf numFmtId="0" fontId="2" fillId="2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49" fontId="3" fillId="0" borderId="11" xfId="0" applyNumberFormat="1" applyFont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0" fontId="7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3" applyNumberFormat="1" applyFont="1" applyAlignment="1">
      <alignment horizontal="center"/>
    </xf>
    <xf numFmtId="3" fontId="8" fillId="0" borderId="0" xfId="0" applyNumberFormat="1" applyFont="1"/>
    <xf numFmtId="167" fontId="0" fillId="0" borderId="0" xfId="0" applyNumberFormat="1"/>
    <xf numFmtId="0" fontId="0" fillId="12" borderId="0" xfId="0" applyFill="1"/>
    <xf numFmtId="168" fontId="0" fillId="0" borderId="0" xfId="0" applyNumberFormat="1"/>
    <xf numFmtId="166" fontId="3" fillId="0" borderId="0" xfId="0" applyNumberFormat="1" applyFont="1"/>
    <xf numFmtId="166" fontId="0" fillId="0" borderId="0" xfId="0" applyNumberFormat="1"/>
    <xf numFmtId="168" fontId="0" fillId="0" borderId="0" xfId="3" applyNumberFormat="1" applyFont="1"/>
    <xf numFmtId="168" fontId="3" fillId="0" borderId="0" xfId="3" applyNumberFormat="1" applyFont="1"/>
    <xf numFmtId="0" fontId="9" fillId="0" borderId="43" xfId="0" applyFont="1" applyBorder="1" applyAlignment="1">
      <alignment horizontal="justify" vertical="center" wrapText="1"/>
    </xf>
    <xf numFmtId="0" fontId="9" fillId="0" borderId="4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13" borderId="44" xfId="0" applyFont="1" applyFill="1" applyBorder="1" applyAlignment="1">
      <alignment horizontal="center" vertical="center" wrapText="1"/>
    </xf>
    <xf numFmtId="169" fontId="0" fillId="0" borderId="0" xfId="0" applyNumberFormat="1"/>
    <xf numFmtId="165" fontId="0" fillId="0" borderId="0" xfId="0" applyNumberFormat="1"/>
    <xf numFmtId="16" fontId="9" fillId="0" borderId="44" xfId="0" applyNumberFormat="1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164" fontId="0" fillId="0" borderId="11" xfId="1" applyNumberFormat="1" applyFont="1" applyFill="1" applyBorder="1"/>
    <xf numFmtId="0" fontId="0" fillId="0" borderId="0" xfId="0" applyFill="1"/>
    <xf numFmtId="170" fontId="0" fillId="4" borderId="0" xfId="0" applyNumberFormat="1" applyFill="1"/>
    <xf numFmtId="171" fontId="0" fillId="0" borderId="11" xfId="0" applyNumberFormat="1" applyFont="1" applyFill="1" applyBorder="1"/>
    <xf numFmtId="172" fontId="0" fillId="0" borderId="11" xfId="1" applyNumberFormat="1" applyFont="1" applyBorder="1"/>
    <xf numFmtId="0" fontId="11" fillId="0" borderId="11" xfId="0" applyFont="1" applyBorder="1" applyAlignment="1">
      <alignment horizontal="justify" vertical="center" wrapText="1"/>
    </xf>
    <xf numFmtId="3" fontId="11" fillId="0" borderId="11" xfId="0" applyNumberFormat="1" applyFont="1" applyBorder="1" applyAlignment="1">
      <alignment vertical="center" wrapText="1"/>
    </xf>
    <xf numFmtId="164" fontId="0" fillId="0" borderId="11" xfId="1" applyNumberFormat="1" applyFont="1" applyBorder="1"/>
    <xf numFmtId="0" fontId="3" fillId="8" borderId="36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0" fillId="14" borderId="45" xfId="0" applyFont="1" applyFill="1" applyBorder="1" applyAlignment="1">
      <alignment horizontal="center" vertical="center" wrapText="1"/>
    </xf>
    <xf numFmtId="0" fontId="18" fillId="14" borderId="46" xfId="0" applyFont="1" applyFill="1" applyBorder="1" applyAlignment="1">
      <alignment horizontal="center" vertical="center" wrapText="1"/>
    </xf>
    <xf numFmtId="0" fontId="0" fillId="14" borderId="46" xfId="0" applyFill="1" applyBorder="1" applyAlignment="1">
      <alignment vertical="center" wrapText="1"/>
    </xf>
    <xf numFmtId="0" fontId="0" fillId="14" borderId="43" xfId="0" applyFill="1" applyBorder="1" applyAlignment="1">
      <alignment vertical="center" wrapText="1"/>
    </xf>
    <xf numFmtId="0" fontId="10" fillId="14" borderId="47" xfId="0" applyFont="1" applyFill="1" applyBorder="1" applyAlignment="1">
      <alignment horizontal="center" vertical="center" wrapText="1"/>
    </xf>
    <xf numFmtId="0" fontId="18" fillId="14" borderId="47" xfId="0" applyFont="1" applyFill="1" applyBorder="1" applyAlignment="1">
      <alignment horizontal="center" vertical="center" wrapText="1"/>
    </xf>
    <xf numFmtId="0" fontId="10" fillId="14" borderId="47" xfId="0" applyFont="1" applyFill="1" applyBorder="1" applyAlignment="1">
      <alignment vertical="center" wrapText="1"/>
    </xf>
    <xf numFmtId="0" fontId="18" fillId="14" borderId="44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justify" vertical="center" wrapText="1"/>
    </xf>
    <xf numFmtId="0" fontId="20" fillId="0" borderId="44" xfId="0" applyFont="1" applyBorder="1" applyAlignment="1">
      <alignment horizontal="right" vertical="center" wrapText="1"/>
    </xf>
    <xf numFmtId="0" fontId="18" fillId="0" borderId="43" xfId="0" applyFont="1" applyBorder="1" applyAlignment="1">
      <alignment horizontal="right" vertical="center" wrapText="1"/>
    </xf>
    <xf numFmtId="3" fontId="18" fillId="0" borderId="44" xfId="0" applyNumberFormat="1" applyFont="1" applyBorder="1" applyAlignment="1">
      <alignment horizontal="right" vertical="center" wrapText="1"/>
    </xf>
    <xf numFmtId="0" fontId="10" fillId="0" borderId="44" xfId="0" applyFont="1" applyBorder="1" applyAlignment="1">
      <alignment horizontal="right" vertical="center" wrapText="1"/>
    </xf>
    <xf numFmtId="171" fontId="20" fillId="0" borderId="44" xfId="0" applyNumberFormat="1" applyFont="1" applyBorder="1" applyAlignment="1">
      <alignment horizontal="right" vertical="center" wrapText="1"/>
    </xf>
    <xf numFmtId="171" fontId="18" fillId="0" borderId="44" xfId="0" applyNumberFormat="1" applyFont="1" applyBorder="1" applyAlignment="1">
      <alignment horizontal="right" vertical="center" wrapText="1"/>
    </xf>
    <xf numFmtId="1" fontId="18" fillId="0" borderId="44" xfId="0" applyNumberFormat="1" applyFont="1" applyBorder="1" applyAlignment="1">
      <alignment horizontal="right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4" borderId="43" xfId="0" applyFill="1" applyBorder="1" applyAlignment="1">
      <alignment vertical="top" wrapText="1"/>
    </xf>
    <xf numFmtId="0" fontId="0" fillId="14" borderId="44" xfId="0" applyFill="1" applyBorder="1" applyAlignment="1">
      <alignment vertical="top" wrapText="1"/>
    </xf>
    <xf numFmtId="0" fontId="9" fillId="0" borderId="46" xfId="0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vertical="top" wrapText="1"/>
    </xf>
    <xf numFmtId="49" fontId="10" fillId="14" borderId="45" xfId="0" applyNumberFormat="1" applyFont="1" applyFill="1" applyBorder="1" applyAlignment="1">
      <alignment horizontal="center" vertical="center" wrapText="1"/>
    </xf>
    <xf numFmtId="49" fontId="18" fillId="14" borderId="48" xfId="0" applyNumberFormat="1" applyFont="1" applyFill="1" applyBorder="1" applyAlignment="1">
      <alignment horizontal="center" vertical="center" wrapText="1"/>
    </xf>
    <xf numFmtId="0" fontId="18" fillId="14" borderId="11" xfId="0" applyFont="1" applyFill="1" applyBorder="1" applyAlignment="1">
      <alignment horizontal="center" vertical="center" wrapText="1"/>
    </xf>
    <xf numFmtId="3" fontId="0" fillId="0" borderId="11" xfId="0" applyNumberFormat="1" applyBorder="1"/>
    <xf numFmtId="171" fontId="0" fillId="0" borderId="11" xfId="0" applyNumberFormat="1" applyBorder="1"/>
    <xf numFmtId="3" fontId="9" fillId="0" borderId="44" xfId="0" applyNumberFormat="1" applyFont="1" applyBorder="1" applyAlignment="1">
      <alignment horizontal="right" vertical="center" wrapText="1"/>
    </xf>
    <xf numFmtId="0" fontId="9" fillId="0" borderId="44" xfId="0" applyFont="1" applyBorder="1" applyAlignment="1">
      <alignment horizontal="right" vertical="center" wrapText="1"/>
    </xf>
    <xf numFmtId="0" fontId="18" fillId="14" borderId="44" xfId="0" applyFont="1" applyFill="1" applyBorder="1" applyAlignment="1">
      <alignment horizontal="center" vertical="center" wrapText="1"/>
    </xf>
    <xf numFmtId="0" fontId="18" fillId="14" borderId="45" xfId="0" applyFont="1" applyFill="1" applyBorder="1" applyAlignment="1">
      <alignment vertical="center" wrapText="1"/>
    </xf>
    <xf numFmtId="0" fontId="18" fillId="14" borderId="46" xfId="0" applyFont="1" applyFill="1" applyBorder="1" applyAlignment="1">
      <alignment vertical="center" wrapText="1"/>
    </xf>
    <xf numFmtId="49" fontId="18" fillId="14" borderId="43" xfId="0" applyNumberFormat="1" applyFont="1" applyFill="1" applyBorder="1" applyAlignment="1">
      <alignment horizontal="center" vertical="center" wrapText="1"/>
    </xf>
    <xf numFmtId="171" fontId="9" fillId="0" borderId="44" xfId="0" applyNumberFormat="1" applyFont="1" applyBorder="1" applyAlignment="1">
      <alignment horizontal="right" vertical="center" wrapText="1"/>
    </xf>
    <xf numFmtId="1" fontId="9" fillId="0" borderId="44" xfId="0" applyNumberFormat="1" applyFont="1" applyBorder="1" applyAlignment="1">
      <alignment horizontal="right" vertical="center" wrapText="1"/>
    </xf>
    <xf numFmtId="0" fontId="9" fillId="0" borderId="43" xfId="0" applyFont="1" applyBorder="1" applyAlignment="1">
      <alignment vertical="center" wrapText="1"/>
    </xf>
    <xf numFmtId="4" fontId="20" fillId="0" borderId="44" xfId="0" applyNumberFormat="1" applyFont="1" applyBorder="1" applyAlignment="1">
      <alignment horizontal="right" vertical="center" wrapText="1"/>
    </xf>
    <xf numFmtId="0" fontId="18" fillId="14" borderId="44" xfId="0" applyFont="1" applyFill="1" applyBorder="1" applyAlignment="1">
      <alignment horizontal="center" vertical="center"/>
    </xf>
    <xf numFmtId="49" fontId="18" fillId="14" borderId="48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9" fontId="23" fillId="14" borderId="48" xfId="0" applyNumberFormat="1" applyFont="1" applyFill="1" applyBorder="1" applyAlignment="1">
      <alignment horizontal="center" vertical="center" wrapText="1"/>
    </xf>
    <xf numFmtId="49" fontId="12" fillId="14" borderId="45" xfId="0" applyNumberFormat="1" applyFont="1" applyFill="1" applyBorder="1" applyAlignment="1">
      <alignment horizontal="center" vertical="center" wrapText="1"/>
    </xf>
    <xf numFmtId="49" fontId="23" fillId="14" borderId="46" xfId="0" applyNumberFormat="1" applyFont="1" applyFill="1" applyBorder="1" applyAlignment="1">
      <alignment horizontal="center" vertical="center" wrapText="1"/>
    </xf>
    <xf numFmtId="49" fontId="23" fillId="14" borderId="47" xfId="0" applyNumberFormat="1" applyFont="1" applyFill="1" applyBorder="1" applyAlignment="1">
      <alignment horizontal="center" vertical="center" wrapText="1"/>
    </xf>
    <xf numFmtId="43" fontId="0" fillId="0" borderId="11" xfId="0" applyNumberFormat="1" applyBorder="1"/>
    <xf numFmtId="0" fontId="11" fillId="0" borderId="11" xfId="0" applyFont="1" applyFill="1" applyBorder="1" applyAlignment="1">
      <alignment horizontal="justify" vertical="center" wrapText="1"/>
    </xf>
    <xf numFmtId="0" fontId="12" fillId="4" borderId="51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3" fillId="0" borderId="11" xfId="2" applyFont="1" applyBorder="1" applyAlignment="1">
      <alignment horizontal="center" wrapText="1"/>
    </xf>
    <xf numFmtId="49" fontId="3" fillId="0" borderId="11" xfId="2" applyNumberFormat="1" applyFont="1" applyBorder="1" applyAlignment="1">
      <alignment horizontal="center" wrapText="1"/>
    </xf>
    <xf numFmtId="0" fontId="3" fillId="0" borderId="11" xfId="2" applyFont="1" applyBorder="1" applyAlignment="1">
      <alignment horizontal="center"/>
    </xf>
    <xf numFmtId="0" fontId="6" fillId="0" borderId="11" xfId="2" applyBorder="1"/>
    <xf numFmtId="168" fontId="0" fillId="0" borderId="11" xfId="4" applyNumberFormat="1" applyFont="1" applyFill="1" applyBorder="1"/>
    <xf numFmtId="0" fontId="6" fillId="0" borderId="0" xfId="2"/>
    <xf numFmtId="168" fontId="25" fillId="0" borderId="11" xfId="4" applyNumberFormat="1" applyFont="1" applyFill="1" applyBorder="1"/>
    <xf numFmtId="168" fontId="3" fillId="0" borderId="0" xfId="2" applyNumberFormat="1" applyFont="1"/>
    <xf numFmtId="173" fontId="0" fillId="0" borderId="0" xfId="0" applyNumberFormat="1"/>
    <xf numFmtId="174" fontId="0" fillId="0" borderId="0" xfId="1" applyNumberFormat="1" applyFont="1"/>
    <xf numFmtId="14" fontId="0" fillId="0" borderId="0" xfId="5" applyNumberFormat="1" applyFont="1"/>
    <xf numFmtId="14" fontId="0" fillId="0" borderId="0" xfId="1" applyNumberFormat="1" applyFont="1"/>
    <xf numFmtId="4" fontId="26" fillId="0" borderId="0" xfId="0" applyNumberFormat="1" applyFont="1"/>
    <xf numFmtId="43" fontId="0" fillId="0" borderId="11" xfId="1" applyFont="1" applyBorder="1"/>
    <xf numFmtId="4" fontId="11" fillId="0" borderId="11" xfId="0" applyNumberFormat="1" applyFont="1" applyBorder="1" applyAlignment="1">
      <alignment vertical="center" wrapText="1"/>
    </xf>
    <xf numFmtId="4" fontId="11" fillId="0" borderId="11" xfId="0" applyNumberFormat="1" applyFont="1" applyBorder="1" applyAlignment="1"/>
    <xf numFmtId="4" fontId="11" fillId="0" borderId="11" xfId="0" applyNumberFormat="1" applyFont="1" applyBorder="1"/>
    <xf numFmtId="43" fontId="0" fillId="0" borderId="0" xfId="0" applyNumberFormat="1"/>
    <xf numFmtId="171" fontId="0" fillId="0" borderId="0" xfId="0" applyNumberFormat="1"/>
    <xf numFmtId="3" fontId="41" fillId="0" borderId="0" xfId="0" applyNumberFormat="1" applyFont="1"/>
    <xf numFmtId="0" fontId="0" fillId="0" borderId="0" xfId="0" applyAlignment="1">
      <alignment wrapText="1"/>
    </xf>
    <xf numFmtId="0" fontId="0" fillId="46" borderId="0" xfId="0" applyFill="1" applyAlignment="1">
      <alignment wrapText="1"/>
    </xf>
    <xf numFmtId="0" fontId="10" fillId="14" borderId="45" xfId="0" applyFont="1" applyFill="1" applyBorder="1" applyAlignment="1">
      <alignment horizontal="center" vertical="center" wrapText="1"/>
    </xf>
    <xf numFmtId="0" fontId="10" fillId="14" borderId="43" xfId="0" applyFont="1" applyFill="1" applyBorder="1" applyAlignment="1">
      <alignment horizontal="center" vertical="center" wrapText="1"/>
    </xf>
    <xf numFmtId="0" fontId="10" fillId="14" borderId="45" xfId="0" applyFont="1" applyFill="1" applyBorder="1" applyAlignment="1">
      <alignment horizontal="center" vertical="center"/>
    </xf>
    <xf numFmtId="0" fontId="10" fillId="14" borderId="43" xfId="0" applyFont="1" applyFill="1" applyBorder="1" applyAlignment="1">
      <alignment horizontal="center" vertical="center"/>
    </xf>
    <xf numFmtId="0" fontId="10" fillId="14" borderId="46" xfId="0" applyFont="1" applyFill="1" applyBorder="1" applyAlignment="1">
      <alignment horizontal="center" vertical="center" wrapText="1"/>
    </xf>
    <xf numFmtId="49" fontId="23" fillId="14" borderId="45" xfId="0" applyNumberFormat="1" applyFont="1" applyFill="1" applyBorder="1" applyAlignment="1">
      <alignment horizontal="center" vertical="center" wrapText="1"/>
    </xf>
    <xf numFmtId="49" fontId="23" fillId="14" borderId="46" xfId="0" applyNumberFormat="1" applyFont="1" applyFill="1" applyBorder="1" applyAlignment="1">
      <alignment horizontal="center" vertical="center" wrapText="1"/>
    </xf>
    <xf numFmtId="0" fontId="22" fillId="14" borderId="49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 wrapText="1"/>
    </xf>
    <xf numFmtId="0" fontId="22" fillId="14" borderId="50" xfId="0" applyFont="1" applyFill="1" applyBorder="1" applyAlignment="1">
      <alignment horizontal="center" vertical="center" wrapText="1"/>
    </xf>
    <xf numFmtId="0" fontId="22" fillId="14" borderId="44" xfId="0" applyFont="1" applyFill="1" applyBorder="1" applyAlignment="1">
      <alignment horizontal="center" vertical="center" wrapText="1"/>
    </xf>
    <xf numFmtId="0" fontId="18" fillId="14" borderId="49" xfId="0" applyFont="1" applyFill="1" applyBorder="1" applyAlignment="1">
      <alignment horizontal="center" vertical="center" wrapText="1"/>
    </xf>
    <xf numFmtId="0" fontId="18" fillId="14" borderId="48" xfId="0" applyFont="1" applyFill="1" applyBorder="1" applyAlignment="1">
      <alignment horizontal="center" vertical="center" wrapText="1"/>
    </xf>
    <xf numFmtId="0" fontId="18" fillId="14" borderId="50" xfId="0" applyFont="1" applyFill="1" applyBorder="1" applyAlignment="1">
      <alignment horizontal="center" vertical="center" wrapText="1"/>
    </xf>
    <xf numFmtId="0" fontId="18" fillId="14" borderId="44" xfId="0" applyFont="1" applyFill="1" applyBorder="1" applyAlignment="1">
      <alignment horizontal="center" vertical="center" wrapText="1"/>
    </xf>
    <xf numFmtId="0" fontId="10" fillId="14" borderId="45" xfId="0" applyFont="1" applyFill="1" applyBorder="1" applyAlignment="1">
      <alignment vertical="center" wrapText="1"/>
    </xf>
    <xf numFmtId="0" fontId="10" fillId="14" borderId="43" xfId="0" applyFont="1" applyFill="1" applyBorder="1" applyAlignment="1">
      <alignment vertical="center" wrapText="1"/>
    </xf>
    <xf numFmtId="0" fontId="18" fillId="14" borderId="45" xfId="0" applyFont="1" applyFill="1" applyBorder="1" applyAlignment="1">
      <alignment horizontal="center" vertical="center" wrapText="1"/>
    </xf>
    <xf numFmtId="0" fontId="18" fillId="14" borderId="43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3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49" fontId="18" fillId="14" borderId="45" xfId="0" applyNumberFormat="1" applyFont="1" applyFill="1" applyBorder="1" applyAlignment="1">
      <alignment horizontal="center" vertical="center" wrapText="1"/>
    </xf>
    <xf numFmtId="49" fontId="18" fillId="14" borderId="46" xfId="0" applyNumberFormat="1" applyFont="1" applyFill="1" applyBorder="1" applyAlignment="1">
      <alignment horizontal="center" vertical="center" wrapText="1"/>
    </xf>
    <xf numFmtId="49" fontId="18" fillId="14" borderId="43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/>
    </xf>
    <xf numFmtId="0" fontId="10" fillId="13" borderId="43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3" fontId="0" fillId="0" borderId="5" xfId="1" applyNumberFormat="1" applyFont="1" applyBorder="1" applyAlignment="1">
      <alignment vertical="center" wrapText="1"/>
    </xf>
    <xf numFmtId="43" fontId="0" fillId="0" borderId="6" xfId="1" applyNumberFormat="1" applyFont="1" applyBorder="1" applyAlignment="1">
      <alignment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43" fontId="3" fillId="0" borderId="3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3" fontId="0" fillId="0" borderId="11" xfId="1" applyNumberFormat="1" applyFont="1" applyBorder="1" applyAlignment="1"/>
    <xf numFmtId="43" fontId="0" fillId="0" borderId="12" xfId="1" applyNumberFormat="1" applyFont="1" applyBorder="1" applyAlignment="1"/>
    <xf numFmtId="164" fontId="0" fillId="4" borderId="11" xfId="1" applyNumberFormat="1" applyFont="1" applyFill="1" applyBorder="1" applyAlignment="1"/>
    <xf numFmtId="164" fontId="0" fillId="4" borderId="12" xfId="1" applyNumberFormat="1" applyFont="1" applyFill="1" applyBorder="1" applyAlignment="1"/>
    <xf numFmtId="3" fontId="0" fillId="4" borderId="11" xfId="0" applyNumberFormat="1" applyFont="1" applyFill="1" applyBorder="1" applyAlignment="1"/>
    <xf numFmtId="3" fontId="0" fillId="4" borderId="12" xfId="0" applyNumberFormat="1" applyFont="1" applyFill="1" applyBorder="1" applyAlignment="1"/>
    <xf numFmtId="164" fontId="0" fillId="0" borderId="11" xfId="1" applyNumberFormat="1" applyFont="1" applyBorder="1" applyAlignment="1"/>
    <xf numFmtId="164" fontId="0" fillId="0" borderId="12" xfId="1" applyNumberFormat="1" applyFont="1" applyBorder="1" applyAlignment="1"/>
    <xf numFmtId="43" fontId="3" fillId="8" borderId="27" xfId="1" applyNumberFormat="1" applyFont="1" applyFill="1" applyBorder="1" applyAlignment="1">
      <alignment horizontal="center" vertical="center" wrapText="1"/>
    </xf>
    <xf numFmtId="43" fontId="3" fillId="8" borderId="28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49" fontId="2" fillId="5" borderId="22" xfId="0" applyNumberFormat="1" applyFont="1" applyFill="1" applyBorder="1" applyAlignment="1">
      <alignment horizontal="center" vertical="center" wrapText="1"/>
    </xf>
    <xf numFmtId="49" fontId="2" fillId="5" borderId="31" xfId="0" applyNumberFormat="1" applyFont="1" applyFill="1" applyBorder="1" applyAlignment="1">
      <alignment horizontal="center" vertical="center" wrapText="1"/>
    </xf>
    <xf numFmtId="43" fontId="2" fillId="5" borderId="14" xfId="1" applyNumberFormat="1" applyFont="1" applyFill="1" applyBorder="1" applyAlignment="1">
      <alignment horizontal="center" vertical="center" wrapText="1"/>
    </xf>
    <xf numFmtId="43" fontId="2" fillId="5" borderId="15" xfId="1" applyNumberFormat="1" applyFont="1" applyFill="1" applyBorder="1" applyAlignment="1">
      <alignment horizontal="center" vertical="center" wrapText="1"/>
    </xf>
    <xf numFmtId="43" fontId="2" fillId="5" borderId="16" xfId="1" applyNumberFormat="1" applyFont="1" applyFill="1" applyBorder="1" applyAlignment="1">
      <alignment horizontal="center" vertical="center" wrapText="1"/>
    </xf>
    <xf numFmtId="43" fontId="2" fillId="5" borderId="23" xfId="1" applyNumberFormat="1" applyFont="1" applyFill="1" applyBorder="1" applyAlignment="1">
      <alignment horizontal="center" vertical="center" wrapText="1"/>
    </xf>
    <xf numFmtId="43" fontId="2" fillId="5" borderId="0" xfId="1" applyNumberFormat="1" applyFont="1" applyFill="1" applyBorder="1" applyAlignment="1">
      <alignment horizontal="center" vertical="center" wrapText="1"/>
    </xf>
    <xf numFmtId="43" fontId="2" fillId="5" borderId="24" xfId="1" applyNumberFormat="1" applyFont="1" applyFill="1" applyBorder="1" applyAlignment="1">
      <alignment horizontal="center" vertical="center" wrapText="1"/>
    </xf>
    <xf numFmtId="43" fontId="2" fillId="5" borderId="32" xfId="1" applyNumberFormat="1" applyFont="1" applyFill="1" applyBorder="1" applyAlignment="1">
      <alignment horizontal="center" vertical="center" wrapText="1"/>
    </xf>
    <xf numFmtId="43" fontId="2" fillId="5" borderId="33" xfId="1" applyNumberFormat="1" applyFont="1" applyFill="1" applyBorder="1" applyAlignment="1">
      <alignment horizontal="center" vertical="center" wrapText="1"/>
    </xf>
    <xf numFmtId="43" fontId="2" fillId="5" borderId="34" xfId="1" applyNumberFormat="1" applyFont="1" applyFill="1" applyBorder="1" applyAlignment="1">
      <alignment horizontal="center" vertical="center" wrapText="1"/>
    </xf>
    <xf numFmtId="43" fontId="2" fillId="5" borderId="17" xfId="1" applyNumberFormat="1" applyFont="1" applyFill="1" applyBorder="1" applyAlignment="1">
      <alignment horizontal="center" vertical="center" wrapText="1"/>
    </xf>
    <xf numFmtId="43" fontId="2" fillId="5" borderId="25" xfId="1" applyNumberFormat="1" applyFont="1" applyFill="1" applyBorder="1" applyAlignment="1">
      <alignment horizontal="center" vertical="center" wrapText="1"/>
    </xf>
    <xf numFmtId="43" fontId="2" fillId="5" borderId="35" xfId="1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43" fontId="3" fillId="9" borderId="21" xfId="1" applyNumberFormat="1" applyFont="1" applyFill="1" applyBorder="1" applyAlignment="1">
      <alignment horizontal="center" vertical="center" wrapText="1"/>
    </xf>
    <xf numFmtId="43" fontId="3" fillId="9" borderId="30" xfId="1" applyNumberFormat="1" applyFont="1" applyFill="1" applyBorder="1" applyAlignment="1">
      <alignment horizontal="center" vertical="center" wrapText="1"/>
    </xf>
    <xf numFmtId="43" fontId="3" fillId="9" borderId="37" xfId="1" applyNumberFormat="1" applyFont="1" applyFill="1" applyBorder="1" applyAlignment="1">
      <alignment horizontal="center" vertical="center" wrapText="1"/>
    </xf>
    <xf numFmtId="43" fontId="2" fillId="5" borderId="27" xfId="1" applyNumberFormat="1" applyFont="1" applyFill="1" applyBorder="1" applyAlignment="1">
      <alignment horizontal="center" vertical="center" wrapText="1"/>
    </xf>
    <xf numFmtId="43" fontId="2" fillId="5" borderId="28" xfId="1" applyNumberFormat="1" applyFont="1" applyFill="1" applyBorder="1" applyAlignment="1">
      <alignment horizontal="center" vertical="center" wrapText="1"/>
    </xf>
    <xf numFmtId="0" fontId="2" fillId="6" borderId="29" xfId="1" applyNumberFormat="1" applyFont="1" applyFill="1" applyBorder="1" applyAlignment="1">
      <alignment horizontal="center" vertical="center" wrapText="1"/>
    </xf>
    <xf numFmtId="0" fontId="2" fillId="6" borderId="35" xfId="1" applyNumberFormat="1" applyFont="1" applyFill="1" applyBorder="1" applyAlignment="1">
      <alignment horizontal="center" vertical="center" wrapText="1"/>
    </xf>
    <xf numFmtId="0" fontId="2" fillId="7" borderId="27" xfId="1" applyNumberFormat="1" applyFont="1" applyFill="1" applyBorder="1" applyAlignment="1">
      <alignment horizontal="center" vertical="center" wrapText="1"/>
    </xf>
    <xf numFmtId="0" fontId="2" fillId="7" borderId="28" xfId="1" applyNumberFormat="1" applyFont="1" applyFill="1" applyBorder="1" applyAlignment="1">
      <alignment horizontal="center" vertical="center" wrapText="1"/>
    </xf>
    <xf numFmtId="43" fontId="3" fillId="8" borderId="29" xfId="1" applyNumberFormat="1" applyFont="1" applyFill="1" applyBorder="1" applyAlignment="1">
      <alignment horizontal="center" vertical="center" wrapText="1"/>
    </xf>
    <xf numFmtId="43" fontId="3" fillId="8" borderId="35" xfId="1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oneda" xfId="3" builtinId="4"/>
    <cellStyle name="Moneda 2" xfId="4" xr:uid="{79D21133-69A8-493A-9668-C9F75A3FE836}"/>
    <cellStyle name="Neutral" xfId="13" builtinId="28" customBuiltin="1"/>
    <cellStyle name="Normal" xfId="0" builtinId="0"/>
    <cellStyle name="Normal 2" xfId="2" xr:uid="{00000000-0005-0000-0000-000003000000}"/>
    <cellStyle name="Notas" xfId="20" builtinId="10" customBuiltin="1"/>
    <cellStyle name="Porcentaje" xfId="5" builtinId="5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 xr9:uid="{9FB7E436-F624-48CA-83A4-9BC1A00B62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6</xdr:row>
      <xdr:rowOff>82550</xdr:rowOff>
    </xdr:from>
    <xdr:to>
      <xdr:col>3</xdr:col>
      <xdr:colOff>723900</xdr:colOff>
      <xdr:row>8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1DA07-1E29-4E7F-8784-9AD088CB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30175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6</xdr:row>
      <xdr:rowOff>82550</xdr:rowOff>
    </xdr:from>
    <xdr:to>
      <xdr:col>4</xdr:col>
      <xdr:colOff>1295400</xdr:colOff>
      <xdr:row>8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97099-8F41-4C90-9115-0634CDB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301750"/>
          <a:ext cx="11620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6</xdr:row>
      <xdr:rowOff>127000</xdr:rowOff>
    </xdr:from>
    <xdr:to>
      <xdr:col>5</xdr:col>
      <xdr:colOff>755650</xdr:colOff>
      <xdr:row>8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7E9071-5E9F-4A21-8E65-D1F6510B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46200"/>
          <a:ext cx="6032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247</xdr:row>
      <xdr:rowOff>114300</xdr:rowOff>
    </xdr:from>
    <xdr:to>
      <xdr:col>1</xdr:col>
      <xdr:colOff>774700</xdr:colOff>
      <xdr:row>248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A9016C-19EE-4F03-910B-CFD1F2D0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7199550"/>
          <a:ext cx="654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247</xdr:row>
      <xdr:rowOff>107951</xdr:rowOff>
    </xdr:from>
    <xdr:to>
      <xdr:col>2</xdr:col>
      <xdr:colOff>762000</xdr:colOff>
      <xdr:row>248</xdr:row>
      <xdr:rowOff>67341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1FD1EA-BC42-4D13-BDCE-486E0A27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150" y="47193201"/>
          <a:ext cx="514350" cy="14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248</xdr:row>
      <xdr:rowOff>152400</xdr:rowOff>
    </xdr:from>
    <xdr:to>
      <xdr:col>3</xdr:col>
      <xdr:colOff>723900</xdr:colOff>
      <xdr:row>250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2B998B-1064-4929-BA8C-26364191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4742180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127000</xdr:colOff>
      <xdr:row>247</xdr:row>
      <xdr:rowOff>177800</xdr:rowOff>
    </xdr:from>
    <xdr:to>
      <xdr:col>4</xdr:col>
      <xdr:colOff>1022350</xdr:colOff>
      <xdr:row>250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672C4E-7C66-4988-84B4-AAE77B19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47263050"/>
          <a:ext cx="89535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DC33-1A5E-4E56-B0A2-ED7F1F437F86}">
  <dimension ref="A2:G813"/>
  <sheetViews>
    <sheetView workbookViewId="0">
      <selection activeCell="C10" sqref="C10"/>
    </sheetView>
  </sheetViews>
  <sheetFormatPr baseColWidth="10" defaultRowHeight="15"/>
  <cols>
    <col min="1" max="1" width="16" customWidth="1"/>
    <col min="2" max="2" width="15.28515625" customWidth="1"/>
    <col min="3" max="5" width="19.5703125" customWidth="1"/>
    <col min="6" max="7" width="16.85546875" customWidth="1"/>
  </cols>
  <sheetData>
    <row r="2" spans="1:6">
      <c r="A2" t="s">
        <v>394</v>
      </c>
    </row>
    <row r="4" spans="1:6" ht="15.75" thickBot="1"/>
    <row r="5" spans="1:6" ht="23.1" customHeight="1" thickBot="1">
      <c r="A5" s="77"/>
      <c r="B5" s="169" t="s">
        <v>390</v>
      </c>
      <c r="C5" s="170"/>
      <c r="D5" s="169" t="s">
        <v>391</v>
      </c>
      <c r="E5" s="171"/>
      <c r="F5" s="170"/>
    </row>
    <row r="6" spans="1:6">
      <c r="A6" s="78" t="s">
        <v>9</v>
      </c>
      <c r="B6" s="150" t="s">
        <v>401</v>
      </c>
      <c r="C6" s="150" t="s">
        <v>400</v>
      </c>
      <c r="D6" s="172" t="s">
        <v>397</v>
      </c>
      <c r="E6" s="172" t="s">
        <v>398</v>
      </c>
      <c r="F6" s="172" t="s">
        <v>399</v>
      </c>
    </row>
    <row r="7" spans="1:6" ht="15.75" thickBot="1">
      <c r="A7" s="79"/>
      <c r="B7" s="151"/>
      <c r="C7" s="151"/>
      <c r="D7" s="173"/>
      <c r="E7" s="173"/>
      <c r="F7" s="173"/>
    </row>
    <row r="8" spans="1:6">
      <c r="A8" s="79"/>
      <c r="B8" s="83"/>
      <c r="C8" s="83"/>
      <c r="D8" s="173"/>
      <c r="E8" s="173"/>
      <c r="F8" s="173"/>
    </row>
    <row r="9" spans="1:6" ht="36.75" thickBot="1">
      <c r="A9" s="80"/>
      <c r="B9" s="84" t="s">
        <v>392</v>
      </c>
      <c r="C9" s="84" t="s">
        <v>393</v>
      </c>
      <c r="D9" s="174"/>
      <c r="E9" s="174"/>
      <c r="F9" s="174"/>
    </row>
    <row r="10" spans="1:6" ht="15.75" thickBot="1">
      <c r="A10" s="85" t="str">
        <f>Yucatán!C17</f>
        <v>Abalá</v>
      </c>
      <c r="B10" s="86">
        <f>Yucatán!I17</f>
        <v>635</v>
      </c>
      <c r="C10" s="90">
        <f>Yucatán!J17</f>
        <v>3.5326312428</v>
      </c>
      <c r="D10" s="90">
        <f>B10/$B$116</f>
        <v>3.720804865758048E-3</v>
      </c>
      <c r="E10" s="90">
        <f>C10*D10</f>
        <v>1.314423151713914E-2</v>
      </c>
      <c r="F10" s="90">
        <f>E10/$E$116</f>
        <v>3.722467081431602E-3</v>
      </c>
    </row>
    <row r="11" spans="1:6" ht="15.75" thickBot="1">
      <c r="A11" s="85" t="str">
        <f>Yucatán!C18</f>
        <v>Acanceh</v>
      </c>
      <c r="B11" s="86">
        <f>Yucatán!I18</f>
        <v>1029</v>
      </c>
      <c r="C11" s="90">
        <f>Yucatán!J18</f>
        <v>3.5277975266000001</v>
      </c>
      <c r="D11" s="90">
        <f t="shared" ref="D11:D74" si="0">B11/$B$116</f>
        <v>6.029461743094538E-3</v>
      </c>
      <c r="E11" s="90">
        <f t="shared" ref="E11:E74" si="1">C11*D11</f>
        <v>2.1270720224018238E-2</v>
      </c>
      <c r="F11" s="90">
        <f t="shared" ref="F11:F74" si="2">E11/$E$116</f>
        <v>6.023901490855881E-3</v>
      </c>
    </row>
    <row r="12" spans="1:6" ht="15.75" thickBot="1">
      <c r="A12" s="85" t="str">
        <f>Yucatán!C19</f>
        <v>Akil</v>
      </c>
      <c r="B12" s="86">
        <f>Yucatán!I19</f>
        <v>1446</v>
      </c>
      <c r="C12" s="90">
        <f>Yucatán!J19</f>
        <v>3.5708510294</v>
      </c>
      <c r="D12" s="90">
        <f t="shared" si="0"/>
        <v>8.4728879305293499E-3</v>
      </c>
      <c r="E12" s="90">
        <f t="shared" si="1"/>
        <v>3.0255420588721566E-2</v>
      </c>
      <c r="F12" s="90">
        <f t="shared" si="2"/>
        <v>8.5683827943481717E-3</v>
      </c>
    </row>
    <row r="13" spans="1:6" ht="15.75" thickBot="1">
      <c r="A13" s="85" t="str">
        <f>Yucatán!C20</f>
        <v>Baca</v>
      </c>
      <c r="B13" s="86">
        <f>Yucatán!I20</f>
        <v>375</v>
      </c>
      <c r="C13" s="90">
        <f>Yucatán!J20</f>
        <v>3.5028241119999999</v>
      </c>
      <c r="D13" s="90">
        <f t="shared" si="0"/>
        <v>2.1973257081248317E-3</v>
      </c>
      <c r="E13" s="90">
        <f t="shared" si="1"/>
        <v>7.6968454723371346E-3</v>
      </c>
      <c r="F13" s="90">
        <f t="shared" si="2"/>
        <v>2.1797587682689298E-3</v>
      </c>
    </row>
    <row r="14" spans="1:6" ht="15.75" thickBot="1">
      <c r="A14" s="85" t="str">
        <f>Yucatán!C21</f>
        <v>Bokobá</v>
      </c>
      <c r="B14" s="86">
        <f>Yucatán!I21</f>
        <v>77</v>
      </c>
      <c r="C14" s="90">
        <f>Yucatán!J21</f>
        <v>3.5679496388</v>
      </c>
      <c r="D14" s="90">
        <f t="shared" si="0"/>
        <v>4.5118421206829872E-4</v>
      </c>
      <c r="E14" s="90">
        <f t="shared" si="1"/>
        <v>1.6098025464813491E-3</v>
      </c>
      <c r="F14" s="90">
        <f t="shared" si="2"/>
        <v>4.5589861826976182E-4</v>
      </c>
    </row>
    <row r="15" spans="1:6" ht="15.75" thickBot="1">
      <c r="A15" s="85" t="str">
        <f>Yucatán!C22</f>
        <v>Buctzotz</v>
      </c>
      <c r="B15" s="86">
        <f>Yucatán!I22</f>
        <v>1613</v>
      </c>
      <c r="C15" s="90">
        <f>Yucatán!J22</f>
        <v>3.4039635487000002</v>
      </c>
      <c r="D15" s="90">
        <f t="shared" si="0"/>
        <v>9.4514303125476096E-3</v>
      </c>
      <c r="E15" s="90">
        <f t="shared" si="1"/>
        <v>3.2172324266990314E-2</v>
      </c>
      <c r="F15" s="90">
        <f t="shared" si="2"/>
        <v>9.1112529371424646E-3</v>
      </c>
    </row>
    <row r="16" spans="1:6" ht="15.75" thickBot="1">
      <c r="A16" s="85" t="str">
        <f>Yucatán!C23</f>
        <v>Cacalchén</v>
      </c>
      <c r="B16" s="86">
        <f>Yucatán!I23</f>
        <v>723</v>
      </c>
      <c r="C16" s="90">
        <f>Yucatán!J23</f>
        <v>3.5189733417000002</v>
      </c>
      <c r="D16" s="90">
        <f t="shared" si="0"/>
        <v>4.2364439652646749E-3</v>
      </c>
      <c r="E16" s="90">
        <f t="shared" si="1"/>
        <v>1.4907933377372232E-2</v>
      </c>
      <c r="F16" s="90">
        <f t="shared" si="2"/>
        <v>4.221950227906667E-3</v>
      </c>
    </row>
    <row r="17" spans="1:6" ht="15.75" thickBot="1">
      <c r="A17" s="85" t="str">
        <f>Yucatán!C24</f>
        <v>Calotmul</v>
      </c>
      <c r="B17" s="86">
        <f>Yucatán!I24</f>
        <v>1338</v>
      </c>
      <c r="C17" s="90">
        <f>Yucatán!J24</f>
        <v>3.4099348324999998</v>
      </c>
      <c r="D17" s="90">
        <f t="shared" si="0"/>
        <v>7.8400581265893991E-3</v>
      </c>
      <c r="E17" s="90">
        <f t="shared" si="1"/>
        <v>2.6734087294681887E-2</v>
      </c>
      <c r="F17" s="90">
        <f t="shared" si="2"/>
        <v>7.5711356557292379E-3</v>
      </c>
    </row>
    <row r="18" spans="1:6" ht="15.75" thickBot="1">
      <c r="A18" s="85" t="str">
        <f>Yucatán!C25</f>
        <v>Cansahcab</v>
      </c>
      <c r="B18" s="86">
        <f>Yucatán!I25</f>
        <v>542</v>
      </c>
      <c r="C18" s="90">
        <f>Yucatán!J25</f>
        <v>3.4932012894</v>
      </c>
      <c r="D18" s="90">
        <f t="shared" si="0"/>
        <v>3.1758680901430897E-3</v>
      </c>
      <c r="E18" s="90">
        <f t="shared" si="1"/>
        <v>1.1093946507452157E-2</v>
      </c>
      <c r="F18" s="90">
        <f t="shared" si="2"/>
        <v>3.1418231353659283E-3</v>
      </c>
    </row>
    <row r="19" spans="1:6" ht="15.75" thickBot="1">
      <c r="A19" s="85" t="str">
        <f>Yucatán!C26</f>
        <v>Cantamayec</v>
      </c>
      <c r="B19" s="86">
        <f>Yucatán!I26</f>
        <v>425</v>
      </c>
      <c r="C19" s="90">
        <f>Yucatán!J26</f>
        <v>3.5437207784</v>
      </c>
      <c r="D19" s="90">
        <f t="shared" si="0"/>
        <v>2.4903024692081426E-3</v>
      </c>
      <c r="E19" s="90">
        <f t="shared" si="1"/>
        <v>8.8249366046337218E-3</v>
      </c>
      <c r="F19" s="90">
        <f t="shared" si="2"/>
        <v>2.4992359548471929E-3</v>
      </c>
    </row>
    <row r="20" spans="1:6" ht="15.75" thickBot="1">
      <c r="A20" s="85" t="str">
        <f>Yucatán!C27</f>
        <v>Celestún</v>
      </c>
      <c r="B20" s="86">
        <f>Yucatán!I27</f>
        <v>1450</v>
      </c>
      <c r="C20" s="90">
        <f>Yucatán!J27</f>
        <v>3.6461739541</v>
      </c>
      <c r="D20" s="90">
        <f t="shared" si="0"/>
        <v>8.4963260714160157E-3</v>
      </c>
      <c r="E20" s="90">
        <f t="shared" si="1"/>
        <v>3.0979082827137853E-2</v>
      </c>
      <c r="F20" s="90">
        <f t="shared" si="2"/>
        <v>8.7733250807851687E-3</v>
      </c>
    </row>
    <row r="21" spans="1:6" ht="15.75" thickBot="1">
      <c r="A21" s="85" t="str">
        <f>Yucatán!C28</f>
        <v>Cenotillo</v>
      </c>
      <c r="B21" s="86">
        <f>Yucatán!I28</f>
        <v>902</v>
      </c>
      <c r="C21" s="90">
        <f>Yucatán!J28</f>
        <v>3.4301013168000001</v>
      </c>
      <c r="D21" s="90">
        <f t="shared" si="0"/>
        <v>5.2853007699429277E-3</v>
      </c>
      <c r="E21" s="90">
        <f t="shared" si="1"/>
        <v>1.8129117130665291E-2</v>
      </c>
      <c r="F21" s="90">
        <f t="shared" si="2"/>
        <v>5.134194543539773E-3</v>
      </c>
    </row>
    <row r="22" spans="1:6" ht="15.75" thickBot="1">
      <c r="A22" s="85" t="str">
        <f>Yucatán!C29</f>
        <v>Conkal</v>
      </c>
      <c r="B22" s="86">
        <f>Yucatán!I29</f>
        <v>278</v>
      </c>
      <c r="C22" s="90">
        <f>Yucatán!J29</f>
        <v>3.5313312548</v>
      </c>
      <c r="D22" s="90">
        <f t="shared" si="0"/>
        <v>1.6289507916232085E-3</v>
      </c>
      <c r="E22" s="90">
        <f t="shared" si="1"/>
        <v>5.7523648429902378E-3</v>
      </c>
      <c r="F22" s="90">
        <f t="shared" si="2"/>
        <v>1.6290787894670462E-3</v>
      </c>
    </row>
    <row r="23" spans="1:6" ht="15.75" thickBot="1">
      <c r="A23" s="85" t="str">
        <f>Yucatán!C30</f>
        <v>Cuncunul</v>
      </c>
      <c r="B23" s="86">
        <f>Yucatán!I30</f>
        <v>258</v>
      </c>
      <c r="C23" s="90">
        <f>Yucatán!J30</f>
        <v>3.5226844064999998</v>
      </c>
      <c r="D23" s="90">
        <f t="shared" si="0"/>
        <v>1.511760087189884E-3</v>
      </c>
      <c r="E23" s="90">
        <f t="shared" si="1"/>
        <v>5.3254536855128843E-3</v>
      </c>
      <c r="F23" s="90">
        <f t="shared" si="2"/>
        <v>1.5081768768422453E-3</v>
      </c>
    </row>
    <row r="24" spans="1:6" ht="15.75" thickBot="1">
      <c r="A24" s="85" t="str">
        <f>Yucatán!C31</f>
        <v>Cuzamá</v>
      </c>
      <c r="B24" s="86">
        <f>Yucatán!I31</f>
        <v>893</v>
      </c>
      <c r="C24" s="90">
        <f>Yucatán!J31</f>
        <v>3.5690780218999998</v>
      </c>
      <c r="D24" s="90">
        <f t="shared" si="0"/>
        <v>5.2325649529479318E-3</v>
      </c>
      <c r="E24" s="90">
        <f t="shared" si="1"/>
        <v>1.8675432571730669E-2</v>
      </c>
      <c r="F24" s="90">
        <f t="shared" si="2"/>
        <v>5.2889119374621135E-3</v>
      </c>
    </row>
    <row r="25" spans="1:6" ht="15.75" thickBot="1">
      <c r="A25" s="85" t="str">
        <f>Yucatán!C32</f>
        <v>Chacsinkín</v>
      </c>
      <c r="B25" s="86">
        <f>Yucatán!I32</f>
        <v>1166</v>
      </c>
      <c r="C25" s="90">
        <f>Yucatán!J32</f>
        <v>3.4516861132000001</v>
      </c>
      <c r="D25" s="90">
        <f t="shared" si="0"/>
        <v>6.8322180684628094E-3</v>
      </c>
      <c r="E25" s="90">
        <f t="shared" si="1"/>
        <v>2.3582672229267205E-2</v>
      </c>
      <c r="F25" s="90">
        <f t="shared" si="2"/>
        <v>6.6786499424612289E-3</v>
      </c>
    </row>
    <row r="26" spans="1:6" ht="15.75" thickBot="1">
      <c r="A26" s="85" t="str">
        <f>Yucatán!C33</f>
        <v>Chankom</v>
      </c>
      <c r="B26" s="86">
        <f>Yucatán!I33</f>
        <v>1633</v>
      </c>
      <c r="C26" s="90">
        <f>Yucatán!J33</f>
        <v>3.5149291840000001</v>
      </c>
      <c r="D26" s="90">
        <f t="shared" si="0"/>
        <v>9.5686210169809334E-3</v>
      </c>
      <c r="E26" s="90">
        <f t="shared" si="1"/>
        <v>3.3633025263222045E-2</v>
      </c>
      <c r="F26" s="90">
        <f t="shared" si="2"/>
        <v>9.5249257613921716E-3</v>
      </c>
    </row>
    <row r="27" spans="1:6" ht="15.75" thickBot="1">
      <c r="A27" s="85" t="str">
        <f>Yucatán!C34</f>
        <v>Chapab</v>
      </c>
      <c r="B27" s="86">
        <f>Yucatán!I34</f>
        <v>510</v>
      </c>
      <c r="C27" s="90">
        <f>Yucatán!J34</f>
        <v>3.5124357148000001</v>
      </c>
      <c r="D27" s="90">
        <f t="shared" si="0"/>
        <v>2.9883629630497711E-3</v>
      </c>
      <c r="E27" s="90">
        <f t="shared" si="1"/>
        <v>1.0496432800201568E-2</v>
      </c>
      <c r="F27" s="90">
        <f t="shared" si="2"/>
        <v>2.9726063117696427E-3</v>
      </c>
    </row>
    <row r="28" spans="1:6" ht="15.75" thickBot="1">
      <c r="A28" s="85" t="str">
        <f>Yucatán!C35</f>
        <v>Chemax</v>
      </c>
      <c r="B28" s="86">
        <f>Yucatán!I35</f>
        <v>7357</v>
      </c>
      <c r="C28" s="90">
        <f>Yucatán!J35</f>
        <v>3.6384292774999998</v>
      </c>
      <c r="D28" s="90">
        <f t="shared" si="0"/>
        <v>4.3108600625798361E-2</v>
      </c>
      <c r="E28" s="90">
        <f t="shared" si="1"/>
        <v>0.15684759462895956</v>
      </c>
      <c r="F28" s="90">
        <f t="shared" si="2"/>
        <v>4.4419485996326093E-2</v>
      </c>
    </row>
    <row r="29" spans="1:6" ht="15.75" thickBot="1">
      <c r="A29" s="85" t="str">
        <f>Yucatán!C36</f>
        <v>Chicxulub Pueblo</v>
      </c>
      <c r="B29" s="86">
        <f>Yucatán!I36</f>
        <v>467</v>
      </c>
      <c r="C29" s="90">
        <f>Yucatán!J36</f>
        <v>3.386641107</v>
      </c>
      <c r="D29" s="90">
        <f t="shared" si="0"/>
        <v>2.7364029485181236E-3</v>
      </c>
      <c r="E29" s="90">
        <f t="shared" si="1"/>
        <v>9.2672147107674824E-3</v>
      </c>
      <c r="F29" s="90">
        <f t="shared" si="2"/>
        <v>2.6244898115503476E-3</v>
      </c>
    </row>
    <row r="30" spans="1:6" ht="15.75" thickBot="1">
      <c r="A30" s="85" t="str">
        <f>Yucatán!C37</f>
        <v>Chichimilá</v>
      </c>
      <c r="B30" s="86">
        <f>Yucatán!I37</f>
        <v>3496</v>
      </c>
      <c r="C30" s="90">
        <f>Yucatán!J37</f>
        <v>3.4658566554000001</v>
      </c>
      <c r="D30" s="90">
        <f t="shared" si="0"/>
        <v>2.0484935134945096E-2</v>
      </c>
      <c r="E30" s="90">
        <f t="shared" si="1"/>
        <v>7.0997848772886757E-2</v>
      </c>
      <c r="F30" s="90">
        <f t="shared" si="2"/>
        <v>2.0106702667624078E-2</v>
      </c>
    </row>
    <row r="31" spans="1:6" ht="15.75" thickBot="1">
      <c r="A31" s="85" t="str">
        <f>Yucatán!C38</f>
        <v>Chikindzonot</v>
      </c>
      <c r="B31" s="86">
        <f>Yucatán!I38</f>
        <v>1648</v>
      </c>
      <c r="C31" s="90">
        <f>Yucatán!J38</f>
        <v>3.3217186160000001</v>
      </c>
      <c r="D31" s="90">
        <f t="shared" si="0"/>
        <v>9.6565140453059271E-3</v>
      </c>
      <c r="E31" s="90">
        <f t="shared" si="1"/>
        <v>3.2076222469958164E-2</v>
      </c>
      <c r="F31" s="90">
        <f t="shared" si="2"/>
        <v>9.0840367567630986E-3</v>
      </c>
    </row>
    <row r="32" spans="1:6" ht="15.75" thickBot="1">
      <c r="A32" s="85" t="str">
        <f>Yucatán!C39</f>
        <v>Chocholá</v>
      </c>
      <c r="B32" s="86">
        <f>Yucatán!I39</f>
        <v>423</v>
      </c>
      <c r="C32" s="90">
        <f>Yucatán!J39</f>
        <v>3.4526883220000002</v>
      </c>
      <c r="D32" s="90">
        <f t="shared" si="0"/>
        <v>2.4785833987648101E-3</v>
      </c>
      <c r="E32" s="90">
        <f t="shared" si="1"/>
        <v>8.5577759560183306E-3</v>
      </c>
      <c r="F32" s="90">
        <f t="shared" si="2"/>
        <v>2.4235756381046007E-3</v>
      </c>
    </row>
    <row r="33" spans="1:6" ht="15.75" thickBot="1">
      <c r="A33" s="85" t="str">
        <f>Yucatán!C40</f>
        <v>Chumayel</v>
      </c>
      <c r="B33" s="86">
        <f>Yucatán!I40</f>
        <v>978</v>
      </c>
      <c r="C33" s="90">
        <f>Yucatán!J40</f>
        <v>3.4160915383999999</v>
      </c>
      <c r="D33" s="90">
        <f t="shared" si="0"/>
        <v>5.7306254467895607E-3</v>
      </c>
      <c r="E33" s="90">
        <f t="shared" si="1"/>
        <v>1.9576341098517538E-2</v>
      </c>
      <c r="F33" s="90">
        <f t="shared" si="2"/>
        <v>5.5440506521121334E-3</v>
      </c>
    </row>
    <row r="34" spans="1:6" ht="15.75" thickBot="1">
      <c r="A34" s="85" t="str">
        <f>Yucatán!C41</f>
        <v>Dzán</v>
      </c>
      <c r="B34" s="86">
        <f>Yucatán!I41</f>
        <v>1261</v>
      </c>
      <c r="C34" s="90">
        <f>Yucatán!J41</f>
        <v>3.2988629741</v>
      </c>
      <c r="D34" s="90">
        <f t="shared" si="0"/>
        <v>7.3888739145211001E-3</v>
      </c>
      <c r="E34" s="90">
        <f t="shared" si="1"/>
        <v>2.4374882576906984E-2</v>
      </c>
      <c r="F34" s="90">
        <f t="shared" si="2"/>
        <v>6.903005161464585E-3</v>
      </c>
    </row>
    <row r="35" spans="1:6" ht="15.75" thickBot="1">
      <c r="A35" s="85" t="str">
        <f>Yucatán!C42</f>
        <v>Dzemul</v>
      </c>
      <c r="B35" s="86">
        <f>Yucatán!I42</f>
        <v>255</v>
      </c>
      <c r="C35" s="90">
        <f>Yucatán!J42</f>
        <v>3.5515039653999998</v>
      </c>
      <c r="D35" s="90">
        <f t="shared" si="0"/>
        <v>1.4941814815248855E-3</v>
      </c>
      <c r="E35" s="90">
        <f t="shared" si="1"/>
        <v>5.3065914566628779E-3</v>
      </c>
      <c r="F35" s="90">
        <f t="shared" si="2"/>
        <v>1.502835063904378E-3</v>
      </c>
    </row>
    <row r="36" spans="1:6" ht="15.75" thickBot="1">
      <c r="A36" s="85" t="str">
        <f>Yucatán!C43</f>
        <v>Dzidzantún</v>
      </c>
      <c r="B36" s="86">
        <f>Yucatán!I43</f>
        <v>562</v>
      </c>
      <c r="C36" s="90">
        <f>Yucatán!J43</f>
        <v>3.3718160368999999</v>
      </c>
      <c r="D36" s="90">
        <f t="shared" si="0"/>
        <v>3.2930587945764144E-3</v>
      </c>
      <c r="E36" s="90">
        <f t="shared" si="1"/>
        <v>1.1103588454007336E-2</v>
      </c>
      <c r="F36" s="90">
        <f t="shared" si="2"/>
        <v>3.1445537498264071E-3</v>
      </c>
    </row>
    <row r="37" spans="1:6" ht="15.75" thickBot="1">
      <c r="A37" s="85" t="str">
        <f>Yucatán!C44</f>
        <v>Dzilam de Bravo</v>
      </c>
      <c r="B37" s="86">
        <f>Yucatán!I44</f>
        <v>172</v>
      </c>
      <c r="C37" s="90">
        <f>Yucatán!J44</f>
        <v>3.5818535329999999</v>
      </c>
      <c r="D37" s="90">
        <f t="shared" si="0"/>
        <v>1.0078400581265893E-3</v>
      </c>
      <c r="E37" s="90">
        <f t="shared" si="1"/>
        <v>3.6099354728996494E-3</v>
      </c>
      <c r="F37" s="90">
        <f t="shared" si="2"/>
        <v>1.0223394153122721E-3</v>
      </c>
    </row>
    <row r="38" spans="1:6" ht="15.75" thickBot="1">
      <c r="A38" s="85" t="str">
        <f>Yucatán!C45</f>
        <v>Dzilam González</v>
      </c>
      <c r="B38" s="86">
        <f>Yucatán!I45</f>
        <v>887</v>
      </c>
      <c r="C38" s="90">
        <f>Yucatán!J45</f>
        <v>3.4001838904000001</v>
      </c>
      <c r="D38" s="90">
        <f t="shared" si="0"/>
        <v>5.1974077416179348E-3</v>
      </c>
      <c r="E38" s="90">
        <f t="shared" si="1"/>
        <v>1.7672142074889548E-2</v>
      </c>
      <c r="F38" s="90">
        <f t="shared" si="2"/>
        <v>5.0047784875350918E-3</v>
      </c>
    </row>
    <row r="39" spans="1:6" ht="15.75" thickBot="1">
      <c r="A39" s="85" t="str">
        <f>Yucatán!C46</f>
        <v>Dzitás</v>
      </c>
      <c r="B39" s="86">
        <f>Yucatán!I46</f>
        <v>1285</v>
      </c>
      <c r="C39" s="90">
        <f>Yucatán!J46</f>
        <v>3.411083133</v>
      </c>
      <c r="D39" s="90">
        <f t="shared" si="0"/>
        <v>7.5295027598410898E-3</v>
      </c>
      <c r="E39" s="90">
        <f t="shared" si="1"/>
        <v>2.5683759863970892E-2</v>
      </c>
      <c r="F39" s="90">
        <f t="shared" si="2"/>
        <v>7.2736812719983827E-3</v>
      </c>
    </row>
    <row r="40" spans="1:6" ht="15.75" thickBot="1">
      <c r="A40" s="85" t="str">
        <f>Yucatán!C47</f>
        <v>Dzoncauich</v>
      </c>
      <c r="B40" s="86">
        <f>Yucatán!I47</f>
        <v>340</v>
      </c>
      <c r="C40" s="90">
        <f>Yucatán!J47</f>
        <v>3.4036955513999998</v>
      </c>
      <c r="D40" s="90">
        <f t="shared" si="0"/>
        <v>1.9922419753665137E-3</v>
      </c>
      <c r="E40" s="90">
        <f t="shared" si="1"/>
        <v>6.7809851488673505E-3</v>
      </c>
      <c r="F40" s="90">
        <f t="shared" si="2"/>
        <v>1.9203856812337432E-3</v>
      </c>
    </row>
    <row r="41" spans="1:6" ht="15.75" thickBot="1">
      <c r="A41" s="85" t="str">
        <f>Yucatán!C48</f>
        <v>Espita</v>
      </c>
      <c r="B41" s="86">
        <f>Yucatán!I48</f>
        <v>2540</v>
      </c>
      <c r="C41" s="90">
        <f>Yucatán!J48</f>
        <v>3.5478560571000002</v>
      </c>
      <c r="D41" s="90">
        <f t="shared" si="0"/>
        <v>1.4883219463032192E-2</v>
      </c>
      <c r="E41" s="90">
        <f t="shared" si="1"/>
        <v>5.2803520321067374E-2</v>
      </c>
      <c r="F41" s="90">
        <f t="shared" si="2"/>
        <v>1.4954040175158096E-2</v>
      </c>
    </row>
    <row r="42" spans="1:6" ht="15.75" thickBot="1">
      <c r="A42" s="85" t="str">
        <f>Yucatán!C49</f>
        <v>Halachó</v>
      </c>
      <c r="B42" s="86">
        <f>Yucatán!I49</f>
        <v>2364</v>
      </c>
      <c r="C42" s="90">
        <f>Yucatán!J49</f>
        <v>3.5477179353000001</v>
      </c>
      <c r="D42" s="90">
        <f t="shared" si="0"/>
        <v>1.3851941264018938E-2</v>
      </c>
      <c r="E42" s="90">
        <f t="shared" si="1"/>
        <v>4.9142780461082142E-2</v>
      </c>
      <c r="F42" s="90">
        <f t="shared" si="2"/>
        <v>1.3917312877353661E-2</v>
      </c>
    </row>
    <row r="43" spans="1:6" ht="15.75" thickBot="1">
      <c r="A43" s="85" t="str">
        <f>Yucatán!C50</f>
        <v>Hocabá</v>
      </c>
      <c r="B43" s="86">
        <f>Yucatán!I50</f>
        <v>1011</v>
      </c>
      <c r="C43" s="90">
        <f>Yucatán!J50</f>
        <v>3.5422378390999998</v>
      </c>
      <c r="D43" s="90">
        <f t="shared" si="0"/>
        <v>5.9239901091045462E-3</v>
      </c>
      <c r="E43" s="90">
        <f t="shared" si="1"/>
        <v>2.0984181922924259E-2</v>
      </c>
      <c r="F43" s="90">
        <f t="shared" si="2"/>
        <v>5.9427533923914816E-3</v>
      </c>
    </row>
    <row r="44" spans="1:6" ht="15.75" thickBot="1">
      <c r="A44" s="85" t="str">
        <f>Yucatán!C51</f>
        <v>Hoctún</v>
      </c>
      <c r="B44" s="86">
        <f>Yucatán!I51</f>
        <v>1293</v>
      </c>
      <c r="C44" s="90">
        <f>Yucatán!J51</f>
        <v>3.5034266291999998</v>
      </c>
      <c r="D44" s="90">
        <f t="shared" si="0"/>
        <v>7.5763790416144188E-3</v>
      </c>
      <c r="E44" s="90">
        <f t="shared" si="1"/>
        <v>2.6543288087304728E-2</v>
      </c>
      <c r="F44" s="90">
        <f t="shared" si="2"/>
        <v>7.5171010194936688E-3</v>
      </c>
    </row>
    <row r="45" spans="1:6" ht="15.75" thickBot="1">
      <c r="A45" s="85" t="str">
        <f>Yucatán!C52</f>
        <v>Homún</v>
      </c>
      <c r="B45" s="86">
        <f>Yucatán!I52</f>
        <v>1479</v>
      </c>
      <c r="C45" s="90">
        <f>Yucatán!J52</f>
        <v>3.6880426345999999</v>
      </c>
      <c r="D45" s="90">
        <f t="shared" si="0"/>
        <v>8.6662525928443354E-3</v>
      </c>
      <c r="E45" s="90">
        <f t="shared" si="1"/>
        <v>3.19615090446227E-2</v>
      </c>
      <c r="F45" s="90">
        <f t="shared" si="2"/>
        <v>9.051549733915646E-3</v>
      </c>
    </row>
    <row r="46" spans="1:6" ht="15.75" thickBot="1">
      <c r="A46" s="85" t="str">
        <f>Yucatán!C53</f>
        <v>Huhí</v>
      </c>
      <c r="B46" s="86">
        <f>Yucatán!I53</f>
        <v>1339</v>
      </c>
      <c r="C46" s="90">
        <f>Yucatán!J53</f>
        <v>3.4935780220999999</v>
      </c>
      <c r="D46" s="90">
        <f t="shared" si="0"/>
        <v>7.8459176618110651E-3</v>
      </c>
      <c r="E46" s="90">
        <f t="shared" si="1"/>
        <v>2.7410325506509358E-2</v>
      </c>
      <c r="F46" s="90">
        <f t="shared" si="2"/>
        <v>7.7626473830943246E-3</v>
      </c>
    </row>
    <row r="47" spans="1:6" ht="15.75" thickBot="1">
      <c r="A47" s="85" t="str">
        <f>Yucatán!C54</f>
        <v>Hunucmá</v>
      </c>
      <c r="B47" s="86">
        <f>Yucatán!I54</f>
        <v>3163</v>
      </c>
      <c r="C47" s="90">
        <f>Yucatán!J54</f>
        <v>3.5896610544000001</v>
      </c>
      <c r="D47" s="90">
        <f t="shared" si="0"/>
        <v>1.8533709906130246E-2</v>
      </c>
      <c r="E47" s="90">
        <f t="shared" si="1"/>
        <v>6.652973664358322E-2</v>
      </c>
      <c r="F47" s="90">
        <f t="shared" si="2"/>
        <v>1.88413262707012E-2</v>
      </c>
    </row>
    <row r="48" spans="1:6" ht="15.75" thickBot="1">
      <c r="A48" s="85" t="str">
        <f>Yucatán!C55</f>
        <v>Ixil</v>
      </c>
      <c r="B48" s="86">
        <f>Yucatán!I55</f>
        <v>346</v>
      </c>
      <c r="C48" s="90">
        <f>Yucatán!J55</f>
        <v>3.4961108301000001</v>
      </c>
      <c r="D48" s="90">
        <f t="shared" si="0"/>
        <v>2.0273991866965112E-3</v>
      </c>
      <c r="E48" s="90">
        <f t="shared" si="1"/>
        <v>7.088012253545605E-3</v>
      </c>
      <c r="F48" s="90">
        <f t="shared" si="2"/>
        <v>2.0073362411642953E-3</v>
      </c>
    </row>
    <row r="49" spans="1:6" ht="15.75" thickBot="1">
      <c r="A49" s="85" t="str">
        <f>Yucatán!C56</f>
        <v>Izamal</v>
      </c>
      <c r="B49" s="86">
        <f>Yucatán!I56</f>
        <v>1850</v>
      </c>
      <c r="C49" s="90">
        <f>Yucatán!J56</f>
        <v>3.5200436218000002</v>
      </c>
      <c r="D49" s="90">
        <f t="shared" si="0"/>
        <v>1.0840140160082503E-2</v>
      </c>
      <c r="E49" s="90">
        <f t="shared" si="1"/>
        <v>3.815776622991645E-2</v>
      </c>
      <c r="F49" s="90">
        <f t="shared" si="2"/>
        <v>1.0806339534313213E-2</v>
      </c>
    </row>
    <row r="50" spans="1:6" ht="15.75" thickBot="1">
      <c r="A50" s="85" t="str">
        <f>Yucatán!C57</f>
        <v>Kanasín</v>
      </c>
      <c r="B50" s="86">
        <f>Yucatán!I57</f>
        <v>4678</v>
      </c>
      <c r="C50" s="90">
        <f>Yucatán!J57</f>
        <v>3.6299993165000002</v>
      </c>
      <c r="D50" s="90">
        <f t="shared" si="0"/>
        <v>2.7410905766954565E-2</v>
      </c>
      <c r="E50" s="90">
        <f t="shared" si="1"/>
        <v>9.9501569198690978E-2</v>
      </c>
      <c r="F50" s="90">
        <f t="shared" si="2"/>
        <v>2.8179001215092109E-2</v>
      </c>
    </row>
    <row r="51" spans="1:6" ht="15.75" thickBot="1">
      <c r="A51" s="85" t="str">
        <f>Yucatán!C58</f>
        <v>Kantunil</v>
      </c>
      <c r="B51" s="86">
        <f>Yucatán!I58</f>
        <v>1602</v>
      </c>
      <c r="C51" s="90">
        <f>Yucatán!J58</f>
        <v>3.4790628294000001</v>
      </c>
      <c r="D51" s="90">
        <f t="shared" si="0"/>
        <v>9.3869754251092799E-3</v>
      </c>
      <c r="E51" s="90">
        <f t="shared" si="1"/>
        <v>3.2657877281988962E-2</v>
      </c>
      <c r="F51" s="90">
        <f t="shared" si="2"/>
        <v>9.2487623162389558E-3</v>
      </c>
    </row>
    <row r="52" spans="1:6" ht="15.75" thickBot="1">
      <c r="A52" s="85" t="str">
        <f>Yucatán!C59</f>
        <v>Kaua</v>
      </c>
      <c r="B52" s="86">
        <f>Yucatán!I59</f>
        <v>805</v>
      </c>
      <c r="C52" s="90">
        <f>Yucatán!J59</f>
        <v>3.5083981858</v>
      </c>
      <c r="D52" s="90">
        <f t="shared" si="0"/>
        <v>4.7169258534413049E-3</v>
      </c>
      <c r="E52" s="90">
        <f t="shared" si="1"/>
        <v>1.654885410676659E-2</v>
      </c>
      <c r="F52" s="90">
        <f t="shared" si="2"/>
        <v>4.686661564620759E-3</v>
      </c>
    </row>
    <row r="53" spans="1:6" ht="15.75" thickBot="1">
      <c r="A53" s="85" t="str">
        <f>Yucatán!C60</f>
        <v>Kinchil</v>
      </c>
      <c r="B53" s="86">
        <f>Yucatán!I60</f>
        <v>935</v>
      </c>
      <c r="C53" s="90">
        <f>Yucatán!J60</f>
        <v>3.4564893415000002</v>
      </c>
      <c r="D53" s="90">
        <f t="shared" si="0"/>
        <v>5.4786654322579132E-3</v>
      </c>
      <c r="E53" s="90">
        <f t="shared" si="1"/>
        <v>1.8936948672243967E-2</v>
      </c>
      <c r="F53" s="90">
        <f t="shared" si="2"/>
        <v>5.3629737092861837E-3</v>
      </c>
    </row>
    <row r="54" spans="1:6" ht="15.75" thickBot="1">
      <c r="A54" s="85" t="str">
        <f>Yucatán!C61</f>
        <v>Kopomá</v>
      </c>
      <c r="B54" s="86">
        <f>Yucatán!I61</f>
        <v>180</v>
      </c>
      <c r="C54" s="90">
        <f>Yucatán!J61</f>
        <v>3.4970571693000001</v>
      </c>
      <c r="D54" s="90">
        <f t="shared" si="0"/>
        <v>1.0547163398999192E-3</v>
      </c>
      <c r="E54" s="90">
        <f t="shared" si="1"/>
        <v>3.6884033380248683E-3</v>
      </c>
      <c r="F54" s="90">
        <f t="shared" si="2"/>
        <v>1.044561638383889E-3</v>
      </c>
    </row>
    <row r="55" spans="1:6" ht="15.75" thickBot="1">
      <c r="A55" s="85" t="str">
        <f>Yucatán!C62</f>
        <v>Mama</v>
      </c>
      <c r="B55" s="86">
        <f>Yucatán!I62</f>
        <v>660</v>
      </c>
      <c r="C55" s="90">
        <f>Yucatán!J62</f>
        <v>3.3688888968000001</v>
      </c>
      <c r="D55" s="90">
        <f t="shared" si="0"/>
        <v>3.8672932462997037E-3</v>
      </c>
      <c r="E55" s="90">
        <f t="shared" si="1"/>
        <v>1.30284812781287E-2</v>
      </c>
      <c r="F55" s="90">
        <f t="shared" si="2"/>
        <v>3.6896864313173397E-3</v>
      </c>
    </row>
    <row r="56" spans="1:6" ht="15.75" thickBot="1">
      <c r="A56" s="85" t="str">
        <f>Yucatán!C63</f>
        <v>Maní</v>
      </c>
      <c r="B56" s="86">
        <f>Yucatán!I63</f>
        <v>1291</v>
      </c>
      <c r="C56" s="90">
        <f>Yucatán!J63</f>
        <v>3.4542145622999998</v>
      </c>
      <c r="D56" s="90">
        <f t="shared" si="0"/>
        <v>7.5646599711710867E-3</v>
      </c>
      <c r="E56" s="90">
        <f t="shared" si="1"/>
        <v>2.6129958631267065E-2</v>
      </c>
      <c r="F56" s="90">
        <f t="shared" si="2"/>
        <v>7.4000454661218348E-3</v>
      </c>
    </row>
    <row r="57" spans="1:6" ht="15.75" thickBot="1">
      <c r="A57" s="85" t="str">
        <f>Yucatán!C64</f>
        <v>Maxcanú</v>
      </c>
      <c r="B57" s="86">
        <f>Yucatán!I64</f>
        <v>2150</v>
      </c>
      <c r="C57" s="90">
        <f>Yucatán!J64</f>
        <v>3.6402432901999999</v>
      </c>
      <c r="D57" s="90">
        <f t="shared" si="0"/>
        <v>1.2598000726582367E-2</v>
      </c>
      <c r="E57" s="90">
        <f t="shared" si="1"/>
        <v>4.5859787614876184E-2</v>
      </c>
      <c r="F57" s="90">
        <f t="shared" si="2"/>
        <v>1.2987564129194286E-2</v>
      </c>
    </row>
    <row r="58" spans="1:6" ht="15.75" thickBot="1">
      <c r="A58" s="85" t="str">
        <f>Yucatán!C65</f>
        <v>Mayapán</v>
      </c>
      <c r="B58" s="86">
        <f>Yucatán!I65</f>
        <v>1344</v>
      </c>
      <c r="C58" s="90">
        <f>Yucatán!J65</f>
        <v>3.3832730093999999</v>
      </c>
      <c r="D58" s="90">
        <f t="shared" si="0"/>
        <v>7.875215337919397E-3</v>
      </c>
      <c r="E58" s="90">
        <f t="shared" si="1"/>
        <v>2.6644003495995595E-2</v>
      </c>
      <c r="F58" s="90">
        <f t="shared" si="2"/>
        <v>7.5456237819659993E-3</v>
      </c>
    </row>
    <row r="59" spans="1:6" ht="15.75" thickBot="1">
      <c r="A59" s="85" t="str">
        <f>Yucatán!C66</f>
        <v>Mérida</v>
      </c>
      <c r="B59" s="86">
        <f>Yucatán!I66</f>
        <v>16816</v>
      </c>
      <c r="C59" s="90">
        <f>Yucatán!J66</f>
        <v>3.5319385015</v>
      </c>
      <c r="D59" s="90">
        <f t="shared" si="0"/>
        <v>9.8533944287539116E-2</v>
      </c>
      <c r="E59" s="90">
        <f t="shared" si="1"/>
        <v>0.34801583153381538</v>
      </c>
      <c r="F59" s="90">
        <f t="shared" si="2"/>
        <v>9.8558631975742647E-2</v>
      </c>
    </row>
    <row r="60" spans="1:6" ht="15.75" thickBot="1">
      <c r="A60" s="85" t="str">
        <f>Yucatán!C67</f>
        <v>Mocochá</v>
      </c>
      <c r="B60" s="86">
        <f>Yucatán!I67</f>
        <v>136</v>
      </c>
      <c r="C60" s="90">
        <f>Yucatán!J67</f>
        <v>3.6128523553999998</v>
      </c>
      <c r="D60" s="90">
        <f t="shared" si="0"/>
        <v>7.9689679014660554E-4</v>
      </c>
      <c r="E60" s="90">
        <f t="shared" si="1"/>
        <v>2.8790704452918633E-3</v>
      </c>
      <c r="F60" s="90">
        <f t="shared" si="2"/>
        <v>8.1535728762438964E-4</v>
      </c>
    </row>
    <row r="61" spans="1:6" ht="15.75" thickBot="1">
      <c r="A61" s="85" t="str">
        <f>Yucatán!C68</f>
        <v>Motul</v>
      </c>
      <c r="B61" s="86">
        <f>Yucatán!I68</f>
        <v>2693</v>
      </c>
      <c r="C61" s="90">
        <f>Yucatán!J68</f>
        <v>3.6142708586999999</v>
      </c>
      <c r="D61" s="90">
        <f t="shared" si="0"/>
        <v>1.5779728351947124E-2</v>
      </c>
      <c r="E61" s="90">
        <f t="shared" si="1"/>
        <v>5.7032212340644664E-2</v>
      </c>
      <c r="F61" s="90">
        <f t="shared" si="2"/>
        <v>1.6151612419671869E-2</v>
      </c>
    </row>
    <row r="62" spans="1:6" ht="15.75" thickBot="1">
      <c r="A62" s="85" t="str">
        <f>Yucatán!C69</f>
        <v>Muna</v>
      </c>
      <c r="B62" s="86">
        <f>Yucatán!I69</f>
        <v>1573</v>
      </c>
      <c r="C62" s="90">
        <f>Yucatán!J69</f>
        <v>3.5703885529999999</v>
      </c>
      <c r="D62" s="90">
        <f t="shared" si="0"/>
        <v>9.2170489036809602E-3</v>
      </c>
      <c r="E62" s="90">
        <f t="shared" si="1"/>
        <v>3.29084458981437E-2</v>
      </c>
      <c r="F62" s="90">
        <f t="shared" si="2"/>
        <v>9.3197237432390556E-3</v>
      </c>
    </row>
    <row r="63" spans="1:6" ht="15.75" thickBot="1">
      <c r="A63" s="85" t="str">
        <f>Yucatán!C70</f>
        <v>Muxupip</v>
      </c>
      <c r="B63" s="86">
        <f>Yucatán!I70</f>
        <v>202</v>
      </c>
      <c r="C63" s="90">
        <f>Yucatán!J70</f>
        <v>3.3808249591999999</v>
      </c>
      <c r="D63" s="90">
        <f t="shared" si="0"/>
        <v>1.183626114776576E-3</v>
      </c>
      <c r="E63" s="90">
        <f t="shared" si="1"/>
        <v>4.0016327111975719E-3</v>
      </c>
      <c r="F63" s="90">
        <f t="shared" si="2"/>
        <v>1.1332686905270654E-3</v>
      </c>
    </row>
    <row r="64" spans="1:6" ht="15.75" thickBot="1">
      <c r="A64" s="85" t="str">
        <f>Yucatán!C71</f>
        <v>Opichén</v>
      </c>
      <c r="B64" s="86">
        <f>Yucatán!I71</f>
        <v>1624</v>
      </c>
      <c r="C64" s="90">
        <f>Yucatán!J71</f>
        <v>3.5448352000000001</v>
      </c>
      <c r="D64" s="90">
        <f t="shared" si="0"/>
        <v>9.5158851999859375E-3</v>
      </c>
      <c r="E64" s="90">
        <f t="shared" si="1"/>
        <v>3.3732244816069193E-2</v>
      </c>
      <c r="F64" s="90">
        <f t="shared" si="2"/>
        <v>9.5530248951320399E-3</v>
      </c>
    </row>
    <row r="65" spans="1:6" ht="15.75" thickBot="1">
      <c r="A65" s="85" t="str">
        <f>Yucatán!C72</f>
        <v>Oxkutzcab</v>
      </c>
      <c r="B65" s="86">
        <f>Yucatán!I72</f>
        <v>3910</v>
      </c>
      <c r="C65" s="90">
        <f>Yucatán!J72</f>
        <v>3.5914136481000001</v>
      </c>
      <c r="D65" s="90">
        <f t="shared" si="0"/>
        <v>2.2910782716714911E-2</v>
      </c>
      <c r="E65" s="90">
        <f t="shared" si="1"/>
        <v>8.2282097737463533E-2</v>
      </c>
      <c r="F65" s="90">
        <f t="shared" si="2"/>
        <v>2.3302419758771158E-2</v>
      </c>
    </row>
    <row r="66" spans="1:6" ht="15.75" thickBot="1">
      <c r="A66" s="85" t="str">
        <f>Yucatán!C73</f>
        <v>Panabá</v>
      </c>
      <c r="B66" s="86">
        <f>Yucatán!I73</f>
        <v>1453</v>
      </c>
      <c r="C66" s="90">
        <f>Yucatán!J73</f>
        <v>3.4596131678000002</v>
      </c>
      <c r="D66" s="90">
        <f t="shared" si="0"/>
        <v>8.5139046770810137E-3</v>
      </c>
      <c r="E66" s="90">
        <f t="shared" si="1"/>
        <v>2.9454816730223484E-2</v>
      </c>
      <c r="F66" s="90">
        <f t="shared" si="2"/>
        <v>8.3416505198412715E-3</v>
      </c>
    </row>
    <row r="67" spans="1:6" ht="15.75" thickBot="1">
      <c r="A67" s="85" t="str">
        <f>Yucatán!C74</f>
        <v>Peto</v>
      </c>
      <c r="B67" s="86">
        <f>Yucatán!I74</f>
        <v>3299</v>
      </c>
      <c r="C67" s="90">
        <f>Yucatán!J74</f>
        <v>3.5400052580999999</v>
      </c>
      <c r="D67" s="90">
        <f t="shared" si="0"/>
        <v>1.9330606696276852E-2</v>
      </c>
      <c r="E67" s="90">
        <f t="shared" si="1"/>
        <v>6.843044934708313E-2</v>
      </c>
      <c r="F67" s="90">
        <f t="shared" si="2"/>
        <v>1.9379611103923403E-2</v>
      </c>
    </row>
    <row r="68" spans="1:6" ht="15.75" thickBot="1">
      <c r="A68" s="85" t="str">
        <f>Yucatán!C75</f>
        <v>Progreso</v>
      </c>
      <c r="B68" s="86">
        <f>Yucatán!I75</f>
        <v>1717</v>
      </c>
      <c r="C68" s="90">
        <f>Yucatán!J75</f>
        <v>3.4355543853000001</v>
      </c>
      <c r="D68" s="90">
        <f t="shared" si="0"/>
        <v>1.0060821975600895E-2</v>
      </c>
      <c r="E68" s="90">
        <f t="shared" si="1"/>
        <v>3.4564501057998263E-2</v>
      </c>
      <c r="F68" s="90">
        <f t="shared" si="2"/>
        <v>9.7887211745118809E-3</v>
      </c>
    </row>
    <row r="69" spans="1:6" ht="15.75" thickBot="1">
      <c r="A69" s="85" t="str">
        <f>Yucatán!C76</f>
        <v>Quintana Roo</v>
      </c>
      <c r="B69" s="86">
        <f>Yucatán!I76</f>
        <v>135</v>
      </c>
      <c r="C69" s="90">
        <f>Yucatán!J76</f>
        <v>3.7926388226999999</v>
      </c>
      <c r="D69" s="90">
        <f t="shared" si="0"/>
        <v>7.9103725492493931E-4</v>
      </c>
      <c r="E69" s="90">
        <f t="shared" si="1"/>
        <v>3.0001186032303615E-3</v>
      </c>
      <c r="F69" s="90">
        <f t="shared" si="2"/>
        <v>8.4963831672878773E-4</v>
      </c>
    </row>
    <row r="70" spans="1:6" ht="15.75" thickBot="1">
      <c r="A70" s="85" t="str">
        <f>Yucatán!C77</f>
        <v>Río Lagartos</v>
      </c>
      <c r="B70" s="86">
        <f>Yucatán!I77</f>
        <v>100</v>
      </c>
      <c r="C70" s="90">
        <f>Yucatán!J77</f>
        <v>3.6323023990999999</v>
      </c>
      <c r="D70" s="90">
        <f t="shared" si="0"/>
        <v>5.8595352216662174E-4</v>
      </c>
      <c r="E70" s="90">
        <f t="shared" si="1"/>
        <v>2.1283603843269151E-3</v>
      </c>
      <c r="F70" s="90">
        <f t="shared" si="2"/>
        <v>6.0275501521327829E-4</v>
      </c>
    </row>
    <row r="71" spans="1:6" ht="15.75" thickBot="1">
      <c r="A71" s="85" t="str">
        <f>Yucatán!C78</f>
        <v>Sacalum</v>
      </c>
      <c r="B71" s="86">
        <f>Yucatán!I78</f>
        <v>1143</v>
      </c>
      <c r="C71" s="90">
        <f>Yucatán!J78</f>
        <v>3.542254196</v>
      </c>
      <c r="D71" s="90">
        <f t="shared" si="0"/>
        <v>6.6974487583644866E-3</v>
      </c>
      <c r="E71" s="90">
        <f t="shared" si="1"/>
        <v>2.3724065966811592E-2</v>
      </c>
      <c r="F71" s="90">
        <f t="shared" si="2"/>
        <v>6.7186928717753742E-3</v>
      </c>
    </row>
    <row r="72" spans="1:6" ht="15.75" thickBot="1">
      <c r="A72" s="85" t="str">
        <f>Yucatán!C79</f>
        <v>Samahil</v>
      </c>
      <c r="B72" s="86">
        <f>Yucatán!I79</f>
        <v>360</v>
      </c>
      <c r="C72" s="90">
        <f>Yucatán!J79</f>
        <v>3.4474910435999999</v>
      </c>
      <c r="D72" s="90">
        <f t="shared" si="0"/>
        <v>2.1094326797998384E-3</v>
      </c>
      <c r="E72" s="90">
        <f t="shared" si="1"/>
        <v>7.2722502706870891E-3</v>
      </c>
      <c r="F72" s="90">
        <f t="shared" si="2"/>
        <v>2.0595127379844512E-3</v>
      </c>
    </row>
    <row r="73" spans="1:6" ht="15.75" thickBot="1">
      <c r="A73" s="85" t="str">
        <f>Yucatán!C80</f>
        <v>Sanahcat</v>
      </c>
      <c r="B73" s="86">
        <f>Yucatán!I80</f>
        <v>170</v>
      </c>
      <c r="C73" s="90">
        <f>Yucatán!J80</f>
        <v>3.4232105973000002</v>
      </c>
      <c r="D73" s="90">
        <f t="shared" si="0"/>
        <v>9.9612098768325687E-4</v>
      </c>
      <c r="E73" s="90">
        <f t="shared" si="1"/>
        <v>3.409931921230268E-3</v>
      </c>
      <c r="F73" s="90">
        <f t="shared" si="2"/>
        <v>9.6569809426677068E-4</v>
      </c>
    </row>
    <row r="74" spans="1:6" ht="15.75" thickBot="1">
      <c r="A74" s="85" t="str">
        <f>Yucatán!C81</f>
        <v>San Felipe</v>
      </c>
      <c r="B74" s="86">
        <f>Yucatán!I81</f>
        <v>21</v>
      </c>
      <c r="C74" s="90">
        <f>Yucatán!J81</f>
        <v>3.3505567847000002</v>
      </c>
      <c r="D74" s="90">
        <f t="shared" si="0"/>
        <v>1.2305023965499058E-4</v>
      </c>
      <c r="E74" s="90">
        <f t="shared" si="1"/>
        <v>4.1228681533498967E-4</v>
      </c>
      <c r="F74" s="90">
        <f t="shared" si="2"/>
        <v>1.1676027588159857E-4</v>
      </c>
    </row>
    <row r="75" spans="1:6" ht="15.75" thickBot="1">
      <c r="A75" s="85" t="str">
        <f>Yucatán!C82</f>
        <v>Santa Elena</v>
      </c>
      <c r="B75" s="86">
        <f>Yucatán!I82</f>
        <v>1035</v>
      </c>
      <c r="C75" s="90">
        <f>Yucatán!J82</f>
        <v>3.4459693176999999</v>
      </c>
      <c r="D75" s="90">
        <f t="shared" ref="D75:D115" si="3">B75/$B$116</f>
        <v>6.064618954424535E-3</v>
      </c>
      <c r="E75" s="90">
        <f t="shared" ref="E75:E115" si="4">C75*D75</f>
        <v>2.0898490840488802E-2</v>
      </c>
      <c r="F75" s="90">
        <f t="shared" ref="F75:F115" si="5">E75/$E$116</f>
        <v>5.9184855427935569E-3</v>
      </c>
    </row>
    <row r="76" spans="1:6" ht="15.75" thickBot="1">
      <c r="A76" s="85" t="str">
        <f>Yucatán!C83</f>
        <v>Seyé</v>
      </c>
      <c r="B76" s="86">
        <f>Yucatán!I83</f>
        <v>1748</v>
      </c>
      <c r="C76" s="90">
        <f>Yucatán!J83</f>
        <v>3.5274958193999999</v>
      </c>
      <c r="D76" s="90">
        <f t="shared" si="3"/>
        <v>1.0242467567472548E-2</v>
      </c>
      <c r="E76" s="90">
        <f t="shared" si="4"/>
        <v>3.61302615245995E-2</v>
      </c>
      <c r="F76" s="90">
        <f t="shared" si="5"/>
        <v>1.0232147006347706E-2</v>
      </c>
    </row>
    <row r="77" spans="1:6" ht="15.75" thickBot="1">
      <c r="A77" s="85" t="str">
        <f>Yucatán!C84</f>
        <v>Sinanché</v>
      </c>
      <c r="B77" s="86">
        <f>Yucatán!I84</f>
        <v>428</v>
      </c>
      <c r="C77" s="90">
        <f>Yucatán!J84</f>
        <v>3.5113646690999998</v>
      </c>
      <c r="D77" s="90">
        <f t="shared" si="3"/>
        <v>2.5078810748731411E-3</v>
      </c>
      <c r="E77" s="90">
        <f t="shared" si="4"/>
        <v>8.8060850006140782E-3</v>
      </c>
      <c r="F77" s="90">
        <f t="shared" si="5"/>
        <v>2.4938971508780294E-3</v>
      </c>
    </row>
    <row r="78" spans="1:6" ht="15.75" thickBot="1">
      <c r="A78" s="85" t="str">
        <f>Yucatán!C85</f>
        <v>Sotuta</v>
      </c>
      <c r="B78" s="86">
        <f>Yucatán!I85</f>
        <v>2574</v>
      </c>
      <c r="C78" s="90">
        <f>Yucatán!J85</f>
        <v>3.5320632535000001</v>
      </c>
      <c r="D78" s="90">
        <f t="shared" si="3"/>
        <v>1.5082443660568844E-2</v>
      </c>
      <c r="E78" s="90">
        <f t="shared" si="4"/>
        <v>5.3272145026479242E-2</v>
      </c>
      <c r="F78" s="90">
        <f t="shared" si="5"/>
        <v>1.5086755430299992E-2</v>
      </c>
    </row>
    <row r="79" spans="1:6" ht="15.75" thickBot="1">
      <c r="A79" s="85" t="str">
        <f>Yucatán!C86</f>
        <v>Sucilá</v>
      </c>
      <c r="B79" s="86">
        <f>Yucatán!I86</f>
        <v>637</v>
      </c>
      <c r="C79" s="90">
        <f>Yucatán!J86</f>
        <v>3.3647925117000002</v>
      </c>
      <c r="D79" s="90">
        <f t="shared" si="3"/>
        <v>3.7325239362013805E-3</v>
      </c>
      <c r="E79" s="90">
        <f t="shared" si="4"/>
        <v>1.2559168590271414E-2</v>
      </c>
      <c r="F79" s="90">
        <f t="shared" si="5"/>
        <v>3.5567763384626171E-3</v>
      </c>
    </row>
    <row r="80" spans="1:6" ht="15.75" thickBot="1">
      <c r="A80" s="85" t="str">
        <f>Yucatán!C87</f>
        <v>Sudzal</v>
      </c>
      <c r="B80" s="86">
        <f>Yucatán!I87</f>
        <v>190</v>
      </c>
      <c r="C80" s="90">
        <f>Yucatán!J87</f>
        <v>3.4635318927999998</v>
      </c>
      <c r="D80" s="90">
        <f t="shared" si="3"/>
        <v>1.1133116921165814E-3</v>
      </c>
      <c r="E80" s="90">
        <f t="shared" si="4"/>
        <v>3.8559905522729137E-3</v>
      </c>
      <c r="F80" s="90">
        <f t="shared" si="5"/>
        <v>1.0920226015823638E-3</v>
      </c>
    </row>
    <row r="81" spans="1:6" ht="15.75" thickBot="1">
      <c r="A81" s="85" t="str">
        <f>Yucatán!C88</f>
        <v>Suma</v>
      </c>
      <c r="B81" s="86">
        <f>Yucatán!I88</f>
        <v>161</v>
      </c>
      <c r="C81" s="90">
        <f>Yucatán!J88</f>
        <v>3.6140087106999998</v>
      </c>
      <c r="D81" s="90">
        <f t="shared" si="3"/>
        <v>9.4338517068826098E-4</v>
      </c>
      <c r="E81" s="90">
        <f t="shared" si="4"/>
        <v>3.4094022244125811E-3</v>
      </c>
      <c r="F81" s="90">
        <f t="shared" si="5"/>
        <v>9.6554808329318072E-4</v>
      </c>
    </row>
    <row r="82" spans="1:6" ht="15.75" thickBot="1">
      <c r="A82" s="85" t="str">
        <f>Yucatán!C89</f>
        <v>Tahdziú</v>
      </c>
      <c r="B82" s="86">
        <f>Yucatán!I89</f>
        <v>2490</v>
      </c>
      <c r="C82" s="90">
        <f>Yucatán!J89</f>
        <v>3.3721173843000001</v>
      </c>
      <c r="D82" s="90">
        <f t="shared" si="3"/>
        <v>1.4590242701948881E-2</v>
      </c>
      <c r="E82" s="90">
        <f t="shared" si="4"/>
        <v>4.9200011056398027E-2</v>
      </c>
      <c r="F82" s="90">
        <f t="shared" si="5"/>
        <v>1.3933520672144579E-2</v>
      </c>
    </row>
    <row r="83" spans="1:6" ht="15.75" thickBot="1">
      <c r="A83" s="85" t="str">
        <f>Yucatán!C90</f>
        <v>Tahmek</v>
      </c>
      <c r="B83" s="86">
        <f>Yucatán!I90</f>
        <v>531</v>
      </c>
      <c r="C83" s="90">
        <f>Yucatán!J90</f>
        <v>3.3691825088999998</v>
      </c>
      <c r="D83" s="90">
        <f t="shared" si="3"/>
        <v>3.1114132027047613E-3</v>
      </c>
      <c r="E83" s="90">
        <f t="shared" si="4"/>
        <v>1.0482918940513411E-2</v>
      </c>
      <c r="F83" s="90">
        <f t="shared" si="5"/>
        <v>2.9687791654076316E-3</v>
      </c>
    </row>
    <row r="84" spans="1:6" ht="15.75" thickBot="1">
      <c r="A84" s="85" t="str">
        <f>Yucatán!C91</f>
        <v>Teabo</v>
      </c>
      <c r="B84" s="86">
        <f>Yucatán!I91</f>
        <v>1869</v>
      </c>
      <c r="C84" s="90">
        <f>Yucatán!J91</f>
        <v>3.632370812</v>
      </c>
      <c r="D84" s="90">
        <f t="shared" si="3"/>
        <v>1.095147132929416E-2</v>
      </c>
      <c r="E84" s="90">
        <f t="shared" si="4"/>
        <v>3.977980480498295E-2</v>
      </c>
      <c r="F84" s="90">
        <f t="shared" si="5"/>
        <v>1.1265703415162708E-2</v>
      </c>
    </row>
    <row r="85" spans="1:6" ht="15.75" thickBot="1">
      <c r="A85" s="85" t="str">
        <f>Yucatán!C92</f>
        <v>Tecoh</v>
      </c>
      <c r="B85" s="86">
        <f>Yucatán!I92</f>
        <v>1834</v>
      </c>
      <c r="C85" s="90">
        <f>Yucatán!J92</f>
        <v>3.6179406425999998</v>
      </c>
      <c r="D85" s="90">
        <f t="shared" si="3"/>
        <v>1.0746387596535843E-2</v>
      </c>
      <c r="E85" s="90">
        <f t="shared" si="4"/>
        <v>3.8879792446639555E-2</v>
      </c>
      <c r="F85" s="90">
        <f t="shared" si="5"/>
        <v>1.1010818496828273E-2</v>
      </c>
    </row>
    <row r="86" spans="1:6" ht="15.75" thickBot="1">
      <c r="A86" s="85" t="str">
        <f>Yucatán!C93</f>
        <v>Tekal de Venegas</v>
      </c>
      <c r="B86" s="86">
        <f>Yucatán!I93</f>
        <v>812</v>
      </c>
      <c r="C86" s="90">
        <f>Yucatán!J93</f>
        <v>3.5038296015000001</v>
      </c>
      <c r="D86" s="90">
        <f t="shared" si="3"/>
        <v>4.7579425999929688E-3</v>
      </c>
      <c r="E86" s="90">
        <f t="shared" si="4"/>
        <v>1.6671020124093237E-2</v>
      </c>
      <c r="F86" s="90">
        <f t="shared" si="5"/>
        <v>4.7212591732656668E-3</v>
      </c>
    </row>
    <row r="87" spans="1:6" ht="15.75" thickBot="1">
      <c r="A87" s="85" t="str">
        <f>Yucatán!C94</f>
        <v>Tekantó</v>
      </c>
      <c r="B87" s="86">
        <f>Yucatán!I94</f>
        <v>620</v>
      </c>
      <c r="C87" s="90">
        <f>Yucatán!J94</f>
        <v>3.4877700138000001</v>
      </c>
      <c r="D87" s="90">
        <f t="shared" si="3"/>
        <v>3.6329118374330547E-3</v>
      </c>
      <c r="E87" s="90">
        <f t="shared" si="4"/>
        <v>1.2670760969378069E-2</v>
      </c>
      <c r="F87" s="90">
        <f t="shared" si="5"/>
        <v>3.5883794760991922E-3</v>
      </c>
    </row>
    <row r="88" spans="1:6" ht="15.75" thickBot="1">
      <c r="A88" s="85" t="str">
        <f>Yucatán!C95</f>
        <v>Tekax</v>
      </c>
      <c r="B88" s="86">
        <f>Yucatán!I95</f>
        <v>4776</v>
      </c>
      <c r="C88" s="90">
        <f>Yucatán!J95</f>
        <v>3.4968432163999998</v>
      </c>
      <c r="D88" s="90">
        <f t="shared" si="3"/>
        <v>2.7985140218677856E-2</v>
      </c>
      <c r="E88" s="90">
        <f t="shared" si="4"/>
        <v>9.7859647733686467E-2</v>
      </c>
      <c r="F88" s="90">
        <f t="shared" si="5"/>
        <v>2.7714006468476025E-2</v>
      </c>
    </row>
    <row r="89" spans="1:6" ht="15.75" thickBot="1">
      <c r="A89" s="85" t="str">
        <f>Yucatán!C96</f>
        <v>Tekit</v>
      </c>
      <c r="B89" s="86">
        <f>Yucatán!I96</f>
        <v>1245</v>
      </c>
      <c r="C89" s="90">
        <f>Yucatán!J96</f>
        <v>3.4992094571000001</v>
      </c>
      <c r="D89" s="90">
        <f t="shared" si="3"/>
        <v>7.2951213509744404E-3</v>
      </c>
      <c r="E89" s="90">
        <f t="shared" si="4"/>
        <v>2.5527157622021891E-2</v>
      </c>
      <c r="F89" s="90">
        <f t="shared" si="5"/>
        <v>7.2293312702677052E-3</v>
      </c>
    </row>
    <row r="90" spans="1:6" ht="15.75" thickBot="1">
      <c r="A90" s="85" t="str">
        <f>Yucatán!C97</f>
        <v>Tekom</v>
      </c>
      <c r="B90" s="86">
        <f>Yucatán!I97</f>
        <v>1233</v>
      </c>
      <c r="C90" s="90">
        <f>Yucatán!J97</f>
        <v>3.3746220264</v>
      </c>
      <c r="D90" s="90">
        <f t="shared" si="3"/>
        <v>7.2248069283144464E-3</v>
      </c>
      <c r="E90" s="90">
        <f t="shared" si="4"/>
        <v>2.4380992596777257E-2</v>
      </c>
      <c r="F90" s="90">
        <f t="shared" si="5"/>
        <v>6.904735528721455E-3</v>
      </c>
    </row>
    <row r="91" spans="1:6" ht="15.75" thickBot="1">
      <c r="A91" s="85" t="str">
        <f>Yucatán!C98</f>
        <v>Telchac Pueblo</v>
      </c>
      <c r="B91" s="86">
        <f>Yucatán!I98</f>
        <v>453</v>
      </c>
      <c r="C91" s="90">
        <f>Yucatán!J98</f>
        <v>3.4598410954999999</v>
      </c>
      <c r="D91" s="90">
        <f t="shared" si="3"/>
        <v>2.6543694554147963E-3</v>
      </c>
      <c r="E91" s="90">
        <f t="shared" si="4"/>
        <v>9.1836965244840672E-3</v>
      </c>
      <c r="F91" s="90">
        <f t="shared" si="5"/>
        <v>2.6008373295672432E-3</v>
      </c>
    </row>
    <row r="92" spans="1:6" ht="15.75" thickBot="1">
      <c r="A92" s="85" t="str">
        <f>Yucatán!C99</f>
        <v>Telchac Puerto</v>
      </c>
      <c r="B92" s="86">
        <f>Yucatán!I99</f>
        <v>61</v>
      </c>
      <c r="C92" s="90">
        <f>Yucatán!J99</f>
        <v>3.6647441312</v>
      </c>
      <c r="D92" s="90">
        <f t="shared" si="3"/>
        <v>3.5743164852163929E-4</v>
      </c>
      <c r="E92" s="90">
        <f t="shared" si="4"/>
        <v>1.3098955362248188E-3</v>
      </c>
      <c r="F92" s="90">
        <f t="shared" si="5"/>
        <v>3.7096448030096496E-4</v>
      </c>
    </row>
    <row r="93" spans="1:6" ht="15.75" thickBot="1">
      <c r="A93" s="85" t="str">
        <f>Yucatán!C100</f>
        <v>Temax</v>
      </c>
      <c r="B93" s="86">
        <f>Yucatán!I100</f>
        <v>1887</v>
      </c>
      <c r="C93" s="90">
        <f>Yucatán!J100</f>
        <v>3.5311720886</v>
      </c>
      <c r="D93" s="90">
        <f t="shared" si="3"/>
        <v>1.1056942963284152E-2</v>
      </c>
      <c r="E93" s="90">
        <f t="shared" si="4"/>
        <v>3.9043968377191172E-2</v>
      </c>
      <c r="F93" s="90">
        <f t="shared" si="5"/>
        <v>1.1057313379107614E-2</v>
      </c>
    </row>
    <row r="94" spans="1:6" ht="15.75" thickBot="1">
      <c r="A94" s="85" t="str">
        <f>Yucatán!C101</f>
        <v>Temozón</v>
      </c>
      <c r="B94" s="86">
        <f>Yucatán!I101</f>
        <v>2529</v>
      </c>
      <c r="C94" s="90">
        <f>Yucatán!J101</f>
        <v>3.4792531201000001</v>
      </c>
      <c r="D94" s="90">
        <f t="shared" si="3"/>
        <v>1.4818764575593864E-2</v>
      </c>
      <c r="E94" s="90">
        <f t="shared" si="4"/>
        <v>5.1558232885662303E-2</v>
      </c>
      <c r="F94" s="90">
        <f t="shared" si="5"/>
        <v>1.4601372810833957E-2</v>
      </c>
    </row>
    <row r="95" spans="1:6" ht="15.75" thickBot="1">
      <c r="A95" s="85" t="str">
        <f>Yucatán!C102</f>
        <v>Tepakán</v>
      </c>
      <c r="B95" s="86">
        <f>Yucatán!I102</f>
        <v>261</v>
      </c>
      <c r="C95" s="90">
        <f>Yucatán!J102</f>
        <v>3.5023061598999998</v>
      </c>
      <c r="D95" s="90">
        <f t="shared" si="3"/>
        <v>1.5293386928548827E-3</v>
      </c>
      <c r="E95" s="90">
        <f t="shared" si="4"/>
        <v>5.3562123245590697E-3</v>
      </c>
      <c r="F95" s="90">
        <f t="shared" si="5"/>
        <v>1.5168877718968374E-3</v>
      </c>
    </row>
    <row r="96" spans="1:6" ht="15.75" thickBot="1">
      <c r="A96" s="85" t="str">
        <f>Yucatán!C103</f>
        <v>Tetiz</v>
      </c>
      <c r="B96" s="86">
        <f>Yucatán!I103</f>
        <v>796</v>
      </c>
      <c r="C96" s="90">
        <f>Yucatán!J103</f>
        <v>3.5530841618000002</v>
      </c>
      <c r="D96" s="90">
        <f t="shared" si="3"/>
        <v>4.664190036446309E-3</v>
      </c>
      <c r="E96" s="90">
        <f t="shared" si="4"/>
        <v>1.6572259746122746E-2</v>
      </c>
      <c r="F96" s="90">
        <f t="shared" si="5"/>
        <v>4.6932900785745446E-3</v>
      </c>
    </row>
    <row r="97" spans="1:6" ht="15.75" thickBot="1">
      <c r="A97" s="85" t="str">
        <f>Yucatán!C104</f>
        <v>Teya</v>
      </c>
      <c r="B97" s="86">
        <f>Yucatán!I104</f>
        <v>313</v>
      </c>
      <c r="C97" s="90">
        <f>Yucatán!J104</f>
        <v>3.3733748229999998</v>
      </c>
      <c r="D97" s="90">
        <f t="shared" si="3"/>
        <v>1.8340345243815261E-3</v>
      </c>
      <c r="E97" s="90">
        <f t="shared" si="4"/>
        <v>6.1868858890614196E-3</v>
      </c>
      <c r="F97" s="90">
        <f t="shared" si="5"/>
        <v>1.7521358345350753E-3</v>
      </c>
    </row>
    <row r="98" spans="1:6" ht="15.75" thickBot="1">
      <c r="A98" s="85" t="str">
        <f>Yucatán!C105</f>
        <v>Ticul</v>
      </c>
      <c r="B98" s="86">
        <f>Yucatán!I105</f>
        <v>4436</v>
      </c>
      <c r="C98" s="90">
        <f>Yucatán!J105</f>
        <v>3.5580737150999999</v>
      </c>
      <c r="D98" s="90">
        <f t="shared" si="3"/>
        <v>2.599289824331134E-2</v>
      </c>
      <c r="E98" s="90">
        <f t="shared" si="4"/>
        <v>9.2484648018795038E-2</v>
      </c>
      <c r="F98" s="90">
        <f t="shared" si="5"/>
        <v>2.6191798078027465E-2</v>
      </c>
    </row>
    <row r="99" spans="1:6" ht="15.75" thickBot="1">
      <c r="A99" s="85" t="str">
        <f>Yucatán!C106</f>
        <v>Timucuy</v>
      </c>
      <c r="B99" s="86">
        <f>Yucatán!I106</f>
        <v>1179</v>
      </c>
      <c r="C99" s="90">
        <f>Yucatán!J106</f>
        <v>3.6120086810999998</v>
      </c>
      <c r="D99" s="90">
        <f t="shared" si="3"/>
        <v>6.9083920263444702E-3</v>
      </c>
      <c r="E99" s="90">
        <f t="shared" si="4"/>
        <v>2.4953171971598246E-2</v>
      </c>
      <c r="F99" s="90">
        <f t="shared" si="5"/>
        <v>7.0667776294458667E-3</v>
      </c>
    </row>
    <row r="100" spans="1:6" ht="15.75" thickBot="1">
      <c r="A100" s="85" t="str">
        <f>Yucatán!C107</f>
        <v>Tinum</v>
      </c>
      <c r="B100" s="86">
        <f>Yucatán!I107</f>
        <v>1544</v>
      </c>
      <c r="C100" s="90">
        <f>Yucatán!J107</f>
        <v>3.4940983148</v>
      </c>
      <c r="D100" s="90">
        <f t="shared" si="3"/>
        <v>9.0471223822526405E-3</v>
      </c>
      <c r="E100" s="90">
        <f t="shared" si="4"/>
        <v>3.1611535069618314E-2</v>
      </c>
      <c r="F100" s="90">
        <f t="shared" si="5"/>
        <v>8.9524365526229329E-3</v>
      </c>
    </row>
    <row r="101" spans="1:6" ht="15.75" thickBot="1">
      <c r="A101" s="85" t="str">
        <f>Yucatán!C108</f>
        <v>Tixcacalcupul</v>
      </c>
      <c r="B101" s="86">
        <f>Yucatán!I108</f>
        <v>3233</v>
      </c>
      <c r="C101" s="90">
        <f>Yucatán!J108</f>
        <v>3.5425713555999998</v>
      </c>
      <c r="D101" s="90">
        <f t="shared" si="3"/>
        <v>1.8943877371646881E-2</v>
      </c>
      <c r="E101" s="90">
        <f t="shared" si="4"/>
        <v>6.7110037340795251E-2</v>
      </c>
      <c r="F101" s="90">
        <f t="shared" si="5"/>
        <v>1.9005668342726247E-2</v>
      </c>
    </row>
    <row r="102" spans="1:6" ht="15.75" thickBot="1">
      <c r="A102" s="85" t="str">
        <f>Yucatán!C109</f>
        <v>Tixkokob</v>
      </c>
      <c r="B102" s="86">
        <f>Yucatán!I109</f>
        <v>777</v>
      </c>
      <c r="C102" s="90">
        <f>Yucatán!J109</f>
        <v>3.5372068125</v>
      </c>
      <c r="D102" s="90">
        <f t="shared" si="3"/>
        <v>4.5528588672346512E-3</v>
      </c>
      <c r="E102" s="90">
        <f t="shared" si="4"/>
        <v>1.6104403401533442E-2</v>
      </c>
      <c r="F102" s="90">
        <f t="shared" si="5"/>
        <v>4.5607924244285636E-3</v>
      </c>
    </row>
    <row r="103" spans="1:6" ht="15.75" thickBot="1">
      <c r="A103" s="85" t="str">
        <f>Yucatán!C110</f>
        <v>Tixmehuac</v>
      </c>
      <c r="B103" s="86">
        <f>Yucatán!I110</f>
        <v>1598</v>
      </c>
      <c r="C103" s="90">
        <f>Yucatán!J110</f>
        <v>3.5334406912</v>
      </c>
      <c r="D103" s="90">
        <f t="shared" si="3"/>
        <v>9.3635372842226158E-3</v>
      </c>
      <c r="E103" s="90">
        <f t="shared" si="4"/>
        <v>3.3085503653640533E-2</v>
      </c>
      <c r="F103" s="90">
        <f t="shared" si="5"/>
        <v>9.3698667786450973E-3</v>
      </c>
    </row>
    <row r="104" spans="1:6" ht="15.75" thickBot="1">
      <c r="A104" s="85" t="str">
        <f>Yucatán!C111</f>
        <v>Tixpéhual</v>
      </c>
      <c r="B104" s="86">
        <f>Yucatán!I111</f>
        <v>315</v>
      </c>
      <c r="C104" s="90">
        <f>Yucatán!J111</f>
        <v>3.3709882943</v>
      </c>
      <c r="D104" s="90">
        <f t="shared" si="3"/>
        <v>1.8457535948248585E-3</v>
      </c>
      <c r="E104" s="90">
        <f t="shared" si="4"/>
        <v>6.2220137623167429E-3</v>
      </c>
      <c r="F104" s="90">
        <f t="shared" si="5"/>
        <v>1.7620841036037644E-3</v>
      </c>
    </row>
    <row r="105" spans="1:6" ht="15.75" thickBot="1">
      <c r="A105" s="85" t="str">
        <f>Yucatán!C112</f>
        <v>Tizimín</v>
      </c>
      <c r="B105" s="86">
        <f>Yucatán!I112</f>
        <v>9565</v>
      </c>
      <c r="C105" s="90">
        <f>Yucatán!J112</f>
        <v>3.5644603177</v>
      </c>
      <c r="D105" s="90">
        <f t="shared" si="3"/>
        <v>5.6046454395237373E-2</v>
      </c>
      <c r="E105" s="90">
        <f t="shared" si="4"/>
        <v>0.19977536263960638</v>
      </c>
      <c r="F105" s="90">
        <f t="shared" si="5"/>
        <v>5.6576697552635127E-2</v>
      </c>
    </row>
    <row r="106" spans="1:6" ht="15.75" thickBot="1">
      <c r="A106" s="85" t="str">
        <f>Yucatán!C113</f>
        <v>Tunkás</v>
      </c>
      <c r="B106" s="86">
        <f>Yucatán!I113</f>
        <v>1261</v>
      </c>
      <c r="C106" s="90">
        <f>Yucatán!J113</f>
        <v>3.5325699711</v>
      </c>
      <c r="D106" s="90">
        <f t="shared" si="3"/>
        <v>7.3888739145211001E-3</v>
      </c>
      <c r="E106" s="90">
        <f t="shared" si="4"/>
        <v>2.6101714110681348E-2</v>
      </c>
      <c r="F106" s="90">
        <f t="shared" si="5"/>
        <v>7.3920465733775869E-3</v>
      </c>
    </row>
    <row r="107" spans="1:6" ht="15.75" thickBot="1">
      <c r="A107" s="85" t="str">
        <f>Yucatán!C114</f>
        <v>Tzucacab</v>
      </c>
      <c r="B107" s="86">
        <f>Yucatán!I114</f>
        <v>2044</v>
      </c>
      <c r="C107" s="90">
        <f>Yucatán!J114</f>
        <v>3.5198106895999999</v>
      </c>
      <c r="D107" s="90">
        <f t="shared" si="3"/>
        <v>1.1976889993085748E-2</v>
      </c>
      <c r="E107" s="90">
        <f t="shared" si="4"/>
        <v>4.2156385425826483E-2</v>
      </c>
      <c r="F107" s="90">
        <f t="shared" si="5"/>
        <v>1.1938754792561439E-2</v>
      </c>
    </row>
    <row r="108" spans="1:6" ht="15.75" thickBot="1">
      <c r="A108" s="85" t="str">
        <f>Yucatán!C115</f>
        <v>Uayma</v>
      </c>
      <c r="B108" s="86">
        <f>Yucatán!I115</f>
        <v>1681</v>
      </c>
      <c r="C108" s="90">
        <f>Yucatán!J115</f>
        <v>3.5261585549999999</v>
      </c>
      <c r="D108" s="90">
        <f t="shared" si="3"/>
        <v>9.8498787076209109E-3</v>
      </c>
      <c r="E108" s="90">
        <f t="shared" si="4"/>
        <v>3.4732234070589819E-2</v>
      </c>
      <c r="F108" s="90">
        <f t="shared" si="5"/>
        <v>9.8362234280310219E-3</v>
      </c>
    </row>
    <row r="109" spans="1:6" ht="15.75" thickBot="1">
      <c r="A109" s="85" t="str">
        <f>Yucatán!C116</f>
        <v>Ucú</v>
      </c>
      <c r="B109" s="86">
        <f>Yucatán!I116</f>
        <v>341</v>
      </c>
      <c r="C109" s="90">
        <f>Yucatán!J116</f>
        <v>3.4867928191000002</v>
      </c>
      <c r="D109" s="90">
        <f t="shared" si="3"/>
        <v>1.9981015105881802E-3</v>
      </c>
      <c r="E109" s="90">
        <f t="shared" si="4"/>
        <v>6.9669659989517298E-3</v>
      </c>
      <c r="F109" s="90">
        <f t="shared" si="5"/>
        <v>1.9730557510900942E-3</v>
      </c>
    </row>
    <row r="110" spans="1:6" ht="15.75" thickBot="1">
      <c r="A110" s="85" t="str">
        <f>Yucatán!C117</f>
        <v>Umán</v>
      </c>
      <c r="B110" s="86">
        <f>Yucatán!I117</f>
        <v>2308</v>
      </c>
      <c r="C110" s="90">
        <f>Yucatán!J117</f>
        <v>3.5595950372999998</v>
      </c>
      <c r="D110" s="90">
        <f t="shared" si="3"/>
        <v>1.3523807291605629E-2</v>
      </c>
      <c r="E110" s="90">
        <f t="shared" si="4"/>
        <v>4.813927732060095E-2</v>
      </c>
      <c r="F110" s="90">
        <f t="shared" si="5"/>
        <v>1.3633119206412638E-2</v>
      </c>
    </row>
    <row r="111" spans="1:6" ht="15.75" thickBot="1">
      <c r="A111" s="85" t="str">
        <f>Yucatán!C118</f>
        <v>Valladolid</v>
      </c>
      <c r="B111" s="86">
        <f>Yucatán!I118</f>
        <v>9436</v>
      </c>
      <c r="C111" s="90">
        <f>Yucatán!J118</f>
        <v>3.6004439641000001</v>
      </c>
      <c r="D111" s="90">
        <f t="shared" si="3"/>
        <v>5.5290574351642426E-2</v>
      </c>
      <c r="E111" s="90">
        <f t="shared" si="4"/>
        <v>0.19907061469599324</v>
      </c>
      <c r="F111" s="90">
        <f t="shared" si="5"/>
        <v>5.6377111824295986E-2</v>
      </c>
    </row>
    <row r="112" spans="1:6" ht="15.75" thickBot="1">
      <c r="A112" s="85" t="str">
        <f>Yucatán!C119</f>
        <v>Xocchel</v>
      </c>
      <c r="B112" s="86">
        <f>Yucatán!I119</f>
        <v>747</v>
      </c>
      <c r="C112" s="90">
        <f>Yucatán!J119</f>
        <v>3.5429371557999998</v>
      </c>
      <c r="D112" s="90">
        <f t="shared" si="3"/>
        <v>4.3770728105846646E-3</v>
      </c>
      <c r="E112" s="90">
        <f t="shared" si="4"/>
        <v>1.5507693894262342E-2</v>
      </c>
      <c r="F112" s="90">
        <f t="shared" si="5"/>
        <v>4.3918033515339171E-3</v>
      </c>
    </row>
    <row r="113" spans="1:6" ht="15.75" thickBot="1">
      <c r="A113" s="85" t="str">
        <f>Yucatán!C120</f>
        <v>Yaxcabá</v>
      </c>
      <c r="B113" s="86">
        <f>Yucatán!I120</f>
        <v>2488</v>
      </c>
      <c r="C113" s="90">
        <f>Yucatán!J120</f>
        <v>3.5691163516</v>
      </c>
      <c r="D113" s="90">
        <f t="shared" si="3"/>
        <v>1.4578523631505549E-2</v>
      </c>
      <c r="E113" s="90">
        <f t="shared" si="4"/>
        <v>5.2032447075393465E-2</v>
      </c>
      <c r="F113" s="90">
        <f t="shared" si="5"/>
        <v>1.4735671016744303E-2</v>
      </c>
    </row>
    <row r="114" spans="1:6" ht="15.75" thickBot="1">
      <c r="A114" s="85" t="str">
        <f>Yucatán!C121</f>
        <v>Yaxkukul</v>
      </c>
      <c r="B114" s="86">
        <f>Yucatán!I121</f>
        <v>222</v>
      </c>
      <c r="C114" s="90">
        <f>Yucatán!J121</f>
        <v>3.4881372176999998</v>
      </c>
      <c r="D114" s="90">
        <f t="shared" si="3"/>
        <v>1.3008168192099002E-3</v>
      </c>
      <c r="E114" s="90">
        <f t="shared" si="4"/>
        <v>4.5374275604961852E-3</v>
      </c>
      <c r="F114" s="90">
        <f t="shared" si="5"/>
        <v>1.2850066362802299E-3</v>
      </c>
    </row>
    <row r="115" spans="1:6" ht="15.75" thickBot="1">
      <c r="A115" s="85" t="str">
        <f>Yucatán!C122</f>
        <v>Yobaín</v>
      </c>
      <c r="B115" s="86">
        <f>Yucatán!I122</f>
        <v>198</v>
      </c>
      <c r="C115" s="90">
        <f>Yucatán!J122</f>
        <v>3.3300855582</v>
      </c>
      <c r="D115" s="90">
        <f t="shared" si="3"/>
        <v>1.160187973889911E-3</v>
      </c>
      <c r="E115" s="90">
        <f t="shared" si="4"/>
        <v>3.8635252166481114E-3</v>
      </c>
      <c r="F115" s="90">
        <f t="shared" si="5"/>
        <v>1.0941564304083197E-3</v>
      </c>
    </row>
    <row r="116" spans="1:6" ht="15.75" thickBot="1">
      <c r="A116" s="87" t="s">
        <v>20</v>
      </c>
      <c r="B116" s="88">
        <f>SUM(B10:B115)</f>
        <v>170662</v>
      </c>
      <c r="C116" s="89"/>
      <c r="D116" s="92">
        <f>SUM(D10:D115)</f>
        <v>1</v>
      </c>
      <c r="E116" s="91">
        <f>SUM(E10:E115)</f>
        <v>3.5310537956682415</v>
      </c>
      <c r="F116" s="92">
        <f>SUM(F10:F115)</f>
        <v>0.99999999999999978</v>
      </c>
    </row>
    <row r="118" spans="1:6">
      <c r="B118" s="145">
        <f>B116-Yucatán!I15</f>
        <v>0</v>
      </c>
      <c r="C118" s="146">
        <f>SUM(C10:C115)-SUM(Yucatán!J17:J122)</f>
        <v>0</v>
      </c>
    </row>
    <row r="120" spans="1:6">
      <c r="A120" t="s">
        <v>408</v>
      </c>
    </row>
    <row r="121" spans="1:6" ht="15.75" thickBot="1"/>
    <row r="122" spans="1:6">
      <c r="A122" s="102" t="s">
        <v>405</v>
      </c>
      <c r="B122" s="103" t="s">
        <v>406</v>
      </c>
      <c r="C122" s="103" t="s">
        <v>407</v>
      </c>
    </row>
    <row r="123" spans="1:6">
      <c r="A123" s="93"/>
      <c r="B123" s="81"/>
      <c r="C123" s="81"/>
    </row>
    <row r="124" spans="1:6" ht="24">
      <c r="A124" s="78" t="s">
        <v>402</v>
      </c>
      <c r="B124" s="82" t="s">
        <v>447</v>
      </c>
      <c r="C124" s="82" t="s">
        <v>403</v>
      </c>
    </row>
    <row r="125" spans="1:6" ht="15.75" thickBot="1">
      <c r="A125" s="94"/>
      <c r="B125" s="95"/>
      <c r="C125" s="84" t="s">
        <v>404</v>
      </c>
    </row>
    <row r="126" spans="1:6">
      <c r="A126" s="96"/>
      <c r="B126" s="99"/>
      <c r="C126" s="99"/>
    </row>
    <row r="127" spans="1:6">
      <c r="A127" s="97">
        <v>1124521200</v>
      </c>
      <c r="B127" s="140">
        <v>1606674707</v>
      </c>
      <c r="C127" s="100">
        <f>B127-A127</f>
        <v>482153507</v>
      </c>
    </row>
    <row r="128" spans="1:6" ht="15.75" thickBot="1">
      <c r="A128" s="98"/>
      <c r="B128" s="101"/>
      <c r="C128" s="101"/>
    </row>
    <row r="130" spans="1:4">
      <c r="A130" s="47">
        <f>A127-Yucatán!E5</f>
        <v>0</v>
      </c>
      <c r="B130" s="46">
        <f>B127-Yucatán!E6</f>
        <v>0</v>
      </c>
      <c r="C130" s="47">
        <f>C127-Yucatán!E7</f>
        <v>0</v>
      </c>
    </row>
    <row r="132" spans="1:4">
      <c r="A132" t="s">
        <v>409</v>
      </c>
    </row>
    <row r="134" spans="1:4" ht="41.45" customHeight="1">
      <c r="A134" s="104" t="s">
        <v>410</v>
      </c>
      <c r="B134" s="104" t="s">
        <v>412</v>
      </c>
      <c r="C134" s="104" t="s">
        <v>411</v>
      </c>
      <c r="D134" s="104" t="s">
        <v>451</v>
      </c>
    </row>
    <row r="135" spans="1:4">
      <c r="A135" s="42" t="str">
        <f>Yucatán!C17</f>
        <v>Abalá</v>
      </c>
      <c r="B135" s="105">
        <f>$B$127-$A$127</f>
        <v>482153507</v>
      </c>
      <c r="C135" s="106">
        <f>F10</f>
        <v>3.722467081431602E-3</v>
      </c>
      <c r="D135" s="141">
        <f>0.8*B135*C135</f>
        <v>1435840.4464034413</v>
      </c>
    </row>
    <row r="136" spans="1:4">
      <c r="A136" s="42" t="str">
        <f>Yucatán!C18</f>
        <v>Acanceh</v>
      </c>
      <c r="B136" s="105">
        <f t="shared" ref="B136:B199" si="6">$B$127-$A$127</f>
        <v>482153507</v>
      </c>
      <c r="C136" s="106">
        <f t="shared" ref="C136:C199" si="7">F11</f>
        <v>6.023901490855881E-3</v>
      </c>
      <c r="D136" s="141">
        <f t="shared" ref="D136:D199" si="8">0.8*B136*C136</f>
        <v>2323556.1837109532</v>
      </c>
    </row>
    <row r="137" spans="1:4">
      <c r="A137" s="42" t="str">
        <f>Yucatán!C19</f>
        <v>Akil</v>
      </c>
      <c r="B137" s="105">
        <f t="shared" si="6"/>
        <v>482153507</v>
      </c>
      <c r="C137" s="106">
        <f t="shared" si="7"/>
        <v>8.5683827943481717E-3</v>
      </c>
      <c r="D137" s="141">
        <f t="shared" si="8"/>
        <v>3305020.6508907448</v>
      </c>
    </row>
    <row r="138" spans="1:4">
      <c r="A138" s="42" t="str">
        <f>Yucatán!C20</f>
        <v>Baca</v>
      </c>
      <c r="B138" s="105">
        <f t="shared" si="6"/>
        <v>482153507</v>
      </c>
      <c r="C138" s="106">
        <f t="shared" si="7"/>
        <v>2.1797587682689298E-3</v>
      </c>
      <c r="D138" s="141">
        <f t="shared" si="8"/>
        <v>840782.66762789187</v>
      </c>
    </row>
    <row r="139" spans="1:4">
      <c r="A139" s="42" t="str">
        <f>Yucatán!C21</f>
        <v>Bokobá</v>
      </c>
      <c r="B139" s="105">
        <f t="shared" si="6"/>
        <v>482153507</v>
      </c>
      <c r="C139" s="106">
        <f t="shared" si="7"/>
        <v>4.5589861826976182E-4</v>
      </c>
      <c r="D139" s="141">
        <f t="shared" si="8"/>
        <v>175850.49410817595</v>
      </c>
    </row>
    <row r="140" spans="1:4">
      <c r="A140" s="42" t="str">
        <f>Yucatán!C22</f>
        <v>Buctzotz</v>
      </c>
      <c r="B140" s="105">
        <f t="shared" si="6"/>
        <v>482153507</v>
      </c>
      <c r="C140" s="106">
        <f t="shared" si="7"/>
        <v>9.1112529371424646E-3</v>
      </c>
      <c r="D140" s="141">
        <f t="shared" si="8"/>
        <v>3514418.045445832</v>
      </c>
    </row>
    <row r="141" spans="1:4">
      <c r="A141" s="42" t="str">
        <f>Yucatán!C23</f>
        <v>Cacalchén</v>
      </c>
      <c r="B141" s="105">
        <f t="shared" si="6"/>
        <v>482153507</v>
      </c>
      <c r="C141" s="106">
        <f t="shared" si="7"/>
        <v>4.221950227906667E-3</v>
      </c>
      <c r="D141" s="141">
        <f t="shared" si="8"/>
        <v>1628502.487011719</v>
      </c>
    </row>
    <row r="142" spans="1:4">
      <c r="A142" s="42" t="str">
        <f>Yucatán!C24</f>
        <v>Calotmul</v>
      </c>
      <c r="B142" s="105">
        <f t="shared" si="6"/>
        <v>482153507</v>
      </c>
      <c r="C142" s="106">
        <f t="shared" si="7"/>
        <v>7.5711356557292379E-3</v>
      </c>
      <c r="D142" s="141">
        <f t="shared" si="8"/>
        <v>2920359.6867060778</v>
      </c>
    </row>
    <row r="143" spans="1:4">
      <c r="A143" s="42" t="str">
        <f>Yucatán!C25</f>
        <v>Cansahcab</v>
      </c>
      <c r="B143" s="105">
        <f t="shared" si="6"/>
        <v>482153507</v>
      </c>
      <c r="C143" s="106">
        <f t="shared" si="7"/>
        <v>3.1418231353659283E-3</v>
      </c>
      <c r="D143" s="141">
        <f t="shared" si="8"/>
        <v>1211872.8344723345</v>
      </c>
    </row>
    <row r="144" spans="1:4">
      <c r="A144" s="42" t="str">
        <f>Yucatán!C26</f>
        <v>Cantamayec</v>
      </c>
      <c r="B144" s="105">
        <f t="shared" si="6"/>
        <v>482153507</v>
      </c>
      <c r="C144" s="106">
        <f t="shared" si="7"/>
        <v>2.4992359548471929E-3</v>
      </c>
      <c r="D144" s="141">
        <f t="shared" si="8"/>
        <v>964012.3043600542</v>
      </c>
    </row>
    <row r="145" spans="1:4">
      <c r="A145" s="42" t="str">
        <f>Yucatán!C27</f>
        <v>Celestún</v>
      </c>
      <c r="B145" s="105">
        <f t="shared" si="6"/>
        <v>482153507</v>
      </c>
      <c r="C145" s="106">
        <f t="shared" si="7"/>
        <v>8.7733250807851687E-3</v>
      </c>
      <c r="D145" s="141">
        <f t="shared" si="8"/>
        <v>3384071.5646013021</v>
      </c>
    </row>
    <row r="146" spans="1:4">
      <c r="A146" s="42" t="str">
        <f>Yucatán!C28</f>
        <v>Cenotillo</v>
      </c>
      <c r="B146" s="105">
        <f t="shared" si="6"/>
        <v>482153507</v>
      </c>
      <c r="C146" s="106">
        <f t="shared" si="7"/>
        <v>5.134194543539773E-3</v>
      </c>
      <c r="D146" s="141">
        <f t="shared" si="8"/>
        <v>1980375.9238303727</v>
      </c>
    </row>
    <row r="147" spans="1:4">
      <c r="A147" s="42" t="str">
        <f>Yucatán!C29</f>
        <v>Conkal</v>
      </c>
      <c r="B147" s="105">
        <f t="shared" si="6"/>
        <v>482153507</v>
      </c>
      <c r="C147" s="106">
        <f t="shared" si="7"/>
        <v>1.6290787894670462E-3</v>
      </c>
      <c r="D147" s="141">
        <f t="shared" si="8"/>
        <v>628372.84121668083</v>
      </c>
    </row>
    <row r="148" spans="1:4">
      <c r="A148" s="42" t="str">
        <f>Yucatán!C30</f>
        <v>Cuncunul</v>
      </c>
      <c r="B148" s="105">
        <f t="shared" si="6"/>
        <v>482153507</v>
      </c>
      <c r="C148" s="106">
        <f t="shared" si="7"/>
        <v>1.5081768768422453E-3</v>
      </c>
      <c r="D148" s="141">
        <f t="shared" si="8"/>
        <v>581738.21627663658</v>
      </c>
    </row>
    <row r="149" spans="1:4">
      <c r="A149" s="42" t="str">
        <f>Yucatán!C31</f>
        <v>Cuzamá</v>
      </c>
      <c r="B149" s="105">
        <f t="shared" si="6"/>
        <v>482153507</v>
      </c>
      <c r="C149" s="106">
        <f t="shared" si="7"/>
        <v>5.2889119374621135E-3</v>
      </c>
      <c r="D149" s="141">
        <f t="shared" si="8"/>
        <v>2040053.9510892183</v>
      </c>
    </row>
    <row r="150" spans="1:4">
      <c r="A150" s="42" t="str">
        <f>Yucatán!C32</f>
        <v>Chacsinkín</v>
      </c>
      <c r="B150" s="105">
        <f t="shared" si="6"/>
        <v>482153507</v>
      </c>
      <c r="C150" s="106">
        <f t="shared" si="7"/>
        <v>6.6786499424612289E-3</v>
      </c>
      <c r="D150" s="141">
        <f t="shared" si="8"/>
        <v>2576107.5934264241</v>
      </c>
    </row>
    <row r="151" spans="1:4">
      <c r="A151" s="42" t="str">
        <f>Yucatán!C33</f>
        <v>Chankom</v>
      </c>
      <c r="B151" s="105">
        <f t="shared" si="6"/>
        <v>482153507</v>
      </c>
      <c r="C151" s="106">
        <f t="shared" si="7"/>
        <v>9.5249257613921716E-3</v>
      </c>
      <c r="D151" s="141">
        <f t="shared" si="8"/>
        <v>3673981.087815905</v>
      </c>
    </row>
    <row r="152" spans="1:4">
      <c r="A152" s="42" t="str">
        <f>Yucatán!C34</f>
        <v>Chapab</v>
      </c>
      <c r="B152" s="105">
        <f t="shared" si="6"/>
        <v>482153507</v>
      </c>
      <c r="C152" s="106">
        <f t="shared" si="7"/>
        <v>2.9726063117696427E-3</v>
      </c>
      <c r="D152" s="141">
        <f t="shared" si="8"/>
        <v>1146602.046520055</v>
      </c>
    </row>
    <row r="153" spans="1:4">
      <c r="A153" s="42" t="str">
        <f>Yucatán!C35</f>
        <v>Chemax</v>
      </c>
      <c r="B153" s="105">
        <f t="shared" si="6"/>
        <v>482153507</v>
      </c>
      <c r="C153" s="106">
        <f t="shared" si="7"/>
        <v>4.4419485996326093E-2</v>
      </c>
      <c r="D153" s="141">
        <f t="shared" si="8"/>
        <v>17133608.761812814</v>
      </c>
    </row>
    <row r="154" spans="1:4">
      <c r="A154" s="42" t="str">
        <f>Yucatán!C36</f>
        <v>Chicxulub Pueblo</v>
      </c>
      <c r="B154" s="105">
        <f t="shared" si="6"/>
        <v>482153507</v>
      </c>
      <c r="C154" s="106">
        <f t="shared" si="7"/>
        <v>2.6244898115503476E-3</v>
      </c>
      <c r="D154" s="141">
        <f t="shared" si="8"/>
        <v>1012325.5733798154</v>
      </c>
    </row>
    <row r="155" spans="1:4">
      <c r="A155" s="42" t="str">
        <f>Yucatán!C37</f>
        <v>Chichimilá</v>
      </c>
      <c r="B155" s="105">
        <f t="shared" si="6"/>
        <v>482153507</v>
      </c>
      <c r="C155" s="106">
        <f t="shared" si="7"/>
        <v>2.0106702667624078E-2</v>
      </c>
      <c r="D155" s="141">
        <f t="shared" si="8"/>
        <v>7755613.764320964</v>
      </c>
    </row>
    <row r="156" spans="1:4">
      <c r="A156" s="42" t="str">
        <f>Yucatán!C38</f>
        <v>Chikindzonot</v>
      </c>
      <c r="B156" s="105">
        <f t="shared" si="6"/>
        <v>482153507</v>
      </c>
      <c r="C156" s="106">
        <f t="shared" si="7"/>
        <v>9.0840367567630986E-3</v>
      </c>
      <c r="D156" s="141">
        <f t="shared" si="8"/>
        <v>3503920.1439921875</v>
      </c>
    </row>
    <row r="157" spans="1:4">
      <c r="A157" s="42" t="str">
        <f>Yucatán!C39</f>
        <v>Chocholá</v>
      </c>
      <c r="B157" s="105">
        <f t="shared" si="6"/>
        <v>482153507</v>
      </c>
      <c r="C157" s="106">
        <f t="shared" si="7"/>
        <v>2.4235756381046007E-3</v>
      </c>
      <c r="D157" s="141">
        <f t="shared" si="8"/>
        <v>934828.39471351693</v>
      </c>
    </row>
    <row r="158" spans="1:4">
      <c r="A158" s="42" t="str">
        <f>Yucatán!C40</f>
        <v>Chumayel</v>
      </c>
      <c r="B158" s="105">
        <f t="shared" si="6"/>
        <v>482153507</v>
      </c>
      <c r="C158" s="106">
        <f t="shared" si="7"/>
        <v>5.5440506521121334E-3</v>
      </c>
      <c r="D158" s="141">
        <f t="shared" si="8"/>
        <v>2138466.7719212016</v>
      </c>
    </row>
    <row r="159" spans="1:4">
      <c r="A159" s="42" t="str">
        <f>Yucatán!C41</f>
        <v>Dzán</v>
      </c>
      <c r="B159" s="105">
        <f t="shared" si="6"/>
        <v>482153507</v>
      </c>
      <c r="C159" s="106">
        <f t="shared" si="7"/>
        <v>6.903005161464585E-3</v>
      </c>
      <c r="D159" s="141">
        <f t="shared" si="8"/>
        <v>2662646.517951401</v>
      </c>
    </row>
    <row r="160" spans="1:4">
      <c r="A160" s="42" t="str">
        <f>Yucatán!C42</f>
        <v>Dzemul</v>
      </c>
      <c r="B160" s="105">
        <f t="shared" si="6"/>
        <v>482153507</v>
      </c>
      <c r="C160" s="106">
        <f t="shared" si="7"/>
        <v>1.502835063904378E-3</v>
      </c>
      <c r="D160" s="141">
        <f t="shared" si="8"/>
        <v>579677.75720325205</v>
      </c>
    </row>
    <row r="161" spans="1:4">
      <c r="A161" s="42" t="str">
        <f>Yucatán!C43</f>
        <v>Dzidzantún</v>
      </c>
      <c r="B161" s="105">
        <f t="shared" si="6"/>
        <v>482153507</v>
      </c>
      <c r="C161" s="106">
        <f t="shared" si="7"/>
        <v>3.1445537498264071E-3</v>
      </c>
      <c r="D161" s="141">
        <f t="shared" si="8"/>
        <v>1212926.0947430423</v>
      </c>
    </row>
    <row r="162" spans="1:4">
      <c r="A162" s="42" t="str">
        <f>Yucatán!C44</f>
        <v>Dzilam de Bravo</v>
      </c>
      <c r="B162" s="105">
        <f t="shared" si="6"/>
        <v>482153507</v>
      </c>
      <c r="C162" s="106">
        <f t="shared" si="7"/>
        <v>1.0223394153122721E-3</v>
      </c>
      <c r="D162" s="141">
        <f t="shared" si="8"/>
        <v>394339.62754971324</v>
      </c>
    </row>
    <row r="163" spans="1:4">
      <c r="A163" s="42" t="str">
        <f>Yucatán!C45</f>
        <v>Dzilam González</v>
      </c>
      <c r="B163" s="105">
        <f t="shared" si="6"/>
        <v>482153507</v>
      </c>
      <c r="C163" s="106">
        <f t="shared" si="7"/>
        <v>5.0047784875350918E-3</v>
      </c>
      <c r="D163" s="141">
        <f t="shared" si="8"/>
        <v>1930457.1996185603</v>
      </c>
    </row>
    <row r="164" spans="1:4">
      <c r="A164" s="42" t="str">
        <f>Yucatán!C46</f>
        <v>Dzitás</v>
      </c>
      <c r="B164" s="105">
        <f t="shared" si="6"/>
        <v>482153507</v>
      </c>
      <c r="C164" s="106">
        <f t="shared" si="7"/>
        <v>7.2736812719983827E-3</v>
      </c>
      <c r="D164" s="141">
        <f t="shared" si="8"/>
        <v>2805624.747275393</v>
      </c>
    </row>
    <row r="165" spans="1:4">
      <c r="A165" s="42" t="str">
        <f>Yucatán!C47</f>
        <v>Dzoncauich</v>
      </c>
      <c r="B165" s="105">
        <f t="shared" si="6"/>
        <v>482153507</v>
      </c>
      <c r="C165" s="106">
        <f t="shared" si="7"/>
        <v>1.9203856812337432E-3</v>
      </c>
      <c r="D165" s="141">
        <f t="shared" si="8"/>
        <v>740736.55279954674</v>
      </c>
    </row>
    <row r="166" spans="1:4">
      <c r="A166" s="42" t="str">
        <f>Yucatán!C48</f>
        <v>Espita</v>
      </c>
      <c r="B166" s="105">
        <f t="shared" si="6"/>
        <v>482153507</v>
      </c>
      <c r="C166" s="106">
        <f t="shared" si="7"/>
        <v>1.4954040175158096E-2</v>
      </c>
      <c r="D166" s="141">
        <f t="shared" si="8"/>
        <v>5768114.3314170968</v>
      </c>
    </row>
    <row r="167" spans="1:4">
      <c r="A167" s="42" t="str">
        <f>Yucatán!C49</f>
        <v>Halachó</v>
      </c>
      <c r="B167" s="105">
        <f t="shared" si="6"/>
        <v>482153507</v>
      </c>
      <c r="C167" s="106">
        <f t="shared" si="7"/>
        <v>1.3917312877353661E-2</v>
      </c>
      <c r="D167" s="141">
        <f t="shared" si="8"/>
        <v>5368224.969465863</v>
      </c>
    </row>
    <row r="168" spans="1:4">
      <c r="A168" s="42" t="str">
        <f>Yucatán!C50</f>
        <v>Hocabá</v>
      </c>
      <c r="B168" s="105">
        <f t="shared" si="6"/>
        <v>482153507</v>
      </c>
      <c r="C168" s="106">
        <f t="shared" si="7"/>
        <v>5.9427533923914816E-3</v>
      </c>
      <c r="D168" s="141">
        <f t="shared" si="8"/>
        <v>2292255.5115021602</v>
      </c>
    </row>
    <row r="169" spans="1:4">
      <c r="A169" s="42" t="str">
        <f>Yucatán!C51</f>
        <v>Hoctún</v>
      </c>
      <c r="B169" s="105">
        <f t="shared" si="6"/>
        <v>482153507</v>
      </c>
      <c r="C169" s="106">
        <f t="shared" si="7"/>
        <v>7.5171010194936688E-3</v>
      </c>
      <c r="D169" s="141">
        <f t="shared" si="8"/>
        <v>2899517.2952177185</v>
      </c>
    </row>
    <row r="170" spans="1:4">
      <c r="A170" s="42" t="str">
        <f>Yucatán!C52</f>
        <v>Homún</v>
      </c>
      <c r="B170" s="105">
        <f t="shared" si="6"/>
        <v>482153507</v>
      </c>
      <c r="C170" s="106">
        <f t="shared" si="7"/>
        <v>9.051549733915646E-3</v>
      </c>
      <c r="D170" s="141">
        <f t="shared" si="8"/>
        <v>3491389.1583938766</v>
      </c>
    </row>
    <row r="171" spans="1:4">
      <c r="A171" s="42" t="str">
        <f>Yucatán!C53</f>
        <v>Huhí</v>
      </c>
      <c r="B171" s="105">
        <f t="shared" si="6"/>
        <v>482153507</v>
      </c>
      <c r="C171" s="106">
        <f t="shared" si="7"/>
        <v>7.7626473830943246E-3</v>
      </c>
      <c r="D171" s="141">
        <f t="shared" si="8"/>
        <v>2994230.1274906411</v>
      </c>
    </row>
    <row r="172" spans="1:4">
      <c r="A172" s="42" t="str">
        <f>Yucatán!C54</f>
        <v>Hunucmá</v>
      </c>
      <c r="B172" s="105">
        <f t="shared" si="6"/>
        <v>482153507</v>
      </c>
      <c r="C172" s="106">
        <f t="shared" si="7"/>
        <v>1.88413262707012E-2</v>
      </c>
      <c r="D172" s="141">
        <f t="shared" si="8"/>
        <v>7267529.2303598523</v>
      </c>
    </row>
    <row r="173" spans="1:4">
      <c r="A173" s="42" t="str">
        <f>Yucatán!C55</f>
        <v>Ixil</v>
      </c>
      <c r="B173" s="105">
        <f t="shared" si="6"/>
        <v>482153507</v>
      </c>
      <c r="C173" s="106">
        <f t="shared" si="7"/>
        <v>2.0073362411642953E-3</v>
      </c>
      <c r="D173" s="141">
        <f t="shared" si="8"/>
        <v>774275.36672445026</v>
      </c>
    </row>
    <row r="174" spans="1:4">
      <c r="A174" s="42" t="str">
        <f>Yucatán!C56</f>
        <v>Izamal</v>
      </c>
      <c r="B174" s="105">
        <f t="shared" si="6"/>
        <v>482153507</v>
      </c>
      <c r="C174" s="106">
        <f t="shared" si="7"/>
        <v>1.0806339534313213E-2</v>
      </c>
      <c r="D174" s="141">
        <f t="shared" si="8"/>
        <v>4168251.6034414903</v>
      </c>
    </row>
    <row r="175" spans="1:4">
      <c r="A175" s="42" t="str">
        <f>Yucatán!C57</f>
        <v>Kanasín</v>
      </c>
      <c r="B175" s="105">
        <f t="shared" si="6"/>
        <v>482153507</v>
      </c>
      <c r="C175" s="106">
        <f t="shared" si="7"/>
        <v>2.8179001215092109E-2</v>
      </c>
      <c r="D175" s="141">
        <f t="shared" si="8"/>
        <v>10869283.407691138</v>
      </c>
    </row>
    <row r="176" spans="1:4">
      <c r="A176" s="42" t="str">
        <f>Yucatán!C58</f>
        <v>Kantunil</v>
      </c>
      <c r="B176" s="105">
        <f t="shared" si="6"/>
        <v>482153507</v>
      </c>
      <c r="C176" s="106">
        <f t="shared" si="7"/>
        <v>9.2487623162389558E-3</v>
      </c>
      <c r="D176" s="141">
        <f t="shared" si="8"/>
        <v>3567458.5489472449</v>
      </c>
    </row>
    <row r="177" spans="1:4">
      <c r="A177" s="42" t="str">
        <f>Yucatán!C59</f>
        <v>Kaua</v>
      </c>
      <c r="B177" s="105">
        <f t="shared" si="6"/>
        <v>482153507</v>
      </c>
      <c r="C177" s="106">
        <f t="shared" si="7"/>
        <v>4.686661564620759E-3</v>
      </c>
      <c r="D177" s="141">
        <f t="shared" si="8"/>
        <v>1807752.247603205</v>
      </c>
    </row>
    <row r="178" spans="1:4">
      <c r="A178" s="42" t="str">
        <f>Yucatán!C60</f>
        <v>Kinchil</v>
      </c>
      <c r="B178" s="105">
        <f t="shared" si="6"/>
        <v>482153507</v>
      </c>
      <c r="C178" s="106">
        <f t="shared" si="7"/>
        <v>5.3629737092861837E-3</v>
      </c>
      <c r="D178" s="141">
        <f t="shared" si="8"/>
        <v>2068621.2655049057</v>
      </c>
    </row>
    <row r="179" spans="1:4">
      <c r="A179" s="42" t="str">
        <f>Yucatán!C61</f>
        <v>Kopomá</v>
      </c>
      <c r="B179" s="105">
        <f t="shared" si="6"/>
        <v>482153507</v>
      </c>
      <c r="C179" s="106">
        <f t="shared" si="7"/>
        <v>1.044561638383889E-3</v>
      </c>
      <c r="D179" s="141">
        <f t="shared" si="8"/>
        <v>402911.24577956635</v>
      </c>
    </row>
    <row r="180" spans="1:4">
      <c r="A180" s="42" t="str">
        <f>Yucatán!C62</f>
        <v>Mama</v>
      </c>
      <c r="B180" s="105">
        <f t="shared" si="6"/>
        <v>482153507</v>
      </c>
      <c r="C180" s="106">
        <f t="shared" si="7"/>
        <v>3.6896864313173397E-3</v>
      </c>
      <c r="D180" s="141">
        <f t="shared" si="8"/>
        <v>1423196.2020719761</v>
      </c>
    </row>
    <row r="181" spans="1:4">
      <c r="A181" s="42" t="str">
        <f>Yucatán!C63</f>
        <v>Maní</v>
      </c>
      <c r="B181" s="105">
        <f t="shared" si="6"/>
        <v>482153507</v>
      </c>
      <c r="C181" s="106">
        <f t="shared" si="7"/>
        <v>7.4000454661218348E-3</v>
      </c>
      <c r="D181" s="141">
        <f t="shared" si="8"/>
        <v>2854366.2987600742</v>
      </c>
    </row>
    <row r="182" spans="1:4">
      <c r="A182" s="42" t="str">
        <f>Yucatán!C64</f>
        <v>Maxcanú</v>
      </c>
      <c r="B182" s="105">
        <f t="shared" si="6"/>
        <v>482153507</v>
      </c>
      <c r="C182" s="106">
        <f t="shared" si="7"/>
        <v>1.2987564129194286E-2</v>
      </c>
      <c r="D182" s="141">
        <f t="shared" si="8"/>
        <v>5009599.673822741</v>
      </c>
    </row>
    <row r="183" spans="1:4">
      <c r="A183" s="42" t="str">
        <f>Yucatán!C65</f>
        <v>Mayapán</v>
      </c>
      <c r="B183" s="105">
        <f t="shared" si="6"/>
        <v>482153507</v>
      </c>
      <c r="C183" s="106">
        <f t="shared" si="7"/>
        <v>7.5456237819659993E-3</v>
      </c>
      <c r="D183" s="141">
        <f t="shared" si="8"/>
        <v>2910519.1751820082</v>
      </c>
    </row>
    <row r="184" spans="1:4">
      <c r="A184" s="42" t="str">
        <f>Yucatán!C66</f>
        <v>Mérida</v>
      </c>
      <c r="B184" s="105">
        <f t="shared" si="6"/>
        <v>482153507</v>
      </c>
      <c r="C184" s="106">
        <f t="shared" si="7"/>
        <v>9.8558631975742647E-2</v>
      </c>
      <c r="D184" s="141">
        <f t="shared" si="8"/>
        <v>38016312.041781329</v>
      </c>
    </row>
    <row r="185" spans="1:4">
      <c r="A185" s="42" t="str">
        <f>Yucatán!C67</f>
        <v>Mocochá</v>
      </c>
      <c r="B185" s="105">
        <f t="shared" si="6"/>
        <v>482153507</v>
      </c>
      <c r="C185" s="106">
        <f t="shared" si="7"/>
        <v>8.1535728762438964E-4</v>
      </c>
      <c r="D185" s="141">
        <f t="shared" si="8"/>
        <v>314501.90054888575</v>
      </c>
    </row>
    <row r="186" spans="1:4">
      <c r="A186" s="42" t="str">
        <f>Yucatán!C68</f>
        <v>Motul</v>
      </c>
      <c r="B186" s="105">
        <f t="shared" si="6"/>
        <v>482153507</v>
      </c>
      <c r="C186" s="106">
        <f t="shared" si="7"/>
        <v>1.6151612419671869E-2</v>
      </c>
      <c r="D186" s="141">
        <f t="shared" si="8"/>
        <v>6230045.2574796388</v>
      </c>
    </row>
    <row r="187" spans="1:4">
      <c r="A187" s="42" t="str">
        <f>Yucatán!C69</f>
        <v>Muna</v>
      </c>
      <c r="B187" s="105">
        <f t="shared" si="6"/>
        <v>482153507</v>
      </c>
      <c r="C187" s="106">
        <f t="shared" si="7"/>
        <v>9.3197237432390556E-3</v>
      </c>
      <c r="D187" s="141">
        <f t="shared" si="8"/>
        <v>3594829.9896591026</v>
      </c>
    </row>
    <row r="188" spans="1:4">
      <c r="A188" s="42" t="str">
        <f>Yucatán!C70</f>
        <v>Muxupip</v>
      </c>
      <c r="B188" s="105">
        <f t="shared" si="6"/>
        <v>482153507</v>
      </c>
      <c r="C188" s="106">
        <f t="shared" si="7"/>
        <v>1.1332686905270654E-3</v>
      </c>
      <c r="D188" s="141">
        <f t="shared" si="8"/>
        <v>437127.57880873786</v>
      </c>
    </row>
    <row r="189" spans="1:4">
      <c r="A189" s="42" t="str">
        <f>Yucatán!C71</f>
        <v>Opichén</v>
      </c>
      <c r="B189" s="105">
        <f t="shared" si="6"/>
        <v>482153507</v>
      </c>
      <c r="C189" s="106">
        <f t="shared" si="7"/>
        <v>9.5530248951320399E-3</v>
      </c>
      <c r="D189" s="141">
        <f t="shared" si="8"/>
        <v>3684819.5645169765</v>
      </c>
    </row>
    <row r="190" spans="1:4">
      <c r="A190" s="42" t="str">
        <f>Yucatán!C72</f>
        <v>Oxkutzcab</v>
      </c>
      <c r="B190" s="105">
        <f t="shared" si="6"/>
        <v>482153507</v>
      </c>
      <c r="C190" s="106">
        <f t="shared" si="7"/>
        <v>2.3302419758771158E-2</v>
      </c>
      <c r="D190" s="141">
        <f t="shared" si="8"/>
        <v>8988274.726622086</v>
      </c>
    </row>
    <row r="191" spans="1:4">
      <c r="A191" s="42" t="str">
        <f>Yucatán!C73</f>
        <v>Panabá</v>
      </c>
      <c r="B191" s="105">
        <f t="shared" si="6"/>
        <v>482153507</v>
      </c>
      <c r="C191" s="106">
        <f t="shared" si="7"/>
        <v>8.3416505198412715E-3</v>
      </c>
      <c r="D191" s="141">
        <f t="shared" si="8"/>
        <v>3217564.8418478738</v>
      </c>
    </row>
    <row r="192" spans="1:4">
      <c r="A192" s="42" t="str">
        <f>Yucatán!C74</f>
        <v>Peto</v>
      </c>
      <c r="B192" s="105">
        <f t="shared" si="6"/>
        <v>482153507</v>
      </c>
      <c r="C192" s="106">
        <f t="shared" si="7"/>
        <v>1.9379611103923403E-2</v>
      </c>
      <c r="D192" s="141">
        <f t="shared" si="8"/>
        <v>7475157.9664422488</v>
      </c>
    </row>
    <row r="193" spans="1:4">
      <c r="A193" s="42" t="str">
        <f>Yucatán!C75</f>
        <v>Progreso</v>
      </c>
      <c r="B193" s="105">
        <f t="shared" si="6"/>
        <v>482153507</v>
      </c>
      <c r="C193" s="106">
        <f t="shared" si="7"/>
        <v>9.7887211745118809E-3</v>
      </c>
      <c r="D193" s="141">
        <f t="shared" si="8"/>
        <v>3775732.9946688502</v>
      </c>
    </row>
    <row r="194" spans="1:4">
      <c r="A194" s="42" t="str">
        <f>Yucatán!C76</f>
        <v>Quintana Roo</v>
      </c>
      <c r="B194" s="105">
        <f t="shared" si="6"/>
        <v>482153507</v>
      </c>
      <c r="C194" s="106">
        <f t="shared" si="7"/>
        <v>8.4963831672878773E-4</v>
      </c>
      <c r="D194" s="141">
        <f t="shared" si="8"/>
        <v>327724.87527388945</v>
      </c>
    </row>
    <row r="195" spans="1:4">
      <c r="A195" s="42" t="str">
        <f>Yucatán!C77</f>
        <v>Río Lagartos</v>
      </c>
      <c r="B195" s="105">
        <f t="shared" si="6"/>
        <v>482153507</v>
      </c>
      <c r="C195" s="106">
        <f t="shared" si="7"/>
        <v>6.0275501521327829E-4</v>
      </c>
      <c r="D195" s="141">
        <f t="shared" si="8"/>
        <v>232496.35555753639</v>
      </c>
    </row>
    <row r="196" spans="1:4">
      <c r="A196" s="42" t="str">
        <f>Yucatán!C78</f>
        <v>Sacalum</v>
      </c>
      <c r="B196" s="105">
        <f t="shared" si="6"/>
        <v>482153507</v>
      </c>
      <c r="C196" s="106">
        <f t="shared" si="7"/>
        <v>6.7186928717753742E-3</v>
      </c>
      <c r="D196" s="141">
        <f t="shared" si="8"/>
        <v>2591553.0644659186</v>
      </c>
    </row>
    <row r="197" spans="1:4">
      <c r="A197" s="42" t="str">
        <f>Yucatán!C79</f>
        <v>Samahil</v>
      </c>
      <c r="B197" s="105">
        <f t="shared" si="6"/>
        <v>482153507</v>
      </c>
      <c r="C197" s="106">
        <f t="shared" si="7"/>
        <v>2.0595127379844512E-3</v>
      </c>
      <c r="D197" s="141">
        <f t="shared" si="8"/>
        <v>794401.03146430023</v>
      </c>
    </row>
    <row r="198" spans="1:4">
      <c r="A198" s="42" t="str">
        <f>Yucatán!C80</f>
        <v>Sanahcat</v>
      </c>
      <c r="B198" s="105">
        <f t="shared" si="6"/>
        <v>482153507</v>
      </c>
      <c r="C198" s="106">
        <f t="shared" si="7"/>
        <v>9.6569809426677068E-4</v>
      </c>
      <c r="D198" s="141">
        <f t="shared" si="8"/>
        <v>372491.77828315209</v>
      </c>
    </row>
    <row r="199" spans="1:4">
      <c r="A199" s="42" t="str">
        <f>Yucatán!C81</f>
        <v>San Felipe</v>
      </c>
      <c r="B199" s="105">
        <f t="shared" si="6"/>
        <v>482153507</v>
      </c>
      <c r="C199" s="106">
        <f t="shared" si="7"/>
        <v>1.1676027588159857E-4</v>
      </c>
      <c r="D199" s="141">
        <f t="shared" si="8"/>
        <v>45037.101195680218</v>
      </c>
    </row>
    <row r="200" spans="1:4">
      <c r="A200" s="42" t="str">
        <f>Yucatán!C82</f>
        <v>Santa Elena</v>
      </c>
      <c r="B200" s="105">
        <f t="shared" ref="B200:B240" si="9">$B$127-$A$127</f>
        <v>482153507</v>
      </c>
      <c r="C200" s="106">
        <f t="shared" ref="C200:C240" si="10">F75</f>
        <v>5.9184855427935569E-3</v>
      </c>
      <c r="D200" s="141">
        <f t="shared" ref="D200:D240" si="11">0.8*B200*C200</f>
        <v>2282894.8484693696</v>
      </c>
    </row>
    <row r="201" spans="1:4">
      <c r="A201" s="42" t="str">
        <f>Yucatán!C83</f>
        <v>Seyé</v>
      </c>
      <c r="B201" s="105">
        <f t="shared" si="9"/>
        <v>482153507</v>
      </c>
      <c r="C201" s="106">
        <f t="shared" si="10"/>
        <v>1.0232147006347706E-2</v>
      </c>
      <c r="D201" s="141">
        <f t="shared" si="11"/>
        <v>3946772.4506000783</v>
      </c>
    </row>
    <row r="202" spans="1:4">
      <c r="A202" s="42" t="str">
        <f>Yucatán!C84</f>
        <v>Sinanché</v>
      </c>
      <c r="B202" s="105">
        <f t="shared" si="9"/>
        <v>482153507</v>
      </c>
      <c r="C202" s="106">
        <f t="shared" si="10"/>
        <v>2.4938971508780294E-3</v>
      </c>
      <c r="D202" s="141">
        <f t="shared" si="11"/>
        <v>961953.00591452001</v>
      </c>
    </row>
    <row r="203" spans="1:4">
      <c r="A203" s="42" t="str">
        <f>Yucatán!C85</f>
        <v>Sotuta</v>
      </c>
      <c r="B203" s="105">
        <f t="shared" si="9"/>
        <v>482153507</v>
      </c>
      <c r="C203" s="106">
        <f t="shared" si="10"/>
        <v>1.5086755430299992E-2</v>
      </c>
      <c r="D203" s="141">
        <f t="shared" si="11"/>
        <v>5819305.6319763483</v>
      </c>
    </row>
    <row r="204" spans="1:4">
      <c r="A204" s="42" t="str">
        <f>Yucatán!C86</f>
        <v>Sucilá</v>
      </c>
      <c r="B204" s="105">
        <f t="shared" si="9"/>
        <v>482153507</v>
      </c>
      <c r="C204" s="106">
        <f t="shared" si="10"/>
        <v>3.5567763384626171E-3</v>
      </c>
      <c r="D204" s="141">
        <f t="shared" si="11"/>
        <v>1371929.7481634959</v>
      </c>
    </row>
    <row r="205" spans="1:4">
      <c r="A205" s="42" t="str">
        <f>Yucatán!C87</f>
        <v>Sudzal</v>
      </c>
      <c r="B205" s="105">
        <f t="shared" si="9"/>
        <v>482153507</v>
      </c>
      <c r="C205" s="106">
        <f t="shared" si="10"/>
        <v>1.0920226015823638E-3</v>
      </c>
      <c r="D205" s="141">
        <f t="shared" si="11"/>
        <v>421218.0216609604</v>
      </c>
    </row>
    <row r="206" spans="1:4">
      <c r="A206" s="42" t="str">
        <f>Yucatán!C88</f>
        <v>Suma</v>
      </c>
      <c r="B206" s="105">
        <f t="shared" si="9"/>
        <v>482153507</v>
      </c>
      <c r="C206" s="106">
        <f t="shared" si="10"/>
        <v>9.6554808329318072E-4</v>
      </c>
      <c r="D206" s="141">
        <f t="shared" si="11"/>
        <v>372433.9156295482</v>
      </c>
    </row>
    <row r="207" spans="1:4">
      <c r="A207" s="42" t="str">
        <f>Yucatán!C89</f>
        <v>Tahdziú</v>
      </c>
      <c r="B207" s="105">
        <f t="shared" si="9"/>
        <v>482153507</v>
      </c>
      <c r="C207" s="106">
        <f t="shared" si="10"/>
        <v>1.3933520672144579E-2</v>
      </c>
      <c r="D207" s="141">
        <f t="shared" si="11"/>
        <v>5374476.6855452051</v>
      </c>
    </row>
    <row r="208" spans="1:4">
      <c r="A208" s="42" t="str">
        <f>Yucatán!C90</f>
        <v>Tahmek</v>
      </c>
      <c r="B208" s="105">
        <f t="shared" si="9"/>
        <v>482153507</v>
      </c>
      <c r="C208" s="106">
        <f t="shared" si="10"/>
        <v>2.9687791654076316E-3</v>
      </c>
      <c r="D208" s="141">
        <f t="shared" si="11"/>
        <v>1145125.8288878582</v>
      </c>
    </row>
    <row r="209" spans="1:4">
      <c r="A209" s="42" t="str">
        <f>Yucatán!C91</f>
        <v>Teabo</v>
      </c>
      <c r="B209" s="105">
        <f t="shared" si="9"/>
        <v>482153507</v>
      </c>
      <c r="C209" s="106">
        <f t="shared" si="10"/>
        <v>1.1265703415162708E-2</v>
      </c>
      <c r="D209" s="141">
        <f t="shared" si="11"/>
        <v>4345438.728354062</v>
      </c>
    </row>
    <row r="210" spans="1:4">
      <c r="A210" s="42" t="str">
        <f>Yucatán!C92</f>
        <v>Tecoh</v>
      </c>
      <c r="B210" s="105">
        <f t="shared" si="9"/>
        <v>482153507</v>
      </c>
      <c r="C210" s="106">
        <f t="shared" si="10"/>
        <v>1.1010818496828273E-2</v>
      </c>
      <c r="D210" s="141">
        <f t="shared" si="11"/>
        <v>4247123.8025489766</v>
      </c>
    </row>
    <row r="211" spans="1:4">
      <c r="A211" s="42" t="str">
        <f>Yucatán!C93</f>
        <v>Tekal de Venegas</v>
      </c>
      <c r="B211" s="105">
        <f t="shared" si="9"/>
        <v>482153507</v>
      </c>
      <c r="C211" s="106">
        <f t="shared" si="10"/>
        <v>4.7212591732656668E-3</v>
      </c>
      <c r="D211" s="141">
        <f t="shared" si="11"/>
        <v>1821097.3342767695</v>
      </c>
    </row>
    <row r="212" spans="1:4">
      <c r="A212" s="42" t="str">
        <f>Yucatán!C94</f>
        <v>Tekantó</v>
      </c>
      <c r="B212" s="105">
        <f t="shared" si="9"/>
        <v>482153507</v>
      </c>
      <c r="C212" s="106">
        <f t="shared" si="10"/>
        <v>3.5883794760991922E-3</v>
      </c>
      <c r="D212" s="141">
        <f t="shared" si="11"/>
        <v>1384119.7990784387</v>
      </c>
    </row>
    <row r="213" spans="1:4">
      <c r="A213" s="42" t="str">
        <f>Yucatán!C95</f>
        <v>Tekax</v>
      </c>
      <c r="B213" s="105">
        <f t="shared" si="9"/>
        <v>482153507</v>
      </c>
      <c r="C213" s="106">
        <f t="shared" si="10"/>
        <v>2.7714006468476025E-2</v>
      </c>
      <c r="D213" s="141">
        <f t="shared" si="11"/>
        <v>10689924.329437122</v>
      </c>
    </row>
    <row r="214" spans="1:4">
      <c r="A214" s="42" t="str">
        <f>Yucatán!C96</f>
        <v>Tekit</v>
      </c>
      <c r="B214" s="105">
        <f t="shared" si="9"/>
        <v>482153507</v>
      </c>
      <c r="C214" s="106">
        <f t="shared" si="10"/>
        <v>7.2293312702677052E-3</v>
      </c>
      <c r="D214" s="141">
        <f t="shared" si="11"/>
        <v>2788517.9401794714</v>
      </c>
    </row>
    <row r="215" spans="1:4">
      <c r="A215" s="42" t="str">
        <f>Yucatán!C97</f>
        <v>Tekom</v>
      </c>
      <c r="B215" s="105">
        <f t="shared" si="9"/>
        <v>482153507</v>
      </c>
      <c r="C215" s="106">
        <f t="shared" si="10"/>
        <v>6.904735528721455E-3</v>
      </c>
      <c r="D215" s="141">
        <f t="shared" si="11"/>
        <v>2663313.9600644391</v>
      </c>
    </row>
    <row r="216" spans="1:4">
      <c r="A216" s="42" t="str">
        <f>Yucatán!C98</f>
        <v>Telchac Pueblo</v>
      </c>
      <c r="B216" s="105">
        <f t="shared" si="9"/>
        <v>482153507</v>
      </c>
      <c r="C216" s="106">
        <f t="shared" si="10"/>
        <v>2.6008373295672432E-3</v>
      </c>
      <c r="D216" s="141">
        <f t="shared" si="11"/>
        <v>1003202.271669889</v>
      </c>
    </row>
    <row r="217" spans="1:4">
      <c r="A217" s="42" t="str">
        <f>Yucatán!C99</f>
        <v>Telchac Puerto</v>
      </c>
      <c r="B217" s="105">
        <f t="shared" si="9"/>
        <v>482153507</v>
      </c>
      <c r="C217" s="106">
        <f t="shared" si="10"/>
        <v>3.7096448030096496E-4</v>
      </c>
      <c r="D217" s="141">
        <f t="shared" si="11"/>
        <v>143089.46011963414</v>
      </c>
    </row>
    <row r="218" spans="1:4">
      <c r="A218" s="42" t="str">
        <f>Yucatán!C100</f>
        <v>Temax</v>
      </c>
      <c r="B218" s="105">
        <f t="shared" si="9"/>
        <v>482153507</v>
      </c>
      <c r="C218" s="106">
        <f t="shared" si="10"/>
        <v>1.1057313379107614E-2</v>
      </c>
      <c r="D218" s="141">
        <f t="shared" si="11"/>
        <v>4265057.9389878055</v>
      </c>
    </row>
    <row r="219" spans="1:4">
      <c r="A219" s="42" t="str">
        <f>Yucatán!C101</f>
        <v>Temozón</v>
      </c>
      <c r="B219" s="105">
        <f t="shared" si="9"/>
        <v>482153507</v>
      </c>
      <c r="C219" s="106">
        <f t="shared" si="10"/>
        <v>1.4601372810833957E-2</v>
      </c>
      <c r="D219" s="141">
        <f t="shared" si="11"/>
        <v>5632082.4862064319</v>
      </c>
    </row>
    <row r="220" spans="1:4">
      <c r="A220" s="42" t="str">
        <f>Yucatán!C102</f>
        <v>Tepakán</v>
      </c>
      <c r="B220" s="105">
        <f t="shared" si="9"/>
        <v>482153507</v>
      </c>
      <c r="C220" s="106">
        <f t="shared" si="10"/>
        <v>1.5168877718968374E-3</v>
      </c>
      <c r="D220" s="141">
        <f t="shared" si="11"/>
        <v>585098.20715638099</v>
      </c>
    </row>
    <row r="221" spans="1:4">
      <c r="A221" s="42" t="str">
        <f>Yucatán!C103</f>
        <v>Tetiz</v>
      </c>
      <c r="B221" s="105">
        <f t="shared" si="9"/>
        <v>482153507</v>
      </c>
      <c r="C221" s="106">
        <f t="shared" si="10"/>
        <v>4.6932900785745446E-3</v>
      </c>
      <c r="D221" s="141">
        <f t="shared" si="11"/>
        <v>1810309.0166024179</v>
      </c>
    </row>
    <row r="222" spans="1:4">
      <c r="A222" s="42" t="str">
        <f>Yucatán!C104</f>
        <v>Teya</v>
      </c>
      <c r="B222" s="105">
        <f t="shared" si="9"/>
        <v>482153507</v>
      </c>
      <c r="C222" s="106">
        <f t="shared" si="10"/>
        <v>1.7521358345350753E-3</v>
      </c>
      <c r="D222" s="141">
        <f t="shared" si="11"/>
        <v>675838.74988916668</v>
      </c>
    </row>
    <row r="223" spans="1:4">
      <c r="A223" s="42" t="str">
        <f>Yucatán!C105</f>
        <v>Ticul</v>
      </c>
      <c r="B223" s="105">
        <f t="shared" si="9"/>
        <v>482153507</v>
      </c>
      <c r="C223" s="106">
        <f t="shared" si="10"/>
        <v>2.6191798078027465E-2</v>
      </c>
      <c r="D223" s="141">
        <f t="shared" si="11"/>
        <v>10102773.838365443</v>
      </c>
    </row>
    <row r="224" spans="1:4">
      <c r="A224" s="42" t="str">
        <f>Yucatán!C106</f>
        <v>Timucuy</v>
      </c>
      <c r="B224" s="105">
        <f t="shared" si="9"/>
        <v>482153507</v>
      </c>
      <c r="C224" s="106">
        <f t="shared" si="10"/>
        <v>7.0667776294458667E-3</v>
      </c>
      <c r="D224" s="141">
        <f t="shared" si="11"/>
        <v>2725817.2937811771</v>
      </c>
    </row>
    <row r="225" spans="1:4">
      <c r="A225" s="42" t="str">
        <f>Yucatán!C107</f>
        <v>Tinum</v>
      </c>
      <c r="B225" s="105">
        <f t="shared" si="9"/>
        <v>482153507</v>
      </c>
      <c r="C225" s="106">
        <f t="shared" si="10"/>
        <v>8.9524365526229329E-3</v>
      </c>
      <c r="D225" s="141">
        <f t="shared" si="11"/>
        <v>3453158.9440337098</v>
      </c>
    </row>
    <row r="226" spans="1:4">
      <c r="A226" s="42" t="str">
        <f>Yucatán!C108</f>
        <v>Tixcacalcupul</v>
      </c>
      <c r="B226" s="105">
        <f t="shared" si="9"/>
        <v>482153507</v>
      </c>
      <c r="C226" s="106">
        <f t="shared" si="10"/>
        <v>1.9005668342726247E-2</v>
      </c>
      <c r="D226" s="141">
        <f t="shared" si="11"/>
        <v>7330919.7154594706</v>
      </c>
    </row>
    <row r="227" spans="1:4">
      <c r="A227" s="42" t="str">
        <f>Yucatán!C109</f>
        <v>Tixkokob</v>
      </c>
      <c r="B227" s="105">
        <f t="shared" si="9"/>
        <v>482153507</v>
      </c>
      <c r="C227" s="106">
        <f t="shared" si="10"/>
        <v>4.5607924244285636E-3</v>
      </c>
      <c r="D227" s="141">
        <f t="shared" si="11"/>
        <v>1759201.6497098117</v>
      </c>
    </row>
    <row r="228" spans="1:4">
      <c r="A228" s="42" t="str">
        <f>Yucatán!C110</f>
        <v>Tixmehuac</v>
      </c>
      <c r="B228" s="105">
        <f t="shared" si="9"/>
        <v>482153507</v>
      </c>
      <c r="C228" s="106">
        <f t="shared" si="10"/>
        <v>9.3698667786450973E-3</v>
      </c>
      <c r="D228" s="141">
        <f t="shared" si="11"/>
        <v>3614171.3019572212</v>
      </c>
    </row>
    <row r="229" spans="1:4">
      <c r="A229" s="42" t="str">
        <f>Yucatán!C111</f>
        <v>Tixpéhual</v>
      </c>
      <c r="B229" s="105">
        <f t="shared" si="9"/>
        <v>482153507</v>
      </c>
      <c r="C229" s="106">
        <f t="shared" si="10"/>
        <v>1.7620841036037644E-3</v>
      </c>
      <c r="D229" s="141">
        <f t="shared" si="11"/>
        <v>679676.02414520516</v>
      </c>
    </row>
    <row r="230" spans="1:4">
      <c r="A230" s="42" t="str">
        <f>Yucatán!C112</f>
        <v>Tizimín</v>
      </c>
      <c r="B230" s="105">
        <f t="shared" si="9"/>
        <v>482153507</v>
      </c>
      <c r="C230" s="106">
        <f t="shared" si="10"/>
        <v>5.6576697552635127E-2</v>
      </c>
      <c r="D230" s="141">
        <f t="shared" si="11"/>
        <v>21822922.511585075</v>
      </c>
    </row>
    <row r="231" spans="1:4">
      <c r="A231" s="42" t="str">
        <f>Yucatán!C113</f>
        <v>Tunkás</v>
      </c>
      <c r="B231" s="105">
        <f t="shared" si="9"/>
        <v>482153507</v>
      </c>
      <c r="C231" s="106">
        <f t="shared" si="10"/>
        <v>7.3920465733775869E-3</v>
      </c>
      <c r="D231" s="141">
        <f t="shared" si="11"/>
        <v>2851280.9434090694</v>
      </c>
    </row>
    <row r="232" spans="1:4">
      <c r="A232" s="42" t="str">
        <f>Yucatán!C114</f>
        <v>Tzucacab</v>
      </c>
      <c r="B232" s="105">
        <f t="shared" si="9"/>
        <v>482153507</v>
      </c>
      <c r="C232" s="106">
        <f t="shared" si="10"/>
        <v>1.1938754792561439E-2</v>
      </c>
      <c r="D232" s="141">
        <f t="shared" si="11"/>
        <v>4605049.9939572448</v>
      </c>
    </row>
    <row r="233" spans="1:4">
      <c r="A233" s="42" t="str">
        <f>Yucatán!C115</f>
        <v>Uayma</v>
      </c>
      <c r="B233" s="105">
        <f t="shared" si="9"/>
        <v>482153507</v>
      </c>
      <c r="C233" s="106">
        <f t="shared" si="10"/>
        <v>9.8362234280310219E-3</v>
      </c>
      <c r="D233" s="141">
        <f t="shared" si="11"/>
        <v>3794055.6971685756</v>
      </c>
    </row>
    <row r="234" spans="1:4">
      <c r="A234" s="42" t="str">
        <f>Yucatán!C116</f>
        <v>Ucú</v>
      </c>
      <c r="B234" s="105">
        <f t="shared" si="9"/>
        <v>482153507</v>
      </c>
      <c r="C234" s="106">
        <f t="shared" si="10"/>
        <v>1.9730557510900942E-3</v>
      </c>
      <c r="D234" s="141">
        <f t="shared" si="11"/>
        <v>761052.59991568641</v>
      </c>
    </row>
    <row r="235" spans="1:4">
      <c r="A235" s="42" t="str">
        <f>Yucatán!C117</f>
        <v>Umán</v>
      </c>
      <c r="B235" s="105">
        <f t="shared" si="9"/>
        <v>482153507</v>
      </c>
      <c r="C235" s="106">
        <f t="shared" si="10"/>
        <v>1.3633119206412638E-2</v>
      </c>
      <c r="D235" s="141">
        <f t="shared" si="11"/>
        <v>5258604.9893767284</v>
      </c>
    </row>
    <row r="236" spans="1:4">
      <c r="A236" s="42" t="str">
        <f>Yucatán!C118</f>
        <v>Valladolid</v>
      </c>
      <c r="B236" s="105">
        <f t="shared" si="9"/>
        <v>482153507</v>
      </c>
      <c r="C236" s="106">
        <f t="shared" si="10"/>
        <v>5.6377111824295986E-2</v>
      </c>
      <c r="D236" s="141">
        <f t="shared" si="11"/>
        <v>21745937.744492382</v>
      </c>
    </row>
    <row r="237" spans="1:4">
      <c r="A237" s="42" t="str">
        <f>Yucatán!C119</f>
        <v>Xocchel</v>
      </c>
      <c r="B237" s="105">
        <f t="shared" si="9"/>
        <v>482153507</v>
      </c>
      <c r="C237" s="106">
        <f t="shared" si="10"/>
        <v>4.3918033515339171E-3</v>
      </c>
      <c r="D237" s="141">
        <f t="shared" si="11"/>
        <v>1694018.7103971457</v>
      </c>
    </row>
    <row r="238" spans="1:4">
      <c r="A238" s="42" t="str">
        <f>Yucatán!C120</f>
        <v>Yaxcabá</v>
      </c>
      <c r="B238" s="105">
        <f t="shared" si="9"/>
        <v>482153507</v>
      </c>
      <c r="C238" s="106">
        <f t="shared" si="10"/>
        <v>1.4735671016744303E-2</v>
      </c>
      <c r="D238" s="141">
        <f t="shared" si="11"/>
        <v>5683884.3669772176</v>
      </c>
    </row>
    <row r="239" spans="1:4">
      <c r="A239" s="42" t="str">
        <f>Yucatán!C121</f>
        <v>Yaxkukul</v>
      </c>
      <c r="B239" s="105">
        <f t="shared" si="9"/>
        <v>482153507</v>
      </c>
      <c r="C239" s="106">
        <f t="shared" si="10"/>
        <v>1.2850066362802299E-3</v>
      </c>
      <c r="D239" s="141">
        <f t="shared" si="11"/>
        <v>495656.36496062903</v>
      </c>
    </row>
    <row r="240" spans="1:4">
      <c r="A240" s="42" t="str">
        <f>Yucatán!C122</f>
        <v>Yobaín</v>
      </c>
      <c r="B240" s="105">
        <f t="shared" si="9"/>
        <v>482153507</v>
      </c>
      <c r="C240" s="106">
        <f t="shared" si="10"/>
        <v>1.0941564304083197E-3</v>
      </c>
      <c r="D240" s="141">
        <f t="shared" si="11"/>
        <v>422041.08810237824</v>
      </c>
    </row>
    <row r="244" spans="1:5">
      <c r="A244" t="s">
        <v>413</v>
      </c>
    </row>
    <row r="245" spans="1:5" ht="15.75" thickBot="1"/>
    <row r="246" spans="1:5" ht="14.45" customHeight="1">
      <c r="A246" s="150" t="s">
        <v>9</v>
      </c>
      <c r="B246" s="157" t="s">
        <v>414</v>
      </c>
      <c r="C246" s="158"/>
      <c r="D246" s="161" t="s">
        <v>391</v>
      </c>
      <c r="E246" s="162"/>
    </row>
    <row r="247" spans="1:5" ht="15.75" thickBot="1">
      <c r="A247" s="154"/>
      <c r="B247" s="159" t="s">
        <v>415</v>
      </c>
      <c r="C247" s="160"/>
      <c r="D247" s="163"/>
      <c r="E247" s="164"/>
    </row>
    <row r="248" spans="1:5">
      <c r="A248" s="154"/>
      <c r="B248" s="165"/>
      <c r="C248" s="165"/>
      <c r="D248" s="110"/>
      <c r="E248" s="110"/>
    </row>
    <row r="249" spans="1:5" ht="15.75" thickBot="1">
      <c r="A249" s="154"/>
      <c r="B249" s="166"/>
      <c r="C249" s="166"/>
      <c r="D249" s="111"/>
      <c r="E249" s="111"/>
    </row>
    <row r="250" spans="1:5">
      <c r="A250" s="154"/>
      <c r="B250" s="167" t="s">
        <v>416</v>
      </c>
      <c r="C250" s="167" t="s">
        <v>393</v>
      </c>
      <c r="D250" s="111"/>
      <c r="E250" s="111"/>
    </row>
    <row r="251" spans="1:5" ht="50.1" customHeight="1" thickBot="1">
      <c r="A251" s="151"/>
      <c r="B251" s="168"/>
      <c r="C251" s="168"/>
      <c r="D251" s="112" t="s">
        <v>417</v>
      </c>
      <c r="E251" s="112" t="s">
        <v>418</v>
      </c>
    </row>
    <row r="252" spans="1:5" ht="15.75" thickBot="1">
      <c r="A252" s="59" t="str">
        <f>Yucatán!C17</f>
        <v>Abalá</v>
      </c>
      <c r="B252" s="107">
        <f>Yucatán!H17</f>
        <v>1301</v>
      </c>
      <c r="C252" s="108">
        <f>Yucatán!I17</f>
        <v>635</v>
      </c>
      <c r="D252" s="113">
        <f>B252/C252</f>
        <v>2.0488188976377955</v>
      </c>
      <c r="E252" s="113">
        <f>D252/$D$358</f>
        <v>1.3981157349408597E-2</v>
      </c>
    </row>
    <row r="253" spans="1:5" ht="15.75" thickBot="1">
      <c r="A253" s="59" t="str">
        <f>Yucatán!C18</f>
        <v>Acanceh</v>
      </c>
      <c r="B253" s="107">
        <f>Yucatán!H18</f>
        <v>1810</v>
      </c>
      <c r="C253" s="108">
        <f>Yucatán!I18</f>
        <v>1029</v>
      </c>
      <c r="D253" s="113">
        <f t="shared" ref="D253:D316" si="12">B253/C253</f>
        <v>1.7589893100097183</v>
      </c>
      <c r="E253" s="113">
        <f t="shared" ref="E253:E316" si="13">D253/$D$358</f>
        <v>1.2003357811433659E-2</v>
      </c>
    </row>
    <row r="254" spans="1:5" ht="15.75" thickBot="1">
      <c r="A254" s="59" t="str">
        <f>Yucatán!C19</f>
        <v>Akil</v>
      </c>
      <c r="B254" s="107">
        <f>Yucatán!H19</f>
        <v>2511</v>
      </c>
      <c r="C254" s="108">
        <f>Yucatán!I19</f>
        <v>1446</v>
      </c>
      <c r="D254" s="113">
        <f t="shared" si="12"/>
        <v>1.7365145228215768</v>
      </c>
      <c r="E254" s="113">
        <f t="shared" si="13"/>
        <v>1.1849989675072673E-2</v>
      </c>
    </row>
    <row r="255" spans="1:5" ht="15.75" thickBot="1">
      <c r="A255" s="59" t="str">
        <f>Yucatán!C20</f>
        <v>Baca</v>
      </c>
      <c r="B255" s="107">
        <f>Yucatán!H20</f>
        <v>681</v>
      </c>
      <c r="C255" s="108">
        <f>Yucatán!I20</f>
        <v>375</v>
      </c>
      <c r="D255" s="113">
        <f t="shared" si="12"/>
        <v>1.8160000000000001</v>
      </c>
      <c r="E255" s="113">
        <f t="shared" si="13"/>
        <v>1.2392399238312082E-2</v>
      </c>
    </row>
    <row r="256" spans="1:5" ht="15.75" thickBot="1">
      <c r="A256" s="59" t="str">
        <f>Yucatán!C21</f>
        <v>Bokobá</v>
      </c>
      <c r="B256" s="107">
        <f>Yucatán!H21</f>
        <v>166</v>
      </c>
      <c r="C256" s="108">
        <f>Yucatán!I21</f>
        <v>77</v>
      </c>
      <c r="D256" s="113">
        <f t="shared" si="12"/>
        <v>2.1558441558441559</v>
      </c>
      <c r="E256" s="113">
        <f t="shared" si="13"/>
        <v>1.4711498609472835E-2</v>
      </c>
    </row>
    <row r="257" spans="1:5" ht="15.75" thickBot="1">
      <c r="A257" s="59" t="str">
        <f>Yucatán!C22</f>
        <v>Buctzotz</v>
      </c>
      <c r="B257" s="107">
        <f>Yucatán!H22</f>
        <v>2334</v>
      </c>
      <c r="C257" s="108">
        <f>Yucatán!I22</f>
        <v>1613</v>
      </c>
      <c r="D257" s="113">
        <f t="shared" si="12"/>
        <v>1.4469931804091754</v>
      </c>
      <c r="E257" s="113">
        <f t="shared" si="13"/>
        <v>9.8742936050360344E-3</v>
      </c>
    </row>
    <row r="258" spans="1:5" ht="15.75" thickBot="1">
      <c r="A258" s="59" t="str">
        <f>Yucatán!C23</f>
        <v>Cacalchén</v>
      </c>
      <c r="B258" s="107">
        <f>Yucatán!H23</f>
        <v>527</v>
      </c>
      <c r="C258" s="108">
        <f>Yucatán!I23</f>
        <v>723</v>
      </c>
      <c r="D258" s="113">
        <f t="shared" si="12"/>
        <v>0.72890733056708157</v>
      </c>
      <c r="E258" s="113">
        <f t="shared" si="13"/>
        <v>4.9740697401539609E-3</v>
      </c>
    </row>
    <row r="259" spans="1:5" ht="15.75" thickBot="1">
      <c r="A259" s="59" t="str">
        <f>Yucatán!C24</f>
        <v>Calotmul</v>
      </c>
      <c r="B259" s="107">
        <f>Yucatán!H24</f>
        <v>1520</v>
      </c>
      <c r="C259" s="108">
        <f>Yucatán!I24</f>
        <v>1338</v>
      </c>
      <c r="D259" s="113">
        <f t="shared" si="12"/>
        <v>1.1360239162929746</v>
      </c>
      <c r="E259" s="113">
        <f t="shared" si="13"/>
        <v>7.7522367373201355E-3</v>
      </c>
    </row>
    <row r="260" spans="1:5" ht="15.75" thickBot="1">
      <c r="A260" s="59" t="str">
        <f>Yucatán!C25</f>
        <v>Cansahcab</v>
      </c>
      <c r="B260" s="107">
        <f>Yucatán!H25</f>
        <v>1135</v>
      </c>
      <c r="C260" s="108">
        <f>Yucatán!I25</f>
        <v>542</v>
      </c>
      <c r="D260" s="113">
        <f t="shared" si="12"/>
        <v>2.0940959409594098</v>
      </c>
      <c r="E260" s="113">
        <f t="shared" si="13"/>
        <v>1.4290128272961349E-2</v>
      </c>
    </row>
    <row r="261" spans="1:5" ht="15.75" thickBot="1">
      <c r="A261" s="59" t="str">
        <f>Yucatán!C26</f>
        <v>Cantamayec</v>
      </c>
      <c r="B261" s="107">
        <f>Yucatán!H26</f>
        <v>868</v>
      </c>
      <c r="C261" s="108">
        <f>Yucatán!I26</f>
        <v>425</v>
      </c>
      <c r="D261" s="113">
        <f t="shared" si="12"/>
        <v>2.0423529411764707</v>
      </c>
      <c r="E261" s="113">
        <f t="shared" si="13"/>
        <v>1.3937033608259765E-2</v>
      </c>
    </row>
    <row r="262" spans="1:5" ht="15.75" thickBot="1">
      <c r="A262" s="59" t="str">
        <f>Yucatán!C27</f>
        <v>Celestún</v>
      </c>
      <c r="B262" s="107">
        <f>Yucatán!H27</f>
        <v>1334</v>
      </c>
      <c r="C262" s="108">
        <f>Yucatán!I27</f>
        <v>1450</v>
      </c>
      <c r="D262" s="113">
        <f t="shared" si="12"/>
        <v>0.92</v>
      </c>
      <c r="E262" s="113">
        <f t="shared" si="13"/>
        <v>6.2780877198497327E-3</v>
      </c>
    </row>
    <row r="263" spans="1:5" ht="15.75" thickBot="1">
      <c r="A263" s="59" t="str">
        <f>Yucatán!C28</f>
        <v>Cenotillo</v>
      </c>
      <c r="B263" s="107">
        <f>Yucatán!H28</f>
        <v>1308</v>
      </c>
      <c r="C263" s="108">
        <f>Yucatán!I28</f>
        <v>902</v>
      </c>
      <c r="D263" s="113">
        <f t="shared" si="12"/>
        <v>1.4501108647450112</v>
      </c>
      <c r="E263" s="113">
        <f t="shared" si="13"/>
        <v>9.8955687091047077E-3</v>
      </c>
    </row>
    <row r="264" spans="1:5" ht="15.75" thickBot="1">
      <c r="A264" s="59" t="str">
        <f>Yucatán!C29</f>
        <v>Conkal</v>
      </c>
      <c r="B264" s="107">
        <f>Yucatán!H29</f>
        <v>488</v>
      </c>
      <c r="C264" s="108">
        <f>Yucatán!I29</f>
        <v>278</v>
      </c>
      <c r="D264" s="113">
        <f t="shared" si="12"/>
        <v>1.7553956834532374</v>
      </c>
      <c r="E264" s="113">
        <f t="shared" si="13"/>
        <v>1.1978834873657607E-2</v>
      </c>
    </row>
    <row r="265" spans="1:5" ht="15.75" thickBot="1">
      <c r="A265" s="59" t="str">
        <f>Yucatán!C30</f>
        <v>Cuncunul</v>
      </c>
      <c r="B265" s="107">
        <f>Yucatán!H30</f>
        <v>293</v>
      </c>
      <c r="C265" s="108">
        <f>Yucatán!I30</f>
        <v>258</v>
      </c>
      <c r="D265" s="113">
        <f t="shared" si="12"/>
        <v>1.1356589147286822</v>
      </c>
      <c r="E265" s="113">
        <f t="shared" si="13"/>
        <v>7.749745963582624E-3</v>
      </c>
    </row>
    <row r="266" spans="1:5" ht="15.75" thickBot="1">
      <c r="A266" s="59" t="str">
        <f>Yucatán!C31</f>
        <v>Cuzamá</v>
      </c>
      <c r="B266" s="107">
        <f>Yucatán!H31</f>
        <v>1084</v>
      </c>
      <c r="C266" s="108">
        <f>Yucatán!I31</f>
        <v>893</v>
      </c>
      <c r="D266" s="113">
        <f t="shared" si="12"/>
        <v>1.2138857782754759</v>
      </c>
      <c r="E266" s="113">
        <f t="shared" si="13"/>
        <v>8.2835667368385876E-3</v>
      </c>
    </row>
    <row r="267" spans="1:5" ht="15.75" thickBot="1">
      <c r="A267" s="59" t="str">
        <f>Yucatán!C32</f>
        <v>Chacsinkín</v>
      </c>
      <c r="B267" s="107">
        <f>Yucatán!H32</f>
        <v>1241</v>
      </c>
      <c r="C267" s="108">
        <f>Yucatán!I32</f>
        <v>1166</v>
      </c>
      <c r="D267" s="113">
        <f t="shared" si="12"/>
        <v>1.0643224699828473</v>
      </c>
      <c r="E267" s="113">
        <f t="shared" si="13"/>
        <v>7.2629454660428795E-3</v>
      </c>
    </row>
    <row r="268" spans="1:5" ht="15.75" thickBot="1">
      <c r="A268" s="59" t="str">
        <f>Yucatán!C33</f>
        <v>Chankom</v>
      </c>
      <c r="B268" s="107">
        <f>Yucatán!H33</f>
        <v>1641</v>
      </c>
      <c r="C268" s="108">
        <f>Yucatán!I33</f>
        <v>1633</v>
      </c>
      <c r="D268" s="113">
        <f t="shared" si="12"/>
        <v>1.0048989589712187</v>
      </c>
      <c r="E268" s="113">
        <f t="shared" si="13"/>
        <v>6.857438928268466E-3</v>
      </c>
    </row>
    <row r="269" spans="1:5" ht="15.75" thickBot="1">
      <c r="A269" s="59" t="str">
        <f>Yucatán!C34</f>
        <v>Chapab</v>
      </c>
      <c r="B269" s="107">
        <f>Yucatán!H34</f>
        <v>461</v>
      </c>
      <c r="C269" s="108">
        <f>Yucatán!I34</f>
        <v>510</v>
      </c>
      <c r="D269" s="113">
        <f t="shared" si="12"/>
        <v>0.90392156862745099</v>
      </c>
      <c r="E269" s="113">
        <f t="shared" si="13"/>
        <v>6.1683683692470735E-3</v>
      </c>
    </row>
    <row r="270" spans="1:5" ht="15.75" thickBot="1">
      <c r="A270" s="59" t="str">
        <f>Yucatán!C35</f>
        <v>Chemax</v>
      </c>
      <c r="B270" s="107">
        <f>Yucatán!H35</f>
        <v>10469</v>
      </c>
      <c r="C270" s="108">
        <f>Yucatán!I35</f>
        <v>7357</v>
      </c>
      <c r="D270" s="113">
        <f t="shared" si="12"/>
        <v>1.4229985048253364</v>
      </c>
      <c r="E270" s="113">
        <f t="shared" si="13"/>
        <v>9.7105537375092119E-3</v>
      </c>
    </row>
    <row r="271" spans="1:5" ht="15.75" thickBot="1">
      <c r="A271" s="59" t="str">
        <f>Yucatán!C36</f>
        <v>Chicxulub Pueblo</v>
      </c>
      <c r="B271" s="107">
        <f>Yucatán!H36</f>
        <v>545</v>
      </c>
      <c r="C271" s="108">
        <f>Yucatán!I36</f>
        <v>467</v>
      </c>
      <c r="D271" s="113">
        <f t="shared" si="12"/>
        <v>1.1670235546038543</v>
      </c>
      <c r="E271" s="113">
        <f t="shared" si="13"/>
        <v>7.9637785292759142E-3</v>
      </c>
    </row>
    <row r="272" spans="1:5" ht="15.75" thickBot="1">
      <c r="A272" s="59" t="str">
        <f>Yucatán!C37</f>
        <v>Chichimilá</v>
      </c>
      <c r="B272" s="107">
        <f>Yucatán!H37</f>
        <v>3840</v>
      </c>
      <c r="C272" s="108">
        <f>Yucatán!I37</f>
        <v>3496</v>
      </c>
      <c r="D272" s="113">
        <f t="shared" si="12"/>
        <v>1.0983981693363845</v>
      </c>
      <c r="E272" s="113">
        <f t="shared" si="13"/>
        <v>7.4954783243654155E-3</v>
      </c>
    </row>
    <row r="273" spans="1:5" ht="15.75" thickBot="1">
      <c r="A273" s="59" t="str">
        <f>Yucatán!C38</f>
        <v>Chikindzonot</v>
      </c>
      <c r="B273" s="107">
        <f>Yucatán!H38</f>
        <v>2616</v>
      </c>
      <c r="C273" s="108">
        <f>Yucatán!I38</f>
        <v>1648</v>
      </c>
      <c r="D273" s="113">
        <f t="shared" si="12"/>
        <v>1.587378640776699</v>
      </c>
      <c r="E273" s="113">
        <f t="shared" si="13"/>
        <v>1.0832285164578211E-2</v>
      </c>
    </row>
    <row r="274" spans="1:5" ht="15.75" thickBot="1">
      <c r="A274" s="59" t="str">
        <f>Yucatán!C39</f>
        <v>Chocholá</v>
      </c>
      <c r="B274" s="107">
        <f>Yucatán!H39</f>
        <v>612</v>
      </c>
      <c r="C274" s="108">
        <f>Yucatán!I39</f>
        <v>423</v>
      </c>
      <c r="D274" s="113">
        <f t="shared" si="12"/>
        <v>1.446808510638298</v>
      </c>
      <c r="E274" s="113">
        <f t="shared" si="13"/>
        <v>9.8730334169699775E-3</v>
      </c>
    </row>
    <row r="275" spans="1:5" ht="15.75" thickBot="1">
      <c r="A275" s="59" t="str">
        <f>Yucatán!C40</f>
        <v>Chumayel</v>
      </c>
      <c r="B275" s="107">
        <f>Yucatán!H40</f>
        <v>1476</v>
      </c>
      <c r="C275" s="108">
        <f>Yucatán!I40</f>
        <v>978</v>
      </c>
      <c r="D275" s="113">
        <f t="shared" si="12"/>
        <v>1.50920245398773</v>
      </c>
      <c r="E275" s="113">
        <f t="shared" si="13"/>
        <v>1.0298810209942879E-2</v>
      </c>
    </row>
    <row r="276" spans="1:5" ht="15.75" thickBot="1">
      <c r="A276" s="59" t="str">
        <f>Yucatán!C41</f>
        <v>Dzán</v>
      </c>
      <c r="B276" s="107">
        <f>Yucatán!H41</f>
        <v>1945</v>
      </c>
      <c r="C276" s="108">
        <f>Yucatán!I41</f>
        <v>1261</v>
      </c>
      <c r="D276" s="113">
        <f t="shared" si="12"/>
        <v>1.5424266455194291</v>
      </c>
      <c r="E276" s="113">
        <f t="shared" si="13"/>
        <v>1.052553237174407E-2</v>
      </c>
    </row>
    <row r="277" spans="1:5" ht="15.75" thickBot="1">
      <c r="A277" s="59" t="str">
        <f>Yucatán!C42</f>
        <v>Dzemul</v>
      </c>
      <c r="B277" s="107">
        <f>Yucatán!H42</f>
        <v>469</v>
      </c>
      <c r="C277" s="108">
        <f>Yucatán!I42</f>
        <v>255</v>
      </c>
      <c r="D277" s="113">
        <f t="shared" si="12"/>
        <v>1.8392156862745097</v>
      </c>
      <c r="E277" s="113">
        <f t="shared" si="13"/>
        <v>1.2550823276255433E-2</v>
      </c>
    </row>
    <row r="278" spans="1:5" ht="15.75" thickBot="1">
      <c r="A278" s="59" t="str">
        <f>Yucatán!C43</f>
        <v>Dzidzantún</v>
      </c>
      <c r="B278" s="107">
        <f>Yucatán!H43</f>
        <v>1534</v>
      </c>
      <c r="C278" s="108">
        <f>Yucatán!I43</f>
        <v>562</v>
      </c>
      <c r="D278" s="113">
        <f t="shared" si="12"/>
        <v>2.7295373665480427</v>
      </c>
      <c r="E278" s="113">
        <f t="shared" si="13"/>
        <v>1.8626385893256787E-2</v>
      </c>
    </row>
    <row r="279" spans="1:5" ht="15.75" thickBot="1">
      <c r="A279" s="59" t="str">
        <f>Yucatán!C44</f>
        <v>Dzilam de Bravo</v>
      </c>
      <c r="B279" s="107">
        <f>Yucatán!H44</f>
        <v>173</v>
      </c>
      <c r="C279" s="108">
        <f>Yucatán!I44</f>
        <v>172</v>
      </c>
      <c r="D279" s="113">
        <f t="shared" si="12"/>
        <v>1.0058139534883721</v>
      </c>
      <c r="E279" s="113">
        <f t="shared" si="13"/>
        <v>6.8636828585313687E-3</v>
      </c>
    </row>
    <row r="280" spans="1:5" ht="15.75" thickBot="1">
      <c r="A280" s="59" t="str">
        <f>Yucatán!C45</f>
        <v>Dzilam González</v>
      </c>
      <c r="B280" s="107">
        <f>Yucatán!H45</f>
        <v>1036</v>
      </c>
      <c r="C280" s="108">
        <f>Yucatán!I45</f>
        <v>887</v>
      </c>
      <c r="D280" s="113">
        <f t="shared" si="12"/>
        <v>1.1679819616685456</v>
      </c>
      <c r="E280" s="113">
        <f t="shared" si="13"/>
        <v>7.9703187071274977E-3</v>
      </c>
    </row>
    <row r="281" spans="1:5" ht="15.75" thickBot="1">
      <c r="A281" s="59" t="str">
        <f>Yucatán!C46</f>
        <v>Dzitás</v>
      </c>
      <c r="B281" s="107">
        <f>Yucatán!H46</f>
        <v>1281</v>
      </c>
      <c r="C281" s="108">
        <f>Yucatán!I46</f>
        <v>1285</v>
      </c>
      <c r="D281" s="113">
        <f t="shared" si="12"/>
        <v>0.99688715953307394</v>
      </c>
      <c r="E281" s="113">
        <f t="shared" si="13"/>
        <v>6.8027663416744266E-3</v>
      </c>
    </row>
    <row r="282" spans="1:5" ht="15.75" thickBot="1">
      <c r="A282" s="59" t="str">
        <f>Yucatán!C47</f>
        <v>Dzoncauich</v>
      </c>
      <c r="B282" s="107">
        <f>Yucatán!H47</f>
        <v>701</v>
      </c>
      <c r="C282" s="108">
        <f>Yucatán!I47</f>
        <v>340</v>
      </c>
      <c r="D282" s="113">
        <f t="shared" si="12"/>
        <v>2.0617647058823527</v>
      </c>
      <c r="E282" s="113">
        <f t="shared" si="13"/>
        <v>1.4069499653499559E-2</v>
      </c>
    </row>
    <row r="283" spans="1:5" ht="15.75" thickBot="1">
      <c r="A283" s="59" t="str">
        <f>Yucatán!C48</f>
        <v>Espita</v>
      </c>
      <c r="B283" s="107">
        <f>Yucatán!H48</f>
        <v>4576</v>
      </c>
      <c r="C283" s="108">
        <f>Yucatán!I48</f>
        <v>2540</v>
      </c>
      <c r="D283" s="113">
        <f t="shared" si="12"/>
        <v>1.8015748031496064</v>
      </c>
      <c r="E283" s="113">
        <f t="shared" si="13"/>
        <v>1.2293961573961135E-2</v>
      </c>
    </row>
    <row r="284" spans="1:5" ht="15.75" thickBot="1">
      <c r="A284" s="59" t="str">
        <f>Yucatán!C49</f>
        <v>Halachó</v>
      </c>
      <c r="B284" s="107">
        <f>Yucatán!H49</f>
        <v>3409</v>
      </c>
      <c r="C284" s="108">
        <f>Yucatán!I49</f>
        <v>2364</v>
      </c>
      <c r="D284" s="113">
        <f t="shared" si="12"/>
        <v>1.4420473773265652</v>
      </c>
      <c r="E284" s="113">
        <f t="shared" si="13"/>
        <v>9.8405434032993715E-3</v>
      </c>
    </row>
    <row r="285" spans="1:5" ht="15.75" thickBot="1">
      <c r="A285" s="59" t="str">
        <f>Yucatán!C50</f>
        <v>Hocabá</v>
      </c>
      <c r="B285" s="107">
        <f>Yucatán!H50</f>
        <v>1137</v>
      </c>
      <c r="C285" s="108">
        <f>Yucatán!I50</f>
        <v>1011</v>
      </c>
      <c r="D285" s="113">
        <f t="shared" si="12"/>
        <v>1.1246290801186944</v>
      </c>
      <c r="E285" s="113">
        <f t="shared" si="13"/>
        <v>7.6744782796511705E-3</v>
      </c>
    </row>
    <row r="286" spans="1:5" ht="15.75" thickBot="1">
      <c r="A286" s="59" t="str">
        <f>Yucatán!C51</f>
        <v>Hoctún</v>
      </c>
      <c r="B286" s="107">
        <f>Yucatán!H51</f>
        <v>1128</v>
      </c>
      <c r="C286" s="108">
        <f>Yucatán!I51</f>
        <v>1293</v>
      </c>
      <c r="D286" s="113">
        <f t="shared" si="12"/>
        <v>0.87238979118329463</v>
      </c>
      <c r="E286" s="113">
        <f t="shared" si="13"/>
        <v>5.9531952553805592E-3</v>
      </c>
    </row>
    <row r="287" spans="1:5" ht="15.75" thickBot="1">
      <c r="A287" s="59" t="str">
        <f>Yucatán!C52</f>
        <v>Homún</v>
      </c>
      <c r="B287" s="107">
        <f>Yucatán!H52</f>
        <v>1658</v>
      </c>
      <c r="C287" s="108">
        <f>Yucatán!I52</f>
        <v>1479</v>
      </c>
      <c r="D287" s="113">
        <f t="shared" si="12"/>
        <v>1.121027721433401</v>
      </c>
      <c r="E287" s="113">
        <f t="shared" si="13"/>
        <v>7.6499025777632193E-3</v>
      </c>
    </row>
    <row r="288" spans="1:5" ht="15.75" thickBot="1">
      <c r="A288" s="59" t="str">
        <f>Yucatán!C53</f>
        <v>Huhí</v>
      </c>
      <c r="B288" s="107">
        <f>Yucatán!H53</f>
        <v>1062</v>
      </c>
      <c r="C288" s="108">
        <f>Yucatán!I53</f>
        <v>1339</v>
      </c>
      <c r="D288" s="113">
        <f t="shared" si="12"/>
        <v>0.79312920089619121</v>
      </c>
      <c r="E288" s="113">
        <f t="shared" si="13"/>
        <v>5.4123203221745752E-3</v>
      </c>
    </row>
    <row r="289" spans="1:5" ht="15.75" thickBot="1">
      <c r="A289" s="59" t="str">
        <f>Yucatán!C54</f>
        <v>Hunucmá</v>
      </c>
      <c r="B289" s="107">
        <f>Yucatán!H54</f>
        <v>4538</v>
      </c>
      <c r="C289" s="108">
        <f>Yucatán!I54</f>
        <v>3163</v>
      </c>
      <c r="D289" s="113">
        <f t="shared" si="12"/>
        <v>1.4347138792285805</v>
      </c>
      <c r="E289" s="113">
        <f t="shared" si="13"/>
        <v>9.7904995507423088E-3</v>
      </c>
    </row>
    <row r="290" spans="1:5" ht="15.75" thickBot="1">
      <c r="A290" s="59" t="str">
        <f>Yucatán!C55</f>
        <v>Ixil</v>
      </c>
      <c r="B290" s="107">
        <f>Yucatán!H55</f>
        <v>326</v>
      </c>
      <c r="C290" s="108">
        <f>Yucatán!I55</f>
        <v>346</v>
      </c>
      <c r="D290" s="113">
        <f t="shared" si="12"/>
        <v>0.94219653179190754</v>
      </c>
      <c r="E290" s="113">
        <f t="shared" si="13"/>
        <v>6.4295570390519377E-3</v>
      </c>
    </row>
    <row r="291" spans="1:5" ht="15.75" thickBot="1">
      <c r="A291" s="59" t="str">
        <f>Yucatán!C56</f>
        <v>Izamal</v>
      </c>
      <c r="B291" s="107">
        <f>Yucatán!H56</f>
        <v>3341</v>
      </c>
      <c r="C291" s="108">
        <f>Yucatán!I56</f>
        <v>1850</v>
      </c>
      <c r="D291" s="113">
        <f t="shared" si="12"/>
        <v>1.8059459459459459</v>
      </c>
      <c r="E291" s="113">
        <f t="shared" si="13"/>
        <v>1.232379028908223E-2</v>
      </c>
    </row>
    <row r="292" spans="1:5" ht="15.75" thickBot="1">
      <c r="A292" s="59" t="str">
        <f>Yucatán!C57</f>
        <v>Kanasín</v>
      </c>
      <c r="B292" s="107">
        <f>Yucatán!H57</f>
        <v>4674</v>
      </c>
      <c r="C292" s="108">
        <f>Yucatán!I57</f>
        <v>4678</v>
      </c>
      <c r="D292" s="113">
        <f t="shared" si="12"/>
        <v>0.99914493373236424</v>
      </c>
      <c r="E292" s="113">
        <f t="shared" si="13"/>
        <v>6.8181734117556854E-3</v>
      </c>
    </row>
    <row r="293" spans="1:5" ht="15.75" thickBot="1">
      <c r="A293" s="59" t="str">
        <f>Yucatán!C58</f>
        <v>Kantunil</v>
      </c>
      <c r="B293" s="107">
        <f>Yucatán!H58</f>
        <v>1654</v>
      </c>
      <c r="C293" s="108">
        <f>Yucatán!I58</f>
        <v>1602</v>
      </c>
      <c r="D293" s="113">
        <f t="shared" si="12"/>
        <v>1.0324594257178528</v>
      </c>
      <c r="E293" s="113">
        <f t="shared" si="13"/>
        <v>7.0455117846112596E-3</v>
      </c>
    </row>
    <row r="294" spans="1:5" ht="15.75" thickBot="1">
      <c r="A294" s="59" t="str">
        <f>Yucatán!C59</f>
        <v>Kaua</v>
      </c>
      <c r="B294" s="107">
        <f>Yucatán!H59</f>
        <v>800</v>
      </c>
      <c r="C294" s="108">
        <f>Yucatán!I59</f>
        <v>805</v>
      </c>
      <c r="D294" s="113">
        <f t="shared" si="12"/>
        <v>0.99378881987577639</v>
      </c>
      <c r="E294" s="113">
        <f t="shared" si="13"/>
        <v>6.7816232458544233E-3</v>
      </c>
    </row>
    <row r="295" spans="1:5" ht="15.75" thickBot="1">
      <c r="A295" s="59" t="str">
        <f>Yucatán!C60</f>
        <v>Kinchil</v>
      </c>
      <c r="B295" s="107">
        <f>Yucatán!H60</f>
        <v>1408</v>
      </c>
      <c r="C295" s="108">
        <f>Yucatán!I60</f>
        <v>935</v>
      </c>
      <c r="D295" s="113">
        <f t="shared" si="12"/>
        <v>1.5058823529411764</v>
      </c>
      <c r="E295" s="113">
        <f t="shared" si="13"/>
        <v>1.0276153812541761E-2</v>
      </c>
    </row>
    <row r="296" spans="1:5" ht="15.75" thickBot="1">
      <c r="A296" s="59" t="str">
        <f>Yucatán!C61</f>
        <v>Kopomá</v>
      </c>
      <c r="B296" s="107">
        <f>Yucatán!H61</f>
        <v>317</v>
      </c>
      <c r="C296" s="108">
        <f>Yucatán!I61</f>
        <v>180</v>
      </c>
      <c r="D296" s="113">
        <f t="shared" si="12"/>
        <v>1.7611111111111111</v>
      </c>
      <c r="E296" s="113">
        <f t="shared" si="13"/>
        <v>1.2017836999953896E-2</v>
      </c>
    </row>
    <row r="297" spans="1:5" ht="15.75" thickBot="1">
      <c r="A297" s="59" t="str">
        <f>Yucatán!C62</f>
        <v>Mama</v>
      </c>
      <c r="B297" s="107">
        <f>Yucatán!H62</f>
        <v>1163</v>
      </c>
      <c r="C297" s="108">
        <f>Yucatán!I62</f>
        <v>660</v>
      </c>
      <c r="D297" s="113">
        <f t="shared" si="12"/>
        <v>1.7621212121212122</v>
      </c>
      <c r="E297" s="113">
        <f t="shared" si="13"/>
        <v>1.2024729937722725E-2</v>
      </c>
    </row>
    <row r="298" spans="1:5" ht="15.75" thickBot="1">
      <c r="A298" s="59" t="str">
        <f>Yucatán!C63</f>
        <v>Maní</v>
      </c>
      <c r="B298" s="107">
        <f>Yucatán!H63</f>
        <v>1816</v>
      </c>
      <c r="C298" s="108">
        <f>Yucatán!I63</f>
        <v>1291</v>
      </c>
      <c r="D298" s="113">
        <f t="shared" si="12"/>
        <v>1.4066615027110767</v>
      </c>
      <c r="E298" s="113">
        <f t="shared" si="13"/>
        <v>9.5990698979954159E-3</v>
      </c>
    </row>
    <row r="299" spans="1:5" ht="15.75" thickBot="1">
      <c r="A299" s="59" t="str">
        <f>Yucatán!C64</f>
        <v>Maxcanú</v>
      </c>
      <c r="B299" s="107">
        <f>Yucatán!H64</f>
        <v>2465</v>
      </c>
      <c r="C299" s="108">
        <f>Yucatán!I64</f>
        <v>2150</v>
      </c>
      <c r="D299" s="113">
        <f t="shared" si="12"/>
        <v>1.1465116279069767</v>
      </c>
      <c r="E299" s="113">
        <f t="shared" si="13"/>
        <v>7.8238049693779531E-3</v>
      </c>
    </row>
    <row r="300" spans="1:5" ht="15.75" thickBot="1">
      <c r="A300" s="59" t="str">
        <f>Yucatán!C65</f>
        <v>Mayapán</v>
      </c>
      <c r="B300" s="107">
        <f>Yucatán!H65</f>
        <v>1752</v>
      </c>
      <c r="C300" s="108">
        <f>Yucatán!I65</f>
        <v>1344</v>
      </c>
      <c r="D300" s="113">
        <f t="shared" si="12"/>
        <v>1.3035714285714286</v>
      </c>
      <c r="E300" s="113">
        <f t="shared" si="13"/>
        <v>8.8955823670231072E-3</v>
      </c>
    </row>
    <row r="301" spans="1:5" ht="15.75" thickBot="1">
      <c r="A301" s="59" t="str">
        <f>Yucatán!C66</f>
        <v>Mérida</v>
      </c>
      <c r="B301" s="107">
        <f>Yucatán!H66</f>
        <v>22529</v>
      </c>
      <c r="C301" s="108">
        <f>Yucatán!I66</f>
        <v>16816</v>
      </c>
      <c r="D301" s="113">
        <f t="shared" si="12"/>
        <v>1.3397359657469077</v>
      </c>
      <c r="E301" s="113">
        <f t="shared" si="13"/>
        <v>9.1423694721703072E-3</v>
      </c>
    </row>
    <row r="302" spans="1:5" ht="15.75" thickBot="1">
      <c r="A302" s="59" t="str">
        <f>Yucatán!C67</f>
        <v>Mocochá</v>
      </c>
      <c r="B302" s="107">
        <f>Yucatán!H67</f>
        <v>134</v>
      </c>
      <c r="C302" s="108">
        <f>Yucatán!I67</f>
        <v>136</v>
      </c>
      <c r="D302" s="113">
        <f t="shared" si="12"/>
        <v>0.98529411764705888</v>
      </c>
      <c r="E302" s="113">
        <f t="shared" si="13"/>
        <v>6.7236553265654113E-3</v>
      </c>
    </row>
    <row r="303" spans="1:5" ht="15.75" thickBot="1">
      <c r="A303" s="59" t="str">
        <f>Yucatán!C68</f>
        <v>Motul</v>
      </c>
      <c r="B303" s="107">
        <f>Yucatán!H68</f>
        <v>3260</v>
      </c>
      <c r="C303" s="108">
        <f>Yucatán!I68</f>
        <v>2693</v>
      </c>
      <c r="D303" s="113">
        <f t="shared" si="12"/>
        <v>1.2105458596360936</v>
      </c>
      <c r="E303" s="113">
        <f t="shared" si="13"/>
        <v>8.2607751040177143E-3</v>
      </c>
    </row>
    <row r="304" spans="1:5" ht="15.75" thickBot="1">
      <c r="A304" s="59" t="str">
        <f>Yucatán!C69</f>
        <v>Muna</v>
      </c>
      <c r="B304" s="107">
        <f>Yucatán!H69</f>
        <v>2411</v>
      </c>
      <c r="C304" s="108">
        <f>Yucatán!I69</f>
        <v>1573</v>
      </c>
      <c r="D304" s="113">
        <f t="shared" si="12"/>
        <v>1.5327399872854419</v>
      </c>
      <c r="E304" s="113">
        <f t="shared" si="13"/>
        <v>1.0459430534673226E-2</v>
      </c>
    </row>
    <row r="305" spans="1:5" ht="15.75" thickBot="1">
      <c r="A305" s="59" t="str">
        <f>Yucatán!C70</f>
        <v>Muxupip</v>
      </c>
      <c r="B305" s="107">
        <f>Yucatán!H70</f>
        <v>376</v>
      </c>
      <c r="C305" s="108">
        <f>Yucatán!I70</f>
        <v>202</v>
      </c>
      <c r="D305" s="113">
        <f t="shared" si="12"/>
        <v>1.8613861386138615</v>
      </c>
      <c r="E305" s="113">
        <f t="shared" si="13"/>
        <v>1.2702114629054561E-2</v>
      </c>
    </row>
    <row r="306" spans="1:5" ht="15.75" thickBot="1">
      <c r="A306" s="59" t="str">
        <f>Yucatán!C71</f>
        <v>Opichén</v>
      </c>
      <c r="B306" s="107">
        <f>Yucatán!H71</f>
        <v>1792</v>
      </c>
      <c r="C306" s="108">
        <f>Yucatán!I71</f>
        <v>1624</v>
      </c>
      <c r="D306" s="113">
        <f t="shared" si="12"/>
        <v>1.103448275862069</v>
      </c>
      <c r="E306" s="113">
        <f t="shared" si="13"/>
        <v>7.5299402936728427E-3</v>
      </c>
    </row>
    <row r="307" spans="1:5" ht="15.75" thickBot="1">
      <c r="A307" s="59" t="str">
        <f>Yucatán!C72</f>
        <v>Oxkutzcab</v>
      </c>
      <c r="B307" s="107">
        <f>Yucatán!H72</f>
        <v>5291</v>
      </c>
      <c r="C307" s="108">
        <f>Yucatán!I72</f>
        <v>3910</v>
      </c>
      <c r="D307" s="113">
        <f t="shared" si="12"/>
        <v>1.3531969309462915</v>
      </c>
      <c r="E307" s="113">
        <f t="shared" si="13"/>
        <v>9.2342272116437592E-3</v>
      </c>
    </row>
    <row r="308" spans="1:5" ht="15.75" thickBot="1">
      <c r="A308" s="59" t="str">
        <f>Yucatán!C73</f>
        <v>Panabá</v>
      </c>
      <c r="B308" s="107">
        <f>Yucatán!H73</f>
        <v>1486</v>
      </c>
      <c r="C308" s="108">
        <f>Yucatán!I73</f>
        <v>1453</v>
      </c>
      <c r="D308" s="113">
        <f t="shared" si="12"/>
        <v>1.0227116311080524</v>
      </c>
      <c r="E308" s="113">
        <f t="shared" si="13"/>
        <v>6.9789927523988627E-3</v>
      </c>
    </row>
    <row r="309" spans="1:5" ht="15.75" thickBot="1">
      <c r="A309" s="59" t="str">
        <f>Yucatán!C74</f>
        <v>Peto</v>
      </c>
      <c r="B309" s="107">
        <f>Yucatán!H74</f>
        <v>5747</v>
      </c>
      <c r="C309" s="108">
        <f>Yucatán!I74</f>
        <v>3299</v>
      </c>
      <c r="D309" s="113">
        <f t="shared" si="12"/>
        <v>1.7420430433464686</v>
      </c>
      <c r="E309" s="113">
        <f t="shared" si="13"/>
        <v>1.1887716345525131E-2</v>
      </c>
    </row>
    <row r="310" spans="1:5" ht="15.75" thickBot="1">
      <c r="A310" s="59" t="str">
        <f>Yucatán!C75</f>
        <v>Progreso</v>
      </c>
      <c r="B310" s="107">
        <f>Yucatán!H75</f>
        <v>2079</v>
      </c>
      <c r="C310" s="108">
        <f>Yucatán!I75</f>
        <v>1717</v>
      </c>
      <c r="D310" s="113">
        <f t="shared" si="12"/>
        <v>1.2108328479906814</v>
      </c>
      <c r="E310" s="113">
        <f t="shared" si="13"/>
        <v>8.2627335149575813E-3</v>
      </c>
    </row>
    <row r="311" spans="1:5" ht="15.75" thickBot="1">
      <c r="A311" s="59" t="str">
        <f>Yucatán!C76</f>
        <v>Quintana Roo</v>
      </c>
      <c r="B311" s="107">
        <f>Yucatán!H76</f>
        <v>267</v>
      </c>
      <c r="C311" s="108">
        <f>Yucatán!I76</f>
        <v>135</v>
      </c>
      <c r="D311" s="113">
        <f t="shared" si="12"/>
        <v>1.9777777777777779</v>
      </c>
      <c r="E311" s="113">
        <f t="shared" si="13"/>
        <v>1.3496372151367782E-2</v>
      </c>
    </row>
    <row r="312" spans="1:5" ht="15.75" thickBot="1">
      <c r="A312" s="59" t="str">
        <f>Yucatán!C77</f>
        <v>Río Lagartos</v>
      </c>
      <c r="B312" s="107">
        <f>Yucatán!H77</f>
        <v>239</v>
      </c>
      <c r="C312" s="108">
        <f>Yucatán!I77</f>
        <v>100</v>
      </c>
      <c r="D312" s="113">
        <f t="shared" si="12"/>
        <v>2.39</v>
      </c>
      <c r="E312" s="113">
        <f t="shared" si="13"/>
        <v>1.6309380054827023E-2</v>
      </c>
    </row>
    <row r="313" spans="1:5" ht="15.75" thickBot="1">
      <c r="A313" s="59" t="str">
        <f>Yucatán!C78</f>
        <v>Sacalum</v>
      </c>
      <c r="B313" s="107">
        <f>Yucatán!H78</f>
        <v>917</v>
      </c>
      <c r="C313" s="108">
        <f>Yucatán!I78</f>
        <v>1143</v>
      </c>
      <c r="D313" s="113">
        <f t="shared" si="12"/>
        <v>0.80227471566054243</v>
      </c>
      <c r="E313" s="113">
        <f t="shared" si="13"/>
        <v>5.4747293916678121E-3</v>
      </c>
    </row>
    <row r="314" spans="1:5" ht="15.75" thickBot="1">
      <c r="A314" s="59" t="str">
        <f>Yucatán!C79</f>
        <v>Samahil</v>
      </c>
      <c r="B314" s="107">
        <f>Yucatán!H79</f>
        <v>544</v>
      </c>
      <c r="C314" s="108">
        <f>Yucatán!I79</f>
        <v>360</v>
      </c>
      <c r="D314" s="113">
        <f t="shared" si="12"/>
        <v>1.5111111111111111</v>
      </c>
      <c r="E314" s="113">
        <f t="shared" si="13"/>
        <v>1.0311834902168642E-2</v>
      </c>
    </row>
    <row r="315" spans="1:5" ht="15.75" thickBot="1">
      <c r="A315" s="59" t="str">
        <f>Yucatán!C80</f>
        <v>Sanahcat</v>
      </c>
      <c r="B315" s="107">
        <f>Yucatán!H80</f>
        <v>221</v>
      </c>
      <c r="C315" s="108">
        <f>Yucatán!I80</f>
        <v>170</v>
      </c>
      <c r="D315" s="113">
        <f t="shared" si="12"/>
        <v>1.3</v>
      </c>
      <c r="E315" s="113">
        <f t="shared" si="13"/>
        <v>8.8712109084833173E-3</v>
      </c>
    </row>
    <row r="316" spans="1:5" ht="15.75" thickBot="1">
      <c r="A316" s="59" t="str">
        <f>Yucatán!C81</f>
        <v>San Felipe</v>
      </c>
      <c r="B316" s="107">
        <f>Yucatán!H81</f>
        <v>63</v>
      </c>
      <c r="C316" s="108">
        <f>Yucatán!I81</f>
        <v>21</v>
      </c>
      <c r="D316" s="113">
        <f t="shared" si="12"/>
        <v>3</v>
      </c>
      <c r="E316" s="113">
        <f t="shared" si="13"/>
        <v>2.0472025173423041E-2</v>
      </c>
    </row>
    <row r="317" spans="1:5" ht="15.75" thickBot="1">
      <c r="A317" s="59" t="str">
        <f>Yucatán!C82</f>
        <v>Santa Elena</v>
      </c>
      <c r="B317" s="107">
        <f>Yucatán!H82</f>
        <v>1076</v>
      </c>
      <c r="C317" s="108">
        <f>Yucatán!I82</f>
        <v>1035</v>
      </c>
      <c r="D317" s="113">
        <f t="shared" ref="D317:D357" si="14">B317/C317</f>
        <v>1.0396135265700484</v>
      </c>
      <c r="E317" s="113">
        <f t="shared" ref="E317:E356" si="15">D317/$D$358</f>
        <v>7.0943314288577112E-3</v>
      </c>
    </row>
    <row r="318" spans="1:5" ht="15.75" thickBot="1">
      <c r="A318" s="59" t="str">
        <f>Yucatán!C83</f>
        <v>Seyé</v>
      </c>
      <c r="B318" s="107">
        <f>Yucatán!H83</f>
        <v>1584</v>
      </c>
      <c r="C318" s="108">
        <f>Yucatán!I83</f>
        <v>1748</v>
      </c>
      <c r="D318" s="113">
        <f t="shared" si="14"/>
        <v>0.90617848970251713</v>
      </c>
      <c r="E318" s="113">
        <f t="shared" si="15"/>
        <v>6.1837696176014678E-3</v>
      </c>
    </row>
    <row r="319" spans="1:5" ht="15.75" thickBot="1">
      <c r="A319" s="59" t="str">
        <f>Yucatán!C84</f>
        <v>Sinanché</v>
      </c>
      <c r="B319" s="107">
        <f>Yucatán!H84</f>
        <v>624</v>
      </c>
      <c r="C319" s="108">
        <f>Yucatán!I84</f>
        <v>428</v>
      </c>
      <c r="D319" s="113">
        <f t="shared" si="14"/>
        <v>1.4579439252336448</v>
      </c>
      <c r="E319" s="113">
        <f t="shared" si="15"/>
        <v>9.9490215796074581E-3</v>
      </c>
    </row>
    <row r="320" spans="1:5" ht="15.75" thickBot="1">
      <c r="A320" s="59" t="str">
        <f>Yucatán!C85</f>
        <v>Sotuta</v>
      </c>
      <c r="B320" s="107">
        <f>Yucatán!H85</f>
        <v>2354</v>
      </c>
      <c r="C320" s="108">
        <f>Yucatán!I85</f>
        <v>2574</v>
      </c>
      <c r="D320" s="113">
        <f t="shared" si="14"/>
        <v>0.9145299145299145</v>
      </c>
      <c r="E320" s="113">
        <f t="shared" si="15"/>
        <v>6.2407598107016102E-3</v>
      </c>
    </row>
    <row r="321" spans="1:5" ht="15.75" thickBot="1">
      <c r="A321" s="59" t="str">
        <f>Yucatán!C86</f>
        <v>Sucilá</v>
      </c>
      <c r="B321" s="107">
        <f>Yucatán!H86</f>
        <v>794</v>
      </c>
      <c r="C321" s="108">
        <f>Yucatán!I86</f>
        <v>637</v>
      </c>
      <c r="D321" s="113">
        <f t="shared" si="14"/>
        <v>1.2464678178963893</v>
      </c>
      <c r="E321" s="113">
        <f t="shared" si="15"/>
        <v>8.5059068486121898E-3</v>
      </c>
    </row>
    <row r="322" spans="1:5" ht="15.75" thickBot="1">
      <c r="A322" s="59" t="str">
        <f>Yucatán!C87</f>
        <v>Sudzal</v>
      </c>
      <c r="B322" s="107">
        <f>Yucatán!H87</f>
        <v>368</v>
      </c>
      <c r="C322" s="108">
        <f>Yucatán!I87</f>
        <v>190</v>
      </c>
      <c r="D322" s="113">
        <f t="shared" si="14"/>
        <v>1.9368421052631579</v>
      </c>
      <c r="E322" s="113">
        <f t="shared" si="15"/>
        <v>1.3217026778631015E-2</v>
      </c>
    </row>
    <row r="323" spans="1:5" ht="15.75" thickBot="1">
      <c r="A323" s="59" t="str">
        <f>Yucatán!C88</f>
        <v>Suma</v>
      </c>
      <c r="B323" s="107">
        <f>Yucatán!H88</f>
        <v>131</v>
      </c>
      <c r="C323" s="108">
        <f>Yucatán!I88</f>
        <v>161</v>
      </c>
      <c r="D323" s="113">
        <f t="shared" si="14"/>
        <v>0.81366459627329191</v>
      </c>
      <c r="E323" s="113">
        <f t="shared" si="15"/>
        <v>5.5524540325433093E-3</v>
      </c>
    </row>
    <row r="324" spans="1:5" ht="15.75" thickBot="1">
      <c r="A324" s="59" t="str">
        <f>Yucatán!C89</f>
        <v>Tahdziú</v>
      </c>
      <c r="B324" s="107">
        <f>Yucatán!H89</f>
        <v>2924</v>
      </c>
      <c r="C324" s="108">
        <f>Yucatán!I89</f>
        <v>2490</v>
      </c>
      <c r="D324" s="113">
        <f t="shared" si="14"/>
        <v>1.17429718875502</v>
      </c>
      <c r="E324" s="113">
        <f t="shared" si="15"/>
        <v>8.0134138697575599E-3</v>
      </c>
    </row>
    <row r="325" spans="1:5" ht="15.75" thickBot="1">
      <c r="A325" s="59" t="str">
        <f>Yucatán!C90</f>
        <v>Tahmek</v>
      </c>
      <c r="B325" s="107">
        <f>Yucatán!H90</f>
        <v>438</v>
      </c>
      <c r="C325" s="108">
        <f>Yucatán!I90</f>
        <v>531</v>
      </c>
      <c r="D325" s="113">
        <f t="shared" si="14"/>
        <v>0.82485875706214684</v>
      </c>
      <c r="E325" s="113">
        <f t="shared" si="15"/>
        <v>5.6288430796982373E-3</v>
      </c>
    </row>
    <row r="326" spans="1:5" ht="15.75" thickBot="1">
      <c r="A326" s="59" t="str">
        <f>Yucatán!C91</f>
        <v>Teabo</v>
      </c>
      <c r="B326" s="107">
        <f>Yucatán!H91</f>
        <v>2934</v>
      </c>
      <c r="C326" s="108">
        <f>Yucatán!I91</f>
        <v>1869</v>
      </c>
      <c r="D326" s="113">
        <f t="shared" si="14"/>
        <v>1.5698234349919744</v>
      </c>
      <c r="E326" s="113">
        <f t="shared" si="15"/>
        <v>1.0712488292995042E-2</v>
      </c>
    </row>
    <row r="327" spans="1:5" ht="15.75" thickBot="1">
      <c r="A327" s="59" t="str">
        <f>Yucatán!C92</f>
        <v>Tecoh</v>
      </c>
      <c r="B327" s="107">
        <f>Yucatán!H92</f>
        <v>2250</v>
      </c>
      <c r="C327" s="108">
        <f>Yucatán!I92</f>
        <v>1834</v>
      </c>
      <c r="D327" s="113">
        <f t="shared" si="14"/>
        <v>1.2268266085059978</v>
      </c>
      <c r="E327" s="113">
        <f t="shared" si="15"/>
        <v>8.3718750709199999E-3</v>
      </c>
    </row>
    <row r="328" spans="1:5" ht="15.75" thickBot="1">
      <c r="A328" s="59" t="str">
        <f>Yucatán!C93</f>
        <v>Tekal de Venegas</v>
      </c>
      <c r="B328" s="107">
        <f>Yucatán!H93</f>
        <v>659</v>
      </c>
      <c r="C328" s="108">
        <f>Yucatán!I93</f>
        <v>812</v>
      </c>
      <c r="D328" s="113">
        <f t="shared" si="14"/>
        <v>0.81157635467980294</v>
      </c>
      <c r="E328" s="113">
        <f t="shared" si="15"/>
        <v>5.5382038543866103E-3</v>
      </c>
    </row>
    <row r="329" spans="1:5" ht="15.75" thickBot="1">
      <c r="A329" s="59" t="str">
        <f>Yucatán!C94</f>
        <v>Tekantó</v>
      </c>
      <c r="B329" s="107">
        <f>Yucatán!H94</f>
        <v>699</v>
      </c>
      <c r="C329" s="108">
        <f>Yucatán!I94</f>
        <v>620</v>
      </c>
      <c r="D329" s="113">
        <f t="shared" si="14"/>
        <v>1.1274193548387097</v>
      </c>
      <c r="E329" s="113">
        <f t="shared" si="15"/>
        <v>7.6935191377541425E-3</v>
      </c>
    </row>
    <row r="330" spans="1:5" ht="15.75" thickBot="1">
      <c r="A330" s="59" t="str">
        <f>Yucatán!C95</f>
        <v>Tekax</v>
      </c>
      <c r="B330" s="107">
        <f>Yucatán!H95</f>
        <v>9093</v>
      </c>
      <c r="C330" s="108">
        <f>Yucatán!I95</f>
        <v>4776</v>
      </c>
      <c r="D330" s="113">
        <f t="shared" si="14"/>
        <v>1.903894472361809</v>
      </c>
      <c r="E330" s="113">
        <f t="shared" si="15"/>
        <v>1.2992191855243976E-2</v>
      </c>
    </row>
    <row r="331" spans="1:5" ht="15.75" thickBot="1">
      <c r="A331" s="59" t="str">
        <f>Yucatán!C96</f>
        <v>Tekit</v>
      </c>
      <c r="B331" s="107">
        <f>Yucatán!H96</f>
        <v>2007</v>
      </c>
      <c r="C331" s="108">
        <f>Yucatán!I96</f>
        <v>1245</v>
      </c>
      <c r="D331" s="113">
        <f t="shared" si="14"/>
        <v>1.6120481927710844</v>
      </c>
      <c r="E331" s="113">
        <f t="shared" si="15"/>
        <v>1.1000630394393586E-2</v>
      </c>
    </row>
    <row r="332" spans="1:5" ht="15.75" thickBot="1">
      <c r="A332" s="59" t="str">
        <f>Yucatán!C97</f>
        <v>Tekom</v>
      </c>
      <c r="B332" s="107">
        <f>Yucatán!H97</f>
        <v>1641</v>
      </c>
      <c r="C332" s="108">
        <f>Yucatán!I97</f>
        <v>1233</v>
      </c>
      <c r="D332" s="113">
        <f t="shared" si="14"/>
        <v>1.3309002433090025</v>
      </c>
      <c r="E332" s="113">
        <f t="shared" si="15"/>
        <v>9.0820744281122495E-3</v>
      </c>
    </row>
    <row r="333" spans="1:5" ht="15.75" thickBot="1">
      <c r="A333" s="59" t="str">
        <f>Yucatán!C98</f>
        <v>Telchac Pueblo</v>
      </c>
      <c r="B333" s="107">
        <f>Yucatán!H98</f>
        <v>759</v>
      </c>
      <c r="C333" s="108">
        <f>Yucatán!I98</f>
        <v>453</v>
      </c>
      <c r="D333" s="113">
        <f t="shared" si="14"/>
        <v>1.6754966887417218</v>
      </c>
      <c r="E333" s="113">
        <f t="shared" si="15"/>
        <v>1.1433603463302492E-2</v>
      </c>
    </row>
    <row r="334" spans="1:5" ht="15.75" thickBot="1">
      <c r="A334" s="59" t="str">
        <f>Yucatán!C99</f>
        <v>Telchac Puerto</v>
      </c>
      <c r="B334" s="107">
        <f>Yucatán!H99</f>
        <v>97</v>
      </c>
      <c r="C334" s="108">
        <f>Yucatán!I99</f>
        <v>61</v>
      </c>
      <c r="D334" s="113">
        <f t="shared" si="14"/>
        <v>1.5901639344262295</v>
      </c>
      <c r="E334" s="113">
        <f t="shared" si="15"/>
        <v>1.0851292031814399E-2</v>
      </c>
    </row>
    <row r="335" spans="1:5" ht="15.75" thickBot="1">
      <c r="A335" s="59" t="str">
        <f>Yucatán!C100</f>
        <v>Temax</v>
      </c>
      <c r="B335" s="107">
        <f>Yucatán!H100</f>
        <v>2181</v>
      </c>
      <c r="C335" s="108">
        <f>Yucatán!I100</f>
        <v>1887</v>
      </c>
      <c r="D335" s="113">
        <f t="shared" si="14"/>
        <v>1.1558028616852147</v>
      </c>
      <c r="E335" s="113">
        <f t="shared" si="15"/>
        <v>7.8872084266447019E-3</v>
      </c>
    </row>
    <row r="336" spans="1:5" ht="15.75" thickBot="1">
      <c r="A336" s="59" t="str">
        <f>Yucatán!C101</f>
        <v>Temozón</v>
      </c>
      <c r="B336" s="107">
        <f>Yucatán!H101</f>
        <v>3501</v>
      </c>
      <c r="C336" s="108">
        <f>Yucatán!I101</f>
        <v>2529</v>
      </c>
      <c r="D336" s="113">
        <f t="shared" si="14"/>
        <v>1.3843416370106763</v>
      </c>
      <c r="E336" s="113">
        <f t="shared" si="15"/>
        <v>9.4467589471667422E-3</v>
      </c>
    </row>
    <row r="337" spans="1:5" ht="15.75" thickBot="1">
      <c r="A337" s="59" t="str">
        <f>Yucatán!C102</f>
        <v>Tepakán</v>
      </c>
      <c r="B337" s="107">
        <f>Yucatán!H102</f>
        <v>244</v>
      </c>
      <c r="C337" s="108">
        <f>Yucatán!I102</f>
        <v>261</v>
      </c>
      <c r="D337" s="113">
        <f t="shared" si="14"/>
        <v>0.93486590038314177</v>
      </c>
      <c r="E337" s="113">
        <f t="shared" si="15"/>
        <v>6.379532748806158E-3</v>
      </c>
    </row>
    <row r="338" spans="1:5" ht="15.75" thickBot="1">
      <c r="A338" s="59" t="str">
        <f>Yucatán!C103</f>
        <v>Tetiz</v>
      </c>
      <c r="B338" s="107">
        <f>Yucatán!H103</f>
        <v>1111</v>
      </c>
      <c r="C338" s="108">
        <f>Yucatán!I103</f>
        <v>796</v>
      </c>
      <c r="D338" s="113">
        <f t="shared" si="14"/>
        <v>1.3957286432160805</v>
      </c>
      <c r="E338" s="113">
        <f t="shared" si="15"/>
        <v>9.5244639730623949E-3</v>
      </c>
    </row>
    <row r="339" spans="1:5" ht="15.75" thickBot="1">
      <c r="A339" s="59" t="str">
        <f>Yucatán!C104</f>
        <v>Teya</v>
      </c>
      <c r="B339" s="107">
        <f>Yucatán!H104</f>
        <v>292</v>
      </c>
      <c r="C339" s="108">
        <f>Yucatán!I104</f>
        <v>313</v>
      </c>
      <c r="D339" s="113">
        <f t="shared" si="14"/>
        <v>0.93290734824281152</v>
      </c>
      <c r="E339" s="113">
        <f t="shared" si="15"/>
        <v>6.3661675725660578E-3</v>
      </c>
    </row>
    <row r="340" spans="1:5" ht="15.75" thickBot="1">
      <c r="A340" s="59" t="str">
        <f>Yucatán!C105</f>
        <v>Ticul</v>
      </c>
      <c r="B340" s="107">
        <f>Yucatán!H105</f>
        <v>4970</v>
      </c>
      <c r="C340" s="108">
        <f>Yucatán!I105</f>
        <v>4436</v>
      </c>
      <c r="D340" s="113">
        <f t="shared" si="14"/>
        <v>1.1203787195671777</v>
      </c>
      <c r="E340" s="113">
        <f t="shared" si="15"/>
        <v>7.6454737835822449E-3</v>
      </c>
    </row>
    <row r="341" spans="1:5" ht="15.75" thickBot="1">
      <c r="A341" s="59" t="str">
        <f>Yucatán!C106</f>
        <v>Timucuy</v>
      </c>
      <c r="B341" s="107">
        <f>Yucatán!H106</f>
        <v>1261</v>
      </c>
      <c r="C341" s="108">
        <f>Yucatán!I106</f>
        <v>1179</v>
      </c>
      <c r="D341" s="113">
        <f t="shared" si="14"/>
        <v>1.0695504664970314</v>
      </c>
      <c r="E341" s="113">
        <f t="shared" si="15"/>
        <v>7.2986213581245282E-3</v>
      </c>
    </row>
    <row r="342" spans="1:5" ht="15.75" thickBot="1">
      <c r="A342" s="59" t="str">
        <f>Yucatán!C107</f>
        <v>Tinum</v>
      </c>
      <c r="B342" s="107">
        <f>Yucatán!H107</f>
        <v>1979</v>
      </c>
      <c r="C342" s="108">
        <f>Yucatán!I107</f>
        <v>1544</v>
      </c>
      <c r="D342" s="113">
        <f t="shared" si="14"/>
        <v>1.2817357512953367</v>
      </c>
      <c r="E342" s="113">
        <f t="shared" si="15"/>
        <v>8.7465755220648093E-3</v>
      </c>
    </row>
    <row r="343" spans="1:5" ht="15.75" thickBot="1">
      <c r="A343" s="59" t="str">
        <f>Yucatán!C108</f>
        <v>Tixcacalcupul</v>
      </c>
      <c r="B343" s="107">
        <f>Yucatán!H108</f>
        <v>3687</v>
      </c>
      <c r="C343" s="108">
        <f>Yucatán!I108</f>
        <v>3233</v>
      </c>
      <c r="D343" s="113">
        <f t="shared" si="14"/>
        <v>1.140426848128673</v>
      </c>
      <c r="E343" s="113">
        <f t="shared" si="15"/>
        <v>7.7822823811125631E-3</v>
      </c>
    </row>
    <row r="344" spans="1:5" ht="15.75" thickBot="1">
      <c r="A344" s="59" t="str">
        <f>Yucatán!C109</f>
        <v>Tixkokob</v>
      </c>
      <c r="B344" s="107">
        <f>Yucatán!H109</f>
        <v>1077</v>
      </c>
      <c r="C344" s="108">
        <f>Yucatán!I109</f>
        <v>777</v>
      </c>
      <c r="D344" s="113">
        <f t="shared" si="14"/>
        <v>1.386100386100386</v>
      </c>
      <c r="E344" s="113">
        <f t="shared" si="15"/>
        <v>9.4587606657128322E-3</v>
      </c>
    </row>
    <row r="345" spans="1:5" ht="15.75" thickBot="1">
      <c r="A345" s="59" t="str">
        <f>Yucatán!C110</f>
        <v>Tixmehuac</v>
      </c>
      <c r="B345" s="107">
        <f>Yucatán!H110</f>
        <v>1582</v>
      </c>
      <c r="C345" s="108">
        <f>Yucatán!I110</f>
        <v>1598</v>
      </c>
      <c r="D345" s="113">
        <f t="shared" si="14"/>
        <v>0.98998748435544426</v>
      </c>
      <c r="E345" s="113">
        <f t="shared" si="15"/>
        <v>6.7556829003661348E-3</v>
      </c>
    </row>
    <row r="346" spans="1:5" ht="15.75" thickBot="1">
      <c r="A346" s="59" t="str">
        <f>Yucatán!C111</f>
        <v>Tixpéhual</v>
      </c>
      <c r="B346" s="107">
        <f>Yucatán!H111</f>
        <v>443</v>
      </c>
      <c r="C346" s="108">
        <f>Yucatán!I111</f>
        <v>315</v>
      </c>
      <c r="D346" s="113">
        <f t="shared" si="14"/>
        <v>1.4063492063492065</v>
      </c>
      <c r="E346" s="113">
        <f t="shared" si="15"/>
        <v>9.5969387850014902E-3</v>
      </c>
    </row>
    <row r="347" spans="1:5" ht="15.75" thickBot="1">
      <c r="A347" s="59" t="str">
        <f>Yucatán!C112</f>
        <v>Tizimín</v>
      </c>
      <c r="B347" s="107">
        <f>Yucatán!H112</f>
        <v>16782</v>
      </c>
      <c r="C347" s="108">
        <f>Yucatán!I112</f>
        <v>9565</v>
      </c>
      <c r="D347" s="113">
        <f t="shared" si="14"/>
        <v>1.7545216936748562</v>
      </c>
      <c r="E347" s="113">
        <f t="shared" si="15"/>
        <v>1.1972870760076162E-2</v>
      </c>
    </row>
    <row r="348" spans="1:5" ht="15.75" thickBot="1">
      <c r="A348" s="59" t="str">
        <f>Yucatán!C113</f>
        <v>Tunkás</v>
      </c>
      <c r="B348" s="107">
        <f>Yucatán!H113</f>
        <v>1463</v>
      </c>
      <c r="C348" s="108">
        <f>Yucatán!I113</f>
        <v>1261</v>
      </c>
      <c r="D348" s="113">
        <f t="shared" si="14"/>
        <v>1.1601903251387788</v>
      </c>
      <c r="E348" s="113">
        <f t="shared" si="15"/>
        <v>7.9171485140676484E-3</v>
      </c>
    </row>
    <row r="349" spans="1:5" ht="15.75" thickBot="1">
      <c r="A349" s="59" t="str">
        <f>Yucatán!C114</f>
        <v>Tzucacab</v>
      </c>
      <c r="B349" s="107">
        <f>Yucatán!H114</f>
        <v>4047</v>
      </c>
      <c r="C349" s="108">
        <f>Yucatán!I114</f>
        <v>2044</v>
      </c>
      <c r="D349" s="113">
        <f t="shared" si="14"/>
        <v>1.9799412915851271</v>
      </c>
      <c r="E349" s="113">
        <f t="shared" si="15"/>
        <v>1.3511135987743483E-2</v>
      </c>
    </row>
    <row r="350" spans="1:5" ht="15.75" thickBot="1">
      <c r="A350" s="59" t="str">
        <f>Yucatán!C115</f>
        <v>Uayma</v>
      </c>
      <c r="B350" s="107">
        <f>Yucatán!H115</f>
        <v>1910</v>
      </c>
      <c r="C350" s="108">
        <f>Yucatán!I115</f>
        <v>1681</v>
      </c>
      <c r="D350" s="113">
        <f t="shared" si="14"/>
        <v>1.1362284354550862</v>
      </c>
      <c r="E350" s="113">
        <f t="shared" si="15"/>
        <v>7.7536323777985337E-3</v>
      </c>
    </row>
    <row r="351" spans="1:5" ht="15.75" thickBot="1">
      <c r="A351" s="59" t="str">
        <f>Yucatán!C116</f>
        <v>Ucú</v>
      </c>
      <c r="B351" s="107">
        <f>Yucatán!H116</f>
        <v>342</v>
      </c>
      <c r="C351" s="108">
        <f>Yucatán!I116</f>
        <v>341</v>
      </c>
      <c r="D351" s="113">
        <f t="shared" si="14"/>
        <v>1.0029325513196481</v>
      </c>
      <c r="E351" s="113">
        <f t="shared" si="15"/>
        <v>6.844020145953744E-3</v>
      </c>
    </row>
    <row r="352" spans="1:5" ht="15.75" thickBot="1">
      <c r="A352" s="59" t="str">
        <f>Yucatán!C117</f>
        <v>Umán</v>
      </c>
      <c r="B352" s="107">
        <f>Yucatán!H117</f>
        <v>3607</v>
      </c>
      <c r="C352" s="108">
        <f>Yucatán!I117</f>
        <v>2308</v>
      </c>
      <c r="D352" s="113">
        <f t="shared" si="14"/>
        <v>1.5628249566724437</v>
      </c>
      <c r="E352" s="113">
        <f t="shared" si="15"/>
        <v>1.0664730618217346E-2</v>
      </c>
    </row>
    <row r="353" spans="1:5" ht="15.75" thickBot="1">
      <c r="A353" s="59" t="str">
        <f>Yucatán!C118</f>
        <v>Valladolid</v>
      </c>
      <c r="B353" s="107">
        <f>Yucatán!H118</f>
        <v>13785</v>
      </c>
      <c r="C353" s="108">
        <f>Yucatán!I118</f>
        <v>9436</v>
      </c>
      <c r="D353" s="113">
        <f t="shared" si="14"/>
        <v>1.4608944467994913</v>
      </c>
      <c r="E353" s="113">
        <f t="shared" si="15"/>
        <v>9.9691559635310383E-3</v>
      </c>
    </row>
    <row r="354" spans="1:5" ht="15.75" thickBot="1">
      <c r="A354" s="59" t="str">
        <f>Yucatán!C119</f>
        <v>Xocchel</v>
      </c>
      <c r="B354" s="107">
        <f>Yucatán!H119</f>
        <v>745</v>
      </c>
      <c r="C354" s="108">
        <f>Yucatán!I119</f>
        <v>747</v>
      </c>
      <c r="D354" s="113">
        <f t="shared" si="14"/>
        <v>0.99732262382864789</v>
      </c>
      <c r="E354" s="113">
        <f t="shared" si="15"/>
        <v>6.8057379536814655E-3</v>
      </c>
    </row>
    <row r="355" spans="1:5" ht="15.75" thickBot="1">
      <c r="A355" s="59" t="str">
        <f>Yucatán!C120</f>
        <v>Yaxcabá</v>
      </c>
      <c r="B355" s="107">
        <f>Yucatán!H120</f>
        <v>4477</v>
      </c>
      <c r="C355" s="108">
        <f>Yucatán!I120</f>
        <v>2488</v>
      </c>
      <c r="D355" s="113">
        <f t="shared" si="14"/>
        <v>1.7994372990353698</v>
      </c>
      <c r="E355" s="113">
        <f t="shared" si="15"/>
        <v>1.2279375227949484E-2</v>
      </c>
    </row>
    <row r="356" spans="1:5" ht="15.75" thickBot="1">
      <c r="A356" s="59" t="str">
        <f>Yucatán!C121</f>
        <v>Yaxkukul</v>
      </c>
      <c r="B356" s="107">
        <f>Yucatán!H121</f>
        <v>400</v>
      </c>
      <c r="C356" s="108">
        <f>Yucatán!I121</f>
        <v>222</v>
      </c>
      <c r="D356" s="113">
        <f t="shared" si="14"/>
        <v>1.8018018018018018</v>
      </c>
      <c r="E356" s="113">
        <f t="shared" si="15"/>
        <v>1.2295510614668494E-2</v>
      </c>
    </row>
    <row r="357" spans="1:5" ht="15.75" thickBot="1">
      <c r="A357" s="59" t="str">
        <f>Yucatán!C122</f>
        <v>Yobaín</v>
      </c>
      <c r="B357" s="107">
        <f>Yucatán!H122</f>
        <v>187</v>
      </c>
      <c r="C357" s="108">
        <f>Yucatán!I122</f>
        <v>198</v>
      </c>
      <c r="D357" s="113">
        <f t="shared" si="14"/>
        <v>0.94444444444444442</v>
      </c>
      <c r="E357" s="113">
        <f>D357/$D$358</f>
        <v>6.4448968138554018E-3</v>
      </c>
    </row>
    <row r="358" spans="1:5" ht="15.75" thickBot="1">
      <c r="A358" s="59" t="s">
        <v>20</v>
      </c>
      <c r="B358" s="107">
        <f>SUM(B252:B357)</f>
        <v>232485</v>
      </c>
      <c r="C358" s="108">
        <f t="shared" ref="C358" si="16">SUM(C252:C357)</f>
        <v>170662</v>
      </c>
      <c r="D358" s="113">
        <f>SUM(D252:D357)</f>
        <v>146.5414376245798</v>
      </c>
      <c r="E358" s="114">
        <f>SUM(E252:E357)</f>
        <v>1</v>
      </c>
    </row>
    <row r="360" spans="1:5">
      <c r="B360" s="145">
        <f>B358-Yucatán!H15</f>
        <v>0</v>
      </c>
      <c r="C360" s="145">
        <f>C358-Yucatán!I15</f>
        <v>0</v>
      </c>
    </row>
    <row r="362" spans="1:5">
      <c r="A362" t="s">
        <v>419</v>
      </c>
    </row>
    <row r="363" spans="1:5" ht="15.75" thickBot="1"/>
    <row r="364" spans="1:5">
      <c r="A364" s="150" t="s">
        <v>9</v>
      </c>
      <c r="B364" s="103" t="s">
        <v>423</v>
      </c>
      <c r="C364" s="103" t="s">
        <v>424</v>
      </c>
      <c r="D364" s="103" t="s">
        <v>425</v>
      </c>
    </row>
    <row r="365" spans="1:5" ht="15.75" thickBot="1">
      <c r="A365" s="151"/>
      <c r="B365" s="109" t="s">
        <v>420</v>
      </c>
      <c r="C365" s="109" t="s">
        <v>421</v>
      </c>
      <c r="D365" s="109" t="s">
        <v>422</v>
      </c>
    </row>
    <row r="366" spans="1:5" ht="15.75" thickBot="1">
      <c r="A366" s="115" t="str">
        <f>Yucatán!C17</f>
        <v>Abalá</v>
      </c>
      <c r="B366" s="107">
        <f>$C$127</f>
        <v>482153507</v>
      </c>
      <c r="C366" s="113">
        <f>E252</f>
        <v>1.3981157349408597E-2</v>
      </c>
      <c r="D366" s="116">
        <f>C366*B366*0.2</f>
        <v>1348212.809587236</v>
      </c>
    </row>
    <row r="367" spans="1:5" ht="15.75" thickBot="1">
      <c r="A367" s="115" t="str">
        <f>Yucatán!C18</f>
        <v>Acanceh</v>
      </c>
      <c r="B367" s="107">
        <f>$C$127</f>
        <v>482153507</v>
      </c>
      <c r="C367" s="113">
        <f>E253</f>
        <v>1.2003357811433659E-2</v>
      </c>
      <c r="D367" s="116">
        <f t="shared" ref="D367:D430" si="17">C367*B367*0.2</f>
        <v>1157492.2129117167</v>
      </c>
    </row>
    <row r="368" spans="1:5" ht="15.75" thickBot="1">
      <c r="A368" s="115" t="str">
        <f>Yucatán!C19</f>
        <v>Akil</v>
      </c>
      <c r="B368" s="107">
        <f t="shared" ref="B368:B431" si="18">$C$127</f>
        <v>482153507</v>
      </c>
      <c r="C368" s="113">
        <f t="shared" ref="C368:C431" si="19">E254</f>
        <v>1.1849989675072673E-2</v>
      </c>
      <c r="D368" s="116">
        <f t="shared" si="17"/>
        <v>1142702.815950016</v>
      </c>
    </row>
    <row r="369" spans="1:4" ht="15.75" thickBot="1">
      <c r="A369" s="115" t="str">
        <f>Yucatán!C20</f>
        <v>Baca</v>
      </c>
      <c r="B369" s="107">
        <f t="shared" si="18"/>
        <v>482153507</v>
      </c>
      <c r="C369" s="113">
        <f t="shared" si="19"/>
        <v>1.2392399238312082E-2</v>
      </c>
      <c r="D369" s="116">
        <f t="shared" si="17"/>
        <v>1195007.7505792598</v>
      </c>
    </row>
    <row r="370" spans="1:4" ht="15.75" thickBot="1">
      <c r="A370" s="115" t="str">
        <f>Yucatán!C21</f>
        <v>Bokobá</v>
      </c>
      <c r="B370" s="107">
        <f t="shared" si="18"/>
        <v>482153507</v>
      </c>
      <c r="C370" s="113">
        <f t="shared" si="19"/>
        <v>1.4711498609472835E-2</v>
      </c>
      <c r="D370" s="116">
        <f t="shared" si="17"/>
        <v>1418640.1295565902</v>
      </c>
    </row>
    <row r="371" spans="1:4" ht="15.75" thickBot="1">
      <c r="A371" s="115" t="str">
        <f>Yucatán!C22</f>
        <v>Buctzotz</v>
      </c>
      <c r="B371" s="107">
        <f t="shared" si="18"/>
        <v>482153507</v>
      </c>
      <c r="C371" s="113">
        <f t="shared" si="19"/>
        <v>9.8742936050360344E-3</v>
      </c>
      <c r="D371" s="116">
        <f t="shared" si="17"/>
        <v>952185.05816315941</v>
      </c>
    </row>
    <row r="372" spans="1:4" ht="15.75" thickBot="1">
      <c r="A372" s="115" t="str">
        <f>Yucatán!C23</f>
        <v>Cacalchén</v>
      </c>
      <c r="B372" s="107">
        <f t="shared" si="18"/>
        <v>482153507</v>
      </c>
      <c r="C372" s="113">
        <f t="shared" si="19"/>
        <v>4.9740697401539609E-3</v>
      </c>
      <c r="D372" s="116">
        <f t="shared" si="17"/>
        <v>479653.03385556221</v>
      </c>
    </row>
    <row r="373" spans="1:4" ht="15.75" thickBot="1">
      <c r="A373" s="115" t="str">
        <f>Yucatán!C24</f>
        <v>Calotmul</v>
      </c>
      <c r="B373" s="107">
        <f t="shared" si="18"/>
        <v>482153507</v>
      </c>
      <c r="C373" s="113">
        <f t="shared" si="19"/>
        <v>7.7522367373201355E-3</v>
      </c>
      <c r="D373" s="116">
        <f t="shared" si="17"/>
        <v>747553.62599862833</v>
      </c>
    </row>
    <row r="374" spans="1:4" ht="15.75" thickBot="1">
      <c r="A374" s="115" t="str">
        <f>Yucatán!C25</f>
        <v>Cansahcab</v>
      </c>
      <c r="B374" s="107">
        <f t="shared" si="18"/>
        <v>482153507</v>
      </c>
      <c r="C374" s="113">
        <f t="shared" si="19"/>
        <v>1.4290128272961349E-2</v>
      </c>
      <c r="D374" s="116">
        <f t="shared" si="17"/>
        <v>1378007.0924576335</v>
      </c>
    </row>
    <row r="375" spans="1:4" ht="15.75" thickBot="1">
      <c r="A375" s="115" t="str">
        <f>Yucatán!C26</f>
        <v>Cantamayec</v>
      </c>
      <c r="B375" s="107">
        <f t="shared" si="18"/>
        <v>482153507</v>
      </c>
      <c r="C375" s="113">
        <f t="shared" si="19"/>
        <v>1.3937033608259765E-2</v>
      </c>
      <c r="D375" s="116">
        <f t="shared" si="17"/>
        <v>1343957.9262798622</v>
      </c>
    </row>
    <row r="376" spans="1:4" ht="15.75" thickBot="1">
      <c r="A376" s="115" t="str">
        <f>Yucatán!C27</f>
        <v>Celestún</v>
      </c>
      <c r="B376" s="107">
        <f t="shared" si="18"/>
        <v>482153507</v>
      </c>
      <c r="C376" s="113">
        <f t="shared" si="19"/>
        <v>6.2780877198497327E-3</v>
      </c>
      <c r="D376" s="116">
        <f t="shared" si="17"/>
        <v>605400.40227583644</v>
      </c>
    </row>
    <row r="377" spans="1:4" ht="15.75" thickBot="1">
      <c r="A377" s="115" t="str">
        <f>Yucatán!C28</f>
        <v>Cenotillo</v>
      </c>
      <c r="B377" s="107">
        <f t="shared" si="18"/>
        <v>482153507</v>
      </c>
      <c r="C377" s="113">
        <f t="shared" si="19"/>
        <v>9.8955687091047077E-3</v>
      </c>
      <c r="D377" s="116">
        <f t="shared" si="17"/>
        <v>954236.63137085969</v>
      </c>
    </row>
    <row r="378" spans="1:4" ht="15.75" thickBot="1">
      <c r="A378" s="115" t="str">
        <f>Yucatán!C29</f>
        <v>Conkal</v>
      </c>
      <c r="B378" s="107">
        <f t="shared" si="18"/>
        <v>482153507</v>
      </c>
      <c r="C378" s="113">
        <f t="shared" si="19"/>
        <v>1.1978834873657607E-2</v>
      </c>
      <c r="D378" s="116">
        <f t="shared" si="17"/>
        <v>1155127.4488215835</v>
      </c>
    </row>
    <row r="379" spans="1:4" ht="15.75" thickBot="1">
      <c r="A379" s="115" t="str">
        <f>Yucatán!C30</f>
        <v>Cuncunul</v>
      </c>
      <c r="B379" s="107">
        <f t="shared" si="18"/>
        <v>482153507</v>
      </c>
      <c r="C379" s="113">
        <f t="shared" si="19"/>
        <v>7.749745963582624E-3</v>
      </c>
      <c r="D379" s="116">
        <f t="shared" si="17"/>
        <v>747313.43894009129</v>
      </c>
    </row>
    <row r="380" spans="1:4" ht="15.75" thickBot="1">
      <c r="A380" s="115" t="str">
        <f>Yucatán!C31</f>
        <v>Cuzamá</v>
      </c>
      <c r="B380" s="107">
        <f t="shared" si="18"/>
        <v>482153507</v>
      </c>
      <c r="C380" s="113">
        <f t="shared" si="19"/>
        <v>8.2835667368385876E-3</v>
      </c>
      <c r="D380" s="116">
        <f t="shared" si="17"/>
        <v>798790.15052705433</v>
      </c>
    </row>
    <row r="381" spans="1:4" ht="15.75" thickBot="1">
      <c r="A381" s="115" t="str">
        <f>Yucatán!C32</f>
        <v>Chacsinkín</v>
      </c>
      <c r="B381" s="107">
        <f t="shared" si="18"/>
        <v>482153507</v>
      </c>
      <c r="C381" s="113">
        <f t="shared" si="19"/>
        <v>7.2629454660428795E-3</v>
      </c>
      <c r="D381" s="116">
        <f t="shared" si="17"/>
        <v>700370.92552046478</v>
      </c>
    </row>
    <row r="382" spans="1:4" ht="15.75" thickBot="1">
      <c r="A382" s="115" t="str">
        <f>Yucatán!C33</f>
        <v>Chankom</v>
      </c>
      <c r="B382" s="107">
        <f t="shared" si="18"/>
        <v>482153507</v>
      </c>
      <c r="C382" s="113">
        <f t="shared" si="19"/>
        <v>6.857438928268466E-3</v>
      </c>
      <c r="D382" s="116">
        <f t="shared" si="17"/>
        <v>661267.64566059248</v>
      </c>
    </row>
    <row r="383" spans="1:4" ht="15.75" thickBot="1">
      <c r="A383" s="115" t="str">
        <f>Yucatán!C34</f>
        <v>Chapab</v>
      </c>
      <c r="B383" s="107">
        <f t="shared" si="18"/>
        <v>482153507</v>
      </c>
      <c r="C383" s="113">
        <f t="shared" si="19"/>
        <v>6.1683683692470735E-3</v>
      </c>
      <c r="D383" s="116">
        <f t="shared" si="17"/>
        <v>594820.08834006952</v>
      </c>
    </row>
    <row r="384" spans="1:4" ht="15.75" thickBot="1">
      <c r="A384" s="115" t="str">
        <f>Yucatán!C35</f>
        <v>Chemax</v>
      </c>
      <c r="B384" s="107">
        <f t="shared" si="18"/>
        <v>482153507</v>
      </c>
      <c r="C384" s="113">
        <f t="shared" si="19"/>
        <v>9.7105537375092119E-3</v>
      </c>
      <c r="D384" s="116">
        <f t="shared" si="17"/>
        <v>936395.50789040478</v>
      </c>
    </row>
    <row r="385" spans="1:4" ht="15.75" thickBot="1">
      <c r="A385" s="115" t="str">
        <f>Yucatán!C36</f>
        <v>Chicxulub Pueblo</v>
      </c>
      <c r="B385" s="107">
        <f t="shared" si="18"/>
        <v>482153507</v>
      </c>
      <c r="C385" s="113">
        <f t="shared" si="19"/>
        <v>7.9637785292759142E-3</v>
      </c>
      <c r="D385" s="116">
        <f t="shared" si="17"/>
        <v>767952.7493723369</v>
      </c>
    </row>
    <row r="386" spans="1:4" ht="15.75" thickBot="1">
      <c r="A386" s="115" t="str">
        <f>Yucatán!C37</f>
        <v>Chichimilá</v>
      </c>
      <c r="B386" s="107">
        <f t="shared" si="18"/>
        <v>482153507</v>
      </c>
      <c r="C386" s="113">
        <f t="shared" si="19"/>
        <v>7.4954783243654155E-3</v>
      </c>
      <c r="D386" s="116">
        <f t="shared" si="17"/>
        <v>722794.23214705382</v>
      </c>
    </row>
    <row r="387" spans="1:4" ht="15.75" thickBot="1">
      <c r="A387" s="115" t="str">
        <f>Yucatán!C38</f>
        <v>Chikindzonot</v>
      </c>
      <c r="B387" s="107">
        <f t="shared" si="18"/>
        <v>482153507</v>
      </c>
      <c r="C387" s="113">
        <f t="shared" si="19"/>
        <v>1.0832285164578211E-2</v>
      </c>
      <c r="D387" s="116">
        <f t="shared" si="17"/>
        <v>1044564.8561850913</v>
      </c>
    </row>
    <row r="388" spans="1:4" ht="15.75" thickBot="1">
      <c r="A388" s="115" t="str">
        <f>Yucatán!C39</f>
        <v>Chocholá</v>
      </c>
      <c r="B388" s="107">
        <f t="shared" si="18"/>
        <v>482153507</v>
      </c>
      <c r="C388" s="113">
        <f t="shared" si="19"/>
        <v>9.8730334169699775E-3</v>
      </c>
      <c r="D388" s="116">
        <f t="shared" si="17"/>
        <v>952063.53734405362</v>
      </c>
    </row>
    <row r="389" spans="1:4" ht="15.75" thickBot="1">
      <c r="A389" s="115" t="str">
        <f>Yucatán!C40</f>
        <v>Chumayel</v>
      </c>
      <c r="B389" s="107">
        <f t="shared" si="18"/>
        <v>482153507</v>
      </c>
      <c r="C389" s="113">
        <f t="shared" si="19"/>
        <v>1.0298810209942879E-2</v>
      </c>
      <c r="D389" s="116">
        <f t="shared" si="17"/>
        <v>993121.49213027302</v>
      </c>
    </row>
    <row r="390" spans="1:4" ht="15.75" thickBot="1">
      <c r="A390" s="115" t="str">
        <f>Yucatán!C41</f>
        <v>Dzán</v>
      </c>
      <c r="B390" s="107">
        <f t="shared" si="18"/>
        <v>482153507</v>
      </c>
      <c r="C390" s="113">
        <f t="shared" si="19"/>
        <v>1.052553237174407E-2</v>
      </c>
      <c r="D390" s="116">
        <f t="shared" si="17"/>
        <v>1014984.4692156863</v>
      </c>
    </row>
    <row r="391" spans="1:4" ht="15.75" thickBot="1">
      <c r="A391" s="115" t="str">
        <f>Yucatán!C42</f>
        <v>Dzemul</v>
      </c>
      <c r="B391" s="107">
        <f t="shared" si="18"/>
        <v>482153507</v>
      </c>
      <c r="C391" s="113">
        <f t="shared" si="19"/>
        <v>1.2550823276255433E-2</v>
      </c>
      <c r="D391" s="116">
        <f t="shared" si="17"/>
        <v>1210284.6916767573</v>
      </c>
    </row>
    <row r="392" spans="1:4" ht="15.75" thickBot="1">
      <c r="A392" s="115" t="str">
        <f>Yucatán!C43</f>
        <v>Dzidzantún</v>
      </c>
      <c r="B392" s="107">
        <f t="shared" si="18"/>
        <v>482153507</v>
      </c>
      <c r="C392" s="113">
        <f t="shared" si="19"/>
        <v>1.8626385893256787E-2</v>
      </c>
      <c r="D392" s="116">
        <f t="shared" si="17"/>
        <v>1796155.4562338174</v>
      </c>
    </row>
    <row r="393" spans="1:4" ht="15.75" thickBot="1">
      <c r="A393" s="115" t="str">
        <f>Yucatán!C44</f>
        <v>Dzilam de Bravo</v>
      </c>
      <c r="B393" s="107">
        <f t="shared" si="18"/>
        <v>482153507</v>
      </c>
      <c r="C393" s="113">
        <f t="shared" si="19"/>
        <v>6.8636828585313687E-3</v>
      </c>
      <c r="D393" s="116">
        <f t="shared" si="17"/>
        <v>661869.75223533693</v>
      </c>
    </row>
    <row r="394" spans="1:4" ht="15.75" thickBot="1">
      <c r="A394" s="115" t="str">
        <f>Yucatán!C45</f>
        <v>Dzilam González</v>
      </c>
      <c r="B394" s="107">
        <f t="shared" si="18"/>
        <v>482153507</v>
      </c>
      <c r="C394" s="113">
        <f t="shared" si="19"/>
        <v>7.9703187071274977E-3</v>
      </c>
      <c r="D394" s="116">
        <f t="shared" si="17"/>
        <v>768583.42330984585</v>
      </c>
    </row>
    <row r="395" spans="1:4" ht="15.75" thickBot="1">
      <c r="A395" s="115" t="str">
        <f>Yucatán!C46</f>
        <v>Dzitás</v>
      </c>
      <c r="B395" s="107">
        <f t="shared" si="18"/>
        <v>482153507</v>
      </c>
      <c r="C395" s="113">
        <f t="shared" si="19"/>
        <v>6.8027663416744266E-3</v>
      </c>
      <c r="D395" s="116">
        <f t="shared" si="17"/>
        <v>655995.52978797711</v>
      </c>
    </row>
    <row r="396" spans="1:4" ht="15.75" thickBot="1">
      <c r="A396" s="115" t="str">
        <f>Yucatán!C47</f>
        <v>Dzoncauich</v>
      </c>
      <c r="B396" s="107">
        <f t="shared" si="18"/>
        <v>482153507</v>
      </c>
      <c r="C396" s="113">
        <f t="shared" si="19"/>
        <v>1.4069499653499559E-2</v>
      </c>
      <c r="D396" s="116">
        <f t="shared" si="17"/>
        <v>1356731.7199340195</v>
      </c>
    </row>
    <row r="397" spans="1:4" ht="15.75" thickBot="1">
      <c r="A397" s="115" t="str">
        <f>Yucatán!C48</f>
        <v>Espita</v>
      </c>
      <c r="B397" s="107">
        <f t="shared" si="18"/>
        <v>482153507</v>
      </c>
      <c r="C397" s="113">
        <f t="shared" si="19"/>
        <v>1.2293961573961135E-2</v>
      </c>
      <c r="D397" s="116">
        <f t="shared" si="17"/>
        <v>1185515.3375617203</v>
      </c>
    </row>
    <row r="398" spans="1:4" ht="15.75" thickBot="1">
      <c r="A398" s="115" t="str">
        <f>Yucatán!C49</f>
        <v>Halachó</v>
      </c>
      <c r="B398" s="107">
        <f t="shared" si="18"/>
        <v>482153507</v>
      </c>
      <c r="C398" s="113">
        <f t="shared" si="19"/>
        <v>9.8405434032993715E-3</v>
      </c>
      <c r="D398" s="116">
        <f t="shared" si="17"/>
        <v>948930.50253730163</v>
      </c>
    </row>
    <row r="399" spans="1:4" ht="15.75" thickBot="1">
      <c r="A399" s="115" t="str">
        <f>Yucatán!C50</f>
        <v>Hocabá</v>
      </c>
      <c r="B399" s="107">
        <f t="shared" si="18"/>
        <v>482153507</v>
      </c>
      <c r="C399" s="113">
        <f t="shared" si="19"/>
        <v>7.6744782796511705E-3</v>
      </c>
      <c r="D399" s="116">
        <f t="shared" si="17"/>
        <v>740055.32338582771</v>
      </c>
    </row>
    <row r="400" spans="1:4" ht="15.75" thickBot="1">
      <c r="A400" s="115" t="str">
        <f>Yucatán!C51</f>
        <v>Hoctún</v>
      </c>
      <c r="B400" s="107">
        <f t="shared" si="18"/>
        <v>482153507</v>
      </c>
      <c r="C400" s="113">
        <f t="shared" si="19"/>
        <v>5.9531952553805592E-3</v>
      </c>
      <c r="D400" s="116">
        <f t="shared" si="17"/>
        <v>574070.79404749942</v>
      </c>
    </row>
    <row r="401" spans="1:4" ht="15.75" thickBot="1">
      <c r="A401" s="115" t="str">
        <f>Yucatán!C52</f>
        <v>Homún</v>
      </c>
      <c r="B401" s="107">
        <f t="shared" si="18"/>
        <v>482153507</v>
      </c>
      <c r="C401" s="113">
        <f t="shared" si="19"/>
        <v>7.6499025777632193E-3</v>
      </c>
      <c r="D401" s="116">
        <f t="shared" si="17"/>
        <v>737685.47121537535</v>
      </c>
    </row>
    <row r="402" spans="1:4" ht="15.75" thickBot="1">
      <c r="A402" s="115" t="str">
        <f>Yucatán!C53</f>
        <v>Huhí</v>
      </c>
      <c r="B402" s="107">
        <f t="shared" si="18"/>
        <v>482153507</v>
      </c>
      <c r="C402" s="113">
        <f t="shared" si="19"/>
        <v>5.4123203221745752E-3</v>
      </c>
      <c r="D402" s="116">
        <f t="shared" si="17"/>
        <v>521913.8448687683</v>
      </c>
    </row>
    <row r="403" spans="1:4" ht="15.75" thickBot="1">
      <c r="A403" s="115" t="str">
        <f>Yucatán!C54</f>
        <v>Hunucmá</v>
      </c>
      <c r="B403" s="107">
        <f t="shared" si="18"/>
        <v>482153507</v>
      </c>
      <c r="C403" s="113">
        <f t="shared" si="19"/>
        <v>9.7904995507423088E-3</v>
      </c>
      <c r="D403" s="116">
        <f t="shared" si="17"/>
        <v>944104.73873446567</v>
      </c>
    </row>
    <row r="404" spans="1:4" ht="15.75" thickBot="1">
      <c r="A404" s="115" t="str">
        <f>Yucatán!C55</f>
        <v>Ixil</v>
      </c>
      <c r="B404" s="107">
        <f t="shared" si="18"/>
        <v>482153507</v>
      </c>
      <c r="C404" s="113">
        <f t="shared" si="19"/>
        <v>6.4295570390519377E-3</v>
      </c>
      <c r="D404" s="116">
        <f t="shared" si="17"/>
        <v>620006.69496708561</v>
      </c>
    </row>
    <row r="405" spans="1:4" ht="15.75" thickBot="1">
      <c r="A405" s="115" t="str">
        <f>Yucatán!C56</f>
        <v>Izamal</v>
      </c>
      <c r="B405" s="107">
        <f t="shared" si="18"/>
        <v>482153507</v>
      </c>
      <c r="C405" s="113">
        <f t="shared" si="19"/>
        <v>1.232379028908223E-2</v>
      </c>
      <c r="D405" s="116">
        <f t="shared" si="17"/>
        <v>1188391.7414827084</v>
      </c>
    </row>
    <row r="406" spans="1:4" ht="15.75" thickBot="1">
      <c r="A406" s="115" t="str">
        <f>Yucatán!C57</f>
        <v>Kanasín</v>
      </c>
      <c r="B406" s="107">
        <f t="shared" si="18"/>
        <v>482153507</v>
      </c>
      <c r="C406" s="113">
        <f t="shared" si="19"/>
        <v>6.8181734117556854E-3</v>
      </c>
      <c r="D406" s="116">
        <f t="shared" si="17"/>
        <v>657481.24436243181</v>
      </c>
    </row>
    <row r="407" spans="1:4" ht="15.75" thickBot="1">
      <c r="A407" s="115" t="str">
        <f>Yucatán!C58</f>
        <v>Kantunil</v>
      </c>
      <c r="B407" s="107">
        <f t="shared" si="18"/>
        <v>482153507</v>
      </c>
      <c r="C407" s="113">
        <f t="shared" si="19"/>
        <v>7.0455117846112596E-3</v>
      </c>
      <c r="D407" s="116">
        <f t="shared" si="17"/>
        <v>679403.64311202953</v>
      </c>
    </row>
    <row r="408" spans="1:4" ht="15.75" thickBot="1">
      <c r="A408" s="115" t="str">
        <f>Yucatán!C59</f>
        <v>Kaua</v>
      </c>
      <c r="B408" s="107">
        <f t="shared" si="18"/>
        <v>482153507</v>
      </c>
      <c r="C408" s="113">
        <f t="shared" si="19"/>
        <v>6.7816232458544233E-3</v>
      </c>
      <c r="D408" s="116">
        <f t="shared" si="17"/>
        <v>653956.68622828671</v>
      </c>
    </row>
    <row r="409" spans="1:4" ht="15.75" thickBot="1">
      <c r="A409" s="115" t="str">
        <f>Yucatán!C60</f>
        <v>Kinchil</v>
      </c>
      <c r="B409" s="107">
        <f t="shared" si="18"/>
        <v>482153507</v>
      </c>
      <c r="C409" s="113">
        <f t="shared" si="19"/>
        <v>1.0276153812541761E-2</v>
      </c>
      <c r="D409" s="116">
        <f t="shared" si="17"/>
        <v>990936.71983768605</v>
      </c>
    </row>
    <row r="410" spans="1:4" ht="15.75" thickBot="1">
      <c r="A410" s="115" t="str">
        <f>Yucatán!C61</f>
        <v>Kopomá</v>
      </c>
      <c r="B410" s="107">
        <f t="shared" si="18"/>
        <v>482153507</v>
      </c>
      <c r="C410" s="113">
        <f t="shared" si="19"/>
        <v>1.2017836999953896E-2</v>
      </c>
      <c r="D410" s="116">
        <f t="shared" si="17"/>
        <v>1158888.451216426</v>
      </c>
    </row>
    <row r="411" spans="1:4" ht="15.75" thickBot="1">
      <c r="A411" s="115" t="str">
        <f>Yucatán!C62</f>
        <v>Mama</v>
      </c>
      <c r="B411" s="107">
        <f t="shared" si="18"/>
        <v>482153507</v>
      </c>
      <c r="C411" s="113">
        <f t="shared" si="19"/>
        <v>1.2024729937722725E-2</v>
      </c>
      <c r="D411" s="116">
        <f t="shared" si="17"/>
        <v>1159553.1420401807</v>
      </c>
    </row>
    <row r="412" spans="1:4" ht="15.75" thickBot="1">
      <c r="A412" s="115" t="str">
        <f>Yucatán!C63</f>
        <v>Maní</v>
      </c>
      <c r="B412" s="107">
        <f t="shared" si="18"/>
        <v>482153507</v>
      </c>
      <c r="C412" s="113">
        <f t="shared" si="19"/>
        <v>9.5990698979954159E-3</v>
      </c>
      <c r="D412" s="116">
        <f t="shared" si="17"/>
        <v>925645.04305132444</v>
      </c>
    </row>
    <row r="413" spans="1:4" ht="15.75" thickBot="1">
      <c r="A413" s="115" t="str">
        <f>Yucatán!C64</f>
        <v>Maxcanú</v>
      </c>
      <c r="B413" s="107">
        <f t="shared" si="18"/>
        <v>482153507</v>
      </c>
      <c r="C413" s="113">
        <f t="shared" si="19"/>
        <v>7.8238049693779531E-3</v>
      </c>
      <c r="D413" s="116">
        <f t="shared" si="17"/>
        <v>754455.00081392156</v>
      </c>
    </row>
    <row r="414" spans="1:4" ht="15.75" thickBot="1">
      <c r="A414" s="115" t="str">
        <f>Yucatán!C65</f>
        <v>Mayapán</v>
      </c>
      <c r="B414" s="107">
        <f t="shared" si="18"/>
        <v>482153507</v>
      </c>
      <c r="C414" s="113">
        <f t="shared" si="19"/>
        <v>8.8955823670231072E-3</v>
      </c>
      <c r="D414" s="116">
        <f t="shared" si="17"/>
        <v>857807.24701351044</v>
      </c>
    </row>
    <row r="415" spans="1:4" ht="15.75" thickBot="1">
      <c r="A415" s="115" t="str">
        <f>Yucatán!C66</f>
        <v>Mérida</v>
      </c>
      <c r="B415" s="107">
        <f t="shared" si="18"/>
        <v>482153507</v>
      </c>
      <c r="C415" s="113">
        <f t="shared" si="19"/>
        <v>9.1423694721703072E-3</v>
      </c>
      <c r="D415" s="116">
        <f t="shared" si="17"/>
        <v>881605.10065933061</v>
      </c>
    </row>
    <row r="416" spans="1:4" ht="15.75" thickBot="1">
      <c r="A416" s="115" t="str">
        <f>Yucatán!C67</f>
        <v>Mocochá</v>
      </c>
      <c r="B416" s="107">
        <f t="shared" si="18"/>
        <v>482153507</v>
      </c>
      <c r="C416" s="113">
        <f t="shared" si="19"/>
        <v>6.7236553265654113E-3</v>
      </c>
      <c r="D416" s="116">
        <f t="shared" si="17"/>
        <v>648366.7991125487</v>
      </c>
    </row>
    <row r="417" spans="1:4" ht="15.75" thickBot="1">
      <c r="A417" s="115" t="str">
        <f>Yucatán!C68</f>
        <v>Motul</v>
      </c>
      <c r="B417" s="107">
        <f t="shared" si="18"/>
        <v>482153507</v>
      </c>
      <c r="C417" s="113">
        <f t="shared" si="19"/>
        <v>8.2607751040177143E-3</v>
      </c>
      <c r="D417" s="116">
        <f t="shared" si="17"/>
        <v>796592.33738808613</v>
      </c>
    </row>
    <row r="418" spans="1:4" ht="15.75" thickBot="1">
      <c r="A418" s="115" t="str">
        <f>Yucatán!C69</f>
        <v>Muna</v>
      </c>
      <c r="B418" s="107">
        <f t="shared" si="18"/>
        <v>482153507</v>
      </c>
      <c r="C418" s="113">
        <f t="shared" si="19"/>
        <v>1.0459430534673226E-2</v>
      </c>
      <c r="D418" s="116">
        <f t="shared" si="17"/>
        <v>1008610.2227031162</v>
      </c>
    </row>
    <row r="419" spans="1:4" ht="15.75" thickBot="1">
      <c r="A419" s="115" t="str">
        <f>Yucatán!C70</f>
        <v>Muxupip</v>
      </c>
      <c r="B419" s="107">
        <f t="shared" si="18"/>
        <v>482153507</v>
      </c>
      <c r="C419" s="113">
        <f t="shared" si="19"/>
        <v>1.2702114629054561E-2</v>
      </c>
      <c r="D419" s="116">
        <f t="shared" si="17"/>
        <v>1224873.8229429321</v>
      </c>
    </row>
    <row r="420" spans="1:4" ht="15.75" thickBot="1">
      <c r="A420" s="115" t="str">
        <f>Yucatán!C71</f>
        <v>Opichén</v>
      </c>
      <c r="B420" s="107">
        <f t="shared" si="18"/>
        <v>482153507</v>
      </c>
      <c r="C420" s="113">
        <f t="shared" si="19"/>
        <v>7.5299402936728427E-3</v>
      </c>
      <c r="D420" s="116">
        <f t="shared" si="17"/>
        <v>726117.42401899421</v>
      </c>
    </row>
    <row r="421" spans="1:4" ht="15.75" thickBot="1">
      <c r="A421" s="115" t="str">
        <f>Yucatán!C72</f>
        <v>Oxkutzcab</v>
      </c>
      <c r="B421" s="107">
        <f t="shared" si="18"/>
        <v>482153507</v>
      </c>
      <c r="C421" s="113">
        <f t="shared" si="19"/>
        <v>9.2342272116437592E-3</v>
      </c>
      <c r="D421" s="116">
        <f t="shared" si="17"/>
        <v>890463.00690577412</v>
      </c>
    </row>
    <row r="422" spans="1:4" ht="15.75" thickBot="1">
      <c r="A422" s="115" t="str">
        <f>Yucatán!C73</f>
        <v>Panabá</v>
      </c>
      <c r="B422" s="107">
        <f t="shared" si="18"/>
        <v>482153507</v>
      </c>
      <c r="C422" s="113">
        <f t="shared" si="19"/>
        <v>6.9789927523988627E-3</v>
      </c>
      <c r="D422" s="116">
        <f t="shared" si="17"/>
        <v>672989.16617933894</v>
      </c>
    </row>
    <row r="423" spans="1:4" ht="15.75" thickBot="1">
      <c r="A423" s="115" t="str">
        <f>Yucatán!C74</f>
        <v>Peto</v>
      </c>
      <c r="B423" s="107">
        <f t="shared" si="18"/>
        <v>482153507</v>
      </c>
      <c r="C423" s="113">
        <f t="shared" si="19"/>
        <v>1.1887716345525131E-2</v>
      </c>
      <c r="D423" s="116">
        <f t="shared" si="17"/>
        <v>1146340.8252432332</v>
      </c>
    </row>
    <row r="424" spans="1:4" ht="15.75" thickBot="1">
      <c r="A424" s="115" t="str">
        <f>Yucatán!C75</f>
        <v>Progreso</v>
      </c>
      <c r="B424" s="107">
        <f t="shared" si="18"/>
        <v>482153507</v>
      </c>
      <c r="C424" s="113">
        <f t="shared" si="19"/>
        <v>8.2627335149575813E-3</v>
      </c>
      <c r="D424" s="116">
        <f t="shared" si="17"/>
        <v>796781.18832864705</v>
      </c>
    </row>
    <row r="425" spans="1:4" ht="15.75" thickBot="1">
      <c r="A425" s="115" t="str">
        <f>Yucatán!C76</f>
        <v>Quintana Roo</v>
      </c>
      <c r="B425" s="107">
        <f t="shared" si="18"/>
        <v>482153507</v>
      </c>
      <c r="C425" s="113">
        <f t="shared" si="19"/>
        <v>1.3496372151367782E-2</v>
      </c>
      <c r="D425" s="116">
        <f t="shared" si="17"/>
        <v>1301464.6329118223</v>
      </c>
    </row>
    <row r="426" spans="1:4" ht="15.75" thickBot="1">
      <c r="A426" s="115" t="str">
        <f>Yucatán!C77</f>
        <v>Río Lagartos</v>
      </c>
      <c r="B426" s="107">
        <f t="shared" si="18"/>
        <v>482153507</v>
      </c>
      <c r="C426" s="113">
        <f t="shared" si="19"/>
        <v>1.6309380054827023E-2</v>
      </c>
      <c r="D426" s="116">
        <f t="shared" si="17"/>
        <v>1572724.9580861405</v>
      </c>
    </row>
    <row r="427" spans="1:4" ht="15.75" thickBot="1">
      <c r="A427" s="115" t="str">
        <f>Yucatán!C78</f>
        <v>Sacalum</v>
      </c>
      <c r="B427" s="107">
        <f t="shared" si="18"/>
        <v>482153507</v>
      </c>
      <c r="C427" s="113">
        <f t="shared" si="19"/>
        <v>5.4747293916678121E-3</v>
      </c>
      <c r="D427" s="116">
        <f t="shared" si="17"/>
        <v>527931.99521372246</v>
      </c>
    </row>
    <row r="428" spans="1:4" ht="15.75" thickBot="1">
      <c r="A428" s="115" t="str">
        <f>Yucatán!C79</f>
        <v>Samahil</v>
      </c>
      <c r="B428" s="107">
        <f t="shared" si="18"/>
        <v>482153507</v>
      </c>
      <c r="C428" s="113">
        <f t="shared" si="19"/>
        <v>1.0311834902168642E-2</v>
      </c>
      <c r="D428" s="116">
        <f t="shared" si="17"/>
        <v>994377.47233712266</v>
      </c>
    </row>
    <row r="429" spans="1:4" ht="15.75" thickBot="1">
      <c r="A429" s="115" t="str">
        <f>Yucatán!C80</f>
        <v>Sanahcat</v>
      </c>
      <c r="B429" s="107">
        <f t="shared" si="18"/>
        <v>482153507</v>
      </c>
      <c r="C429" s="113">
        <f t="shared" si="19"/>
        <v>8.8712109084833173E-3</v>
      </c>
      <c r="D429" s="116">
        <f t="shared" si="17"/>
        <v>855457.09017237742</v>
      </c>
    </row>
    <row r="430" spans="1:4" ht="15.75" thickBot="1">
      <c r="A430" s="115" t="str">
        <f>Yucatán!C81</f>
        <v>San Felipe</v>
      </c>
      <c r="B430" s="107">
        <f t="shared" si="18"/>
        <v>482153507</v>
      </c>
      <c r="C430" s="113">
        <f t="shared" si="19"/>
        <v>2.0472025173423041E-2</v>
      </c>
      <c r="D430" s="116">
        <f t="shared" si="17"/>
        <v>1974131.7465516403</v>
      </c>
    </row>
    <row r="431" spans="1:4" ht="15.75" thickBot="1">
      <c r="A431" s="115" t="str">
        <f>Yucatán!C82</f>
        <v>Santa Elena</v>
      </c>
      <c r="B431" s="107">
        <f t="shared" si="18"/>
        <v>482153507</v>
      </c>
      <c r="C431" s="113">
        <f t="shared" si="19"/>
        <v>7.0943314288577112E-3</v>
      </c>
      <c r="D431" s="116">
        <f t="shared" ref="D431:D471" si="20">C431*B431*0.2</f>
        <v>684111.3556488133</v>
      </c>
    </row>
    <row r="432" spans="1:4" ht="15.75" thickBot="1">
      <c r="A432" s="115" t="str">
        <f>Yucatán!C83</f>
        <v>Seyé</v>
      </c>
      <c r="B432" s="107">
        <f t="shared" ref="B432:B471" si="21">$C$127</f>
        <v>482153507</v>
      </c>
      <c r="C432" s="113">
        <f t="shared" ref="C432:C471" si="22">E318</f>
        <v>6.1837696176014678E-3</v>
      </c>
      <c r="D432" s="116">
        <f t="shared" si="20"/>
        <v>596305.24152131926</v>
      </c>
    </row>
    <row r="433" spans="1:4" ht="15.75" thickBot="1">
      <c r="A433" s="115" t="str">
        <f>Yucatán!C84</f>
        <v>Sinanché</v>
      </c>
      <c r="B433" s="107">
        <f t="shared" si="21"/>
        <v>482153507</v>
      </c>
      <c r="C433" s="113">
        <f t="shared" si="22"/>
        <v>9.9490215796074581E-3</v>
      </c>
      <c r="D433" s="116">
        <f t="shared" si="20"/>
        <v>959391.12916528306</v>
      </c>
    </row>
    <row r="434" spans="1:4" ht="15.75" thickBot="1">
      <c r="A434" s="115" t="str">
        <f>Yucatán!C85</f>
        <v>Sotuta</v>
      </c>
      <c r="B434" s="107">
        <f t="shared" si="21"/>
        <v>482153507</v>
      </c>
      <c r="C434" s="113">
        <f t="shared" si="22"/>
        <v>6.2407598107016102E-3</v>
      </c>
      <c r="D434" s="116">
        <f t="shared" si="20"/>
        <v>601800.84581488755</v>
      </c>
    </row>
    <row r="435" spans="1:4" ht="15.75" thickBot="1">
      <c r="A435" s="115" t="str">
        <f>Yucatán!C86</f>
        <v>Sucilá</v>
      </c>
      <c r="B435" s="107">
        <f t="shared" si="21"/>
        <v>482153507</v>
      </c>
      <c r="C435" s="113">
        <f t="shared" si="22"/>
        <v>8.5059068486121898E-3</v>
      </c>
      <c r="D435" s="116">
        <f t="shared" si="20"/>
        <v>820230.56345473707</v>
      </c>
    </row>
    <row r="436" spans="1:4" ht="15.75" thickBot="1">
      <c r="A436" s="115" t="str">
        <f>Yucatán!C87</f>
        <v>Sudzal</v>
      </c>
      <c r="B436" s="107">
        <f t="shared" si="21"/>
        <v>482153507</v>
      </c>
      <c r="C436" s="113">
        <f t="shared" si="22"/>
        <v>1.3217026778631015E-2</v>
      </c>
      <c r="D436" s="116">
        <f t="shared" si="20"/>
        <v>1274527.1626859715</v>
      </c>
    </row>
    <row r="437" spans="1:4" ht="15.75" thickBot="1">
      <c r="A437" s="115" t="str">
        <f>Yucatán!C88</f>
        <v>Suma</v>
      </c>
      <c r="B437" s="107">
        <f t="shared" si="21"/>
        <v>482153507</v>
      </c>
      <c r="C437" s="113">
        <f t="shared" si="22"/>
        <v>5.5524540325433093E-3</v>
      </c>
      <c r="D437" s="116">
        <f t="shared" si="20"/>
        <v>535427.03684940969</v>
      </c>
    </row>
    <row r="438" spans="1:4" ht="15.75" thickBot="1">
      <c r="A438" s="115" t="str">
        <f>Yucatán!C89</f>
        <v>Tahdziú</v>
      </c>
      <c r="B438" s="107">
        <f t="shared" si="21"/>
        <v>482153507</v>
      </c>
      <c r="C438" s="113">
        <f t="shared" si="22"/>
        <v>8.0134138697575599E-3</v>
      </c>
      <c r="D438" s="116">
        <f t="shared" si="20"/>
        <v>772739.12006920984</v>
      </c>
    </row>
    <row r="439" spans="1:4" ht="15.75" thickBot="1">
      <c r="A439" s="115" t="str">
        <f>Yucatán!C90</f>
        <v>Tahmek</v>
      </c>
      <c r="B439" s="107">
        <f t="shared" si="21"/>
        <v>482153507</v>
      </c>
      <c r="C439" s="113">
        <f t="shared" si="22"/>
        <v>5.6288430796982373E-3</v>
      </c>
      <c r="D439" s="116">
        <f t="shared" si="20"/>
        <v>542793.28624583723</v>
      </c>
    </row>
    <row r="440" spans="1:4" ht="15.75" thickBot="1">
      <c r="A440" s="115" t="str">
        <f>Yucatán!C91</f>
        <v>Teabo</v>
      </c>
      <c r="B440" s="107">
        <f t="shared" si="21"/>
        <v>482153507</v>
      </c>
      <c r="C440" s="113">
        <f t="shared" si="22"/>
        <v>1.0712488292995042E-2</v>
      </c>
      <c r="D440" s="116">
        <f t="shared" si="20"/>
        <v>1033012.7598328006</v>
      </c>
    </row>
    <row r="441" spans="1:4" ht="15.75" thickBot="1">
      <c r="A441" s="115" t="str">
        <f>Yucatán!C92</f>
        <v>Tecoh</v>
      </c>
      <c r="B441" s="107">
        <f t="shared" si="21"/>
        <v>482153507</v>
      </c>
      <c r="C441" s="113">
        <f t="shared" si="22"/>
        <v>8.3718750709199999E-3</v>
      </c>
      <c r="D441" s="116">
        <f t="shared" si="20"/>
        <v>807305.78512199037</v>
      </c>
    </row>
    <row r="442" spans="1:4" ht="15.75" thickBot="1">
      <c r="A442" s="115" t="str">
        <f>Yucatán!C93</f>
        <v>Tekal de Venegas</v>
      </c>
      <c r="B442" s="107">
        <f t="shared" si="21"/>
        <v>482153507</v>
      </c>
      <c r="C442" s="113">
        <f t="shared" si="22"/>
        <v>5.5382038543866103E-3</v>
      </c>
      <c r="D442" s="116">
        <f t="shared" si="20"/>
        <v>534052.88217468432</v>
      </c>
    </row>
    <row r="443" spans="1:4" ht="15.75" thickBot="1">
      <c r="A443" s="115" t="str">
        <f>Yucatán!C94</f>
        <v>Tekantó</v>
      </c>
      <c r="B443" s="107">
        <f t="shared" si="21"/>
        <v>482153507</v>
      </c>
      <c r="C443" s="113">
        <f t="shared" si="22"/>
        <v>7.6935191377541425E-3</v>
      </c>
      <c r="D443" s="116">
        <f t="shared" si="20"/>
        <v>741891.44668795529</v>
      </c>
    </row>
    <row r="444" spans="1:4" ht="15.75" thickBot="1">
      <c r="A444" s="115" t="str">
        <f>Yucatán!C95</f>
        <v>Tekax</v>
      </c>
      <c r="B444" s="107">
        <f t="shared" si="21"/>
        <v>482153507</v>
      </c>
      <c r="C444" s="113">
        <f t="shared" si="22"/>
        <v>1.2992191855243976E-2</v>
      </c>
      <c r="D444" s="116">
        <f t="shared" si="20"/>
        <v>1252846.173324544</v>
      </c>
    </row>
    <row r="445" spans="1:4" ht="15.75" thickBot="1">
      <c r="A445" s="115" t="str">
        <f>Yucatán!C96</f>
        <v>Tekit</v>
      </c>
      <c r="B445" s="107">
        <f t="shared" si="21"/>
        <v>482153507</v>
      </c>
      <c r="C445" s="113">
        <f t="shared" si="22"/>
        <v>1.1000630394393586E-2</v>
      </c>
      <c r="D445" s="116">
        <f t="shared" si="20"/>
        <v>1060798.5047735323</v>
      </c>
    </row>
    <row r="446" spans="1:4" ht="15.75" thickBot="1">
      <c r="A446" s="115" t="str">
        <f>Yucatán!C97</f>
        <v>Tekom</v>
      </c>
      <c r="B446" s="107">
        <f t="shared" si="21"/>
        <v>482153507</v>
      </c>
      <c r="C446" s="113">
        <f t="shared" si="22"/>
        <v>9.0820744281122495E-3</v>
      </c>
      <c r="D446" s="116">
        <f t="shared" si="20"/>
        <v>875790.80726986809</v>
      </c>
    </row>
    <row r="447" spans="1:4" ht="15.75" thickBot="1">
      <c r="A447" s="115" t="str">
        <f>Yucatán!C98</f>
        <v>Telchac Pueblo</v>
      </c>
      <c r="B447" s="107">
        <f t="shared" si="21"/>
        <v>482153507</v>
      </c>
      <c r="C447" s="113">
        <f t="shared" si="22"/>
        <v>1.1433603463302492E-2</v>
      </c>
      <c r="D447" s="116">
        <f t="shared" si="20"/>
        <v>1102550.4014957284</v>
      </c>
    </row>
    <row r="448" spans="1:4" ht="15.75" thickBot="1">
      <c r="A448" s="115" t="str">
        <f>Yucatán!C99</f>
        <v>Telchac Puerto</v>
      </c>
      <c r="B448" s="107">
        <f t="shared" si="21"/>
        <v>482153507</v>
      </c>
      <c r="C448" s="113">
        <f t="shared" si="22"/>
        <v>1.0851292031814399E-2</v>
      </c>
      <c r="D448" s="116">
        <f t="shared" si="20"/>
        <v>1046397.7017240936</v>
      </c>
    </row>
    <row r="449" spans="1:4" ht="15.75" thickBot="1">
      <c r="A449" s="115" t="str">
        <f>Yucatán!C100</f>
        <v>Temax</v>
      </c>
      <c r="B449" s="107">
        <f t="shared" si="21"/>
        <v>482153507</v>
      </c>
      <c r="C449" s="113">
        <f t="shared" si="22"/>
        <v>7.8872084266447019E-3</v>
      </c>
      <c r="D449" s="116">
        <f t="shared" si="20"/>
        <v>760569.04066933913</v>
      </c>
    </row>
    <row r="450" spans="1:4" ht="15.75" thickBot="1">
      <c r="A450" s="115" t="str">
        <f>Yucatán!C101</f>
        <v>Temozón</v>
      </c>
      <c r="B450" s="107">
        <f t="shared" si="21"/>
        <v>482153507</v>
      </c>
      <c r="C450" s="113">
        <f t="shared" si="22"/>
        <v>9.4467589471667422E-3</v>
      </c>
      <c r="D450" s="116">
        <f t="shared" si="20"/>
        <v>910957.59123201447</v>
      </c>
    </row>
    <row r="451" spans="1:4" ht="15.75" thickBot="1">
      <c r="A451" s="115" t="str">
        <f>Yucatán!C102</f>
        <v>Tepakán</v>
      </c>
      <c r="B451" s="107">
        <f t="shared" si="21"/>
        <v>482153507</v>
      </c>
      <c r="C451" s="113">
        <f t="shared" si="22"/>
        <v>6.379532748806158E-3</v>
      </c>
      <c r="D451" s="116">
        <f t="shared" si="20"/>
        <v>615182.81757164781</v>
      </c>
    </row>
    <row r="452" spans="1:4" ht="15.75" thickBot="1">
      <c r="A452" s="115" t="str">
        <f>Yucatán!C103</f>
        <v>Tetiz</v>
      </c>
      <c r="B452" s="107">
        <f t="shared" si="21"/>
        <v>482153507</v>
      </c>
      <c r="C452" s="113">
        <f t="shared" si="22"/>
        <v>9.5244639730623949E-3</v>
      </c>
      <c r="D452" s="116">
        <f t="shared" si="20"/>
        <v>918450.74138143752</v>
      </c>
    </row>
    <row r="453" spans="1:4" ht="15.75" thickBot="1">
      <c r="A453" s="115" t="str">
        <f>Yucatán!C104</f>
        <v>Teya</v>
      </c>
      <c r="B453" s="107">
        <f t="shared" si="21"/>
        <v>482153507</v>
      </c>
      <c r="C453" s="113">
        <f t="shared" si="22"/>
        <v>6.3661675725660578E-3</v>
      </c>
      <c r="D453" s="116">
        <f t="shared" si="20"/>
        <v>613894.00425248034</v>
      </c>
    </row>
    <row r="454" spans="1:4" ht="15.75" thickBot="1">
      <c r="A454" s="115" t="str">
        <f>Yucatán!C105</f>
        <v>Ticul</v>
      </c>
      <c r="B454" s="107">
        <f t="shared" si="21"/>
        <v>482153507</v>
      </c>
      <c r="C454" s="113">
        <f t="shared" si="22"/>
        <v>7.6454737835822449E-3</v>
      </c>
      <c r="D454" s="116">
        <f t="shared" si="20"/>
        <v>737258.3994861478</v>
      </c>
    </row>
    <row r="455" spans="1:4" ht="15.75" thickBot="1">
      <c r="A455" s="115" t="str">
        <f>Yucatán!C106</f>
        <v>Timucuy</v>
      </c>
      <c r="B455" s="107">
        <f t="shared" si="21"/>
        <v>482153507</v>
      </c>
      <c r="C455" s="113">
        <f t="shared" si="22"/>
        <v>7.2986213581245282E-3</v>
      </c>
      <c r="D455" s="116">
        <f t="shared" si="20"/>
        <v>703811.17681696883</v>
      </c>
    </row>
    <row r="456" spans="1:4" ht="15.75" thickBot="1">
      <c r="A456" s="115" t="str">
        <f>Yucatán!C107</f>
        <v>Tinum</v>
      </c>
      <c r="B456" s="107">
        <f t="shared" si="21"/>
        <v>482153507</v>
      </c>
      <c r="C456" s="113">
        <f t="shared" si="22"/>
        <v>8.7465755220648093E-3</v>
      </c>
      <c r="D456" s="116">
        <f t="shared" si="20"/>
        <v>843438.41244078078</v>
      </c>
    </row>
    <row r="457" spans="1:4" ht="15.75" thickBot="1">
      <c r="A457" s="115" t="str">
        <f>Yucatán!C108</f>
        <v>Tixcacalcupul</v>
      </c>
      <c r="B457" s="107">
        <f t="shared" si="21"/>
        <v>482153507</v>
      </c>
      <c r="C457" s="113">
        <f t="shared" si="22"/>
        <v>7.7822823811125631E-3</v>
      </c>
      <c r="D457" s="116">
        <f t="shared" si="20"/>
        <v>750450.94850354665</v>
      </c>
    </row>
    <row r="458" spans="1:4" ht="15.75" thickBot="1">
      <c r="A458" s="115" t="str">
        <f>Yucatán!C109</f>
        <v>Tixkokob</v>
      </c>
      <c r="B458" s="107">
        <f t="shared" si="21"/>
        <v>482153507</v>
      </c>
      <c r="C458" s="113">
        <f t="shared" si="22"/>
        <v>9.4587606657128322E-3</v>
      </c>
      <c r="D458" s="116">
        <f t="shared" si="20"/>
        <v>912114.92536941939</v>
      </c>
    </row>
    <row r="459" spans="1:4" ht="15.75" thickBot="1">
      <c r="A459" s="115" t="str">
        <f>Yucatán!C110</f>
        <v>Tixmehuac</v>
      </c>
      <c r="B459" s="107">
        <f t="shared" si="21"/>
        <v>482153507</v>
      </c>
      <c r="C459" s="113">
        <f t="shared" si="22"/>
        <v>6.7556829003661348E-3</v>
      </c>
      <c r="D459" s="116">
        <f t="shared" si="20"/>
        <v>651455.24051829276</v>
      </c>
    </row>
    <row r="460" spans="1:4" ht="15.75" thickBot="1">
      <c r="A460" s="115" t="str">
        <f>Yucatán!C111</f>
        <v>Tixpéhual</v>
      </c>
      <c r="B460" s="107">
        <f t="shared" si="21"/>
        <v>482153507</v>
      </c>
      <c r="C460" s="113">
        <f t="shared" si="22"/>
        <v>9.5969387850014902E-3</v>
      </c>
      <c r="D460" s="116">
        <f t="shared" si="20"/>
        <v>925439.53833055764</v>
      </c>
    </row>
    <row r="461" spans="1:4" ht="15.75" thickBot="1">
      <c r="A461" s="115" t="str">
        <f>Yucatán!C112</f>
        <v>Tizimín</v>
      </c>
      <c r="B461" s="107">
        <f t="shared" si="21"/>
        <v>482153507</v>
      </c>
      <c r="C461" s="113">
        <f t="shared" si="22"/>
        <v>1.1972870760076162E-2</v>
      </c>
      <c r="D461" s="116">
        <f t="shared" si="20"/>
        <v>1154552.3251656953</v>
      </c>
    </row>
    <row r="462" spans="1:4" ht="15.75" thickBot="1">
      <c r="A462" s="115" t="str">
        <f>Yucatán!C113</f>
        <v>Tunkás</v>
      </c>
      <c r="B462" s="107">
        <f t="shared" si="21"/>
        <v>482153507</v>
      </c>
      <c r="C462" s="113">
        <f t="shared" si="22"/>
        <v>7.9171485140676484E-3</v>
      </c>
      <c r="D462" s="116">
        <f t="shared" si="20"/>
        <v>763456.18429951114</v>
      </c>
    </row>
    <row r="463" spans="1:4" ht="15.75" thickBot="1">
      <c r="A463" s="115" t="str">
        <f>Yucatán!C114</f>
        <v>Tzucacab</v>
      </c>
      <c r="B463" s="107">
        <f t="shared" si="21"/>
        <v>482153507</v>
      </c>
      <c r="C463" s="113">
        <f t="shared" si="22"/>
        <v>1.3511135987743483E-2</v>
      </c>
      <c r="D463" s="116">
        <f t="shared" si="20"/>
        <v>1302888.320008886</v>
      </c>
    </row>
    <row r="464" spans="1:4" ht="15.75" thickBot="1">
      <c r="A464" s="115" t="str">
        <f>Yucatán!C115</f>
        <v>Uayma</v>
      </c>
      <c r="B464" s="107">
        <f t="shared" si="21"/>
        <v>482153507</v>
      </c>
      <c r="C464" s="113">
        <f t="shared" si="22"/>
        <v>7.7536323777985337E-3</v>
      </c>
      <c r="D464" s="116">
        <f t="shared" si="20"/>
        <v>747688.20858886244</v>
      </c>
    </row>
    <row r="465" spans="1:4" ht="15.75" thickBot="1">
      <c r="A465" s="115" t="str">
        <f>Yucatán!C116</f>
        <v>Ucú</v>
      </c>
      <c r="B465" s="107">
        <f t="shared" si="21"/>
        <v>482153507</v>
      </c>
      <c r="C465" s="113">
        <f t="shared" si="22"/>
        <v>6.844020145953744E-3</v>
      </c>
      <c r="D465" s="116">
        <f t="shared" si="20"/>
        <v>659973.66307004995</v>
      </c>
    </row>
    <row r="466" spans="1:4" ht="15.75" thickBot="1">
      <c r="A466" s="115" t="str">
        <f>Yucatán!C117</f>
        <v>Umán</v>
      </c>
      <c r="B466" s="107">
        <f t="shared" si="21"/>
        <v>482153507</v>
      </c>
      <c r="C466" s="113">
        <f t="shared" si="22"/>
        <v>1.0664730618217346E-2</v>
      </c>
      <c r="D466" s="116">
        <f t="shared" si="20"/>
        <v>1028407.4537567543</v>
      </c>
    </row>
    <row r="467" spans="1:4" ht="15.75" thickBot="1">
      <c r="A467" s="115" t="str">
        <f>Yucatán!C118</f>
        <v>Valladolid</v>
      </c>
      <c r="B467" s="107">
        <f t="shared" si="21"/>
        <v>482153507</v>
      </c>
      <c r="C467" s="113">
        <f t="shared" si="22"/>
        <v>9.9691559635310383E-3</v>
      </c>
      <c r="D467" s="116">
        <f t="shared" si="20"/>
        <v>961332.70192929078</v>
      </c>
    </row>
    <row r="468" spans="1:4" ht="15.75" thickBot="1">
      <c r="A468" s="115" t="str">
        <f>Yucatán!C119</f>
        <v>Xocchel</v>
      </c>
      <c r="B468" s="107">
        <f t="shared" si="21"/>
        <v>482153507</v>
      </c>
      <c r="C468" s="113">
        <f t="shared" si="22"/>
        <v>6.8057379536814655E-3</v>
      </c>
      <c r="D468" s="116">
        <f t="shared" si="20"/>
        <v>656282.0844181045</v>
      </c>
    </row>
    <row r="469" spans="1:4" ht="15.75" thickBot="1">
      <c r="A469" s="115" t="str">
        <f>Yucatán!C120</f>
        <v>Yaxcabá</v>
      </c>
      <c r="B469" s="107">
        <f t="shared" si="21"/>
        <v>482153507</v>
      </c>
      <c r="C469" s="113">
        <f t="shared" si="22"/>
        <v>1.2279375227949484E-2</v>
      </c>
      <c r="D469" s="116">
        <f t="shared" si="20"/>
        <v>1184108.7659849536</v>
      </c>
    </row>
    <row r="470" spans="1:4" ht="15.75" thickBot="1">
      <c r="A470" s="115" t="str">
        <f>Yucatán!C121</f>
        <v>Yaxkukul</v>
      </c>
      <c r="B470" s="107">
        <f t="shared" si="21"/>
        <v>482153507</v>
      </c>
      <c r="C470" s="113">
        <f t="shared" si="22"/>
        <v>1.2295510614668494E-2</v>
      </c>
      <c r="D470" s="116">
        <f t="shared" si="20"/>
        <v>1185664.712643628</v>
      </c>
    </row>
    <row r="471" spans="1:4" ht="15.75" thickBot="1">
      <c r="A471" s="115" t="str">
        <f>Yucatán!C122</f>
        <v>Yobaín</v>
      </c>
      <c r="B471" s="107">
        <f t="shared" si="21"/>
        <v>482153507</v>
      </c>
      <c r="C471" s="113">
        <f t="shared" si="22"/>
        <v>6.4448968138554018E-3</v>
      </c>
      <c r="D471" s="116">
        <f t="shared" si="20"/>
        <v>621485.92021070165</v>
      </c>
    </row>
    <row r="472" spans="1:4" ht="15.75" thickBot="1">
      <c r="A472" s="115" t="s">
        <v>20</v>
      </c>
      <c r="B472" s="107"/>
      <c r="C472" s="114">
        <f>SUM(C366:C471)</f>
        <v>1</v>
      </c>
      <c r="D472" s="116">
        <f>SUM(D366:D471)</f>
        <v>96430701.399999991</v>
      </c>
    </row>
    <row r="476" spans="1:4">
      <c r="A476" t="s">
        <v>426</v>
      </c>
    </row>
    <row r="477" spans="1:4" ht="15.75" thickBot="1"/>
    <row r="478" spans="1:4">
      <c r="A478" s="152" t="s">
        <v>9</v>
      </c>
      <c r="B478" s="118" t="s">
        <v>428</v>
      </c>
    </row>
    <row r="479" spans="1:4" ht="15.75" thickBot="1">
      <c r="A479" s="153"/>
      <c r="B479" s="117" t="s">
        <v>427</v>
      </c>
    </row>
    <row r="480" spans="1:4" ht="15.75" thickBot="1">
      <c r="A480" s="115" t="str">
        <f>Yucatán!C17</f>
        <v>Abalá</v>
      </c>
      <c r="B480" s="107">
        <f>Yucatán!G17</f>
        <v>4485311</v>
      </c>
    </row>
    <row r="481" spans="1:2" ht="15.75" thickBot="1">
      <c r="A481" s="115" t="str">
        <f>Yucatán!C18</f>
        <v>Acanceh</v>
      </c>
      <c r="B481" s="107">
        <f>Yucatán!G18</f>
        <v>5401948</v>
      </c>
    </row>
    <row r="482" spans="1:2" ht="15.75" thickBot="1">
      <c r="A482" s="115" t="str">
        <f>Yucatán!C19</f>
        <v>Akil</v>
      </c>
      <c r="B482" s="107">
        <f>Yucatán!G19</f>
        <v>6045570</v>
      </c>
    </row>
    <row r="483" spans="1:2" ht="15.75" thickBot="1">
      <c r="A483" s="115" t="str">
        <f>Yucatán!C20</f>
        <v>Baca</v>
      </c>
      <c r="B483" s="107">
        <f>Yucatán!G20</f>
        <v>2214500</v>
      </c>
    </row>
    <row r="484" spans="1:2" ht="15.75" thickBot="1">
      <c r="A484" s="115" t="str">
        <f>Yucatán!C21</f>
        <v>Bokobá</v>
      </c>
      <c r="B484" s="107">
        <f>Yucatán!G21</f>
        <v>1393784</v>
      </c>
    </row>
    <row r="485" spans="1:2" ht="15.75" thickBot="1">
      <c r="A485" s="115" t="str">
        <f>Yucatán!C22</f>
        <v>Buctzotz</v>
      </c>
      <c r="B485" s="107">
        <f>Yucatán!G22</f>
        <v>5455815</v>
      </c>
    </row>
    <row r="486" spans="1:2" ht="15.75" thickBot="1">
      <c r="A486" s="115" t="str">
        <f>Yucatán!C23</f>
        <v>Cacalchén</v>
      </c>
      <c r="B486" s="107">
        <f>Yucatán!G23</f>
        <v>1567686</v>
      </c>
    </row>
    <row r="487" spans="1:2" ht="15.75" thickBot="1">
      <c r="A487" s="115" t="str">
        <f>Yucatán!C24</f>
        <v>Calotmul</v>
      </c>
      <c r="B487" s="107">
        <f>Yucatán!G24</f>
        <v>5797029</v>
      </c>
    </row>
    <row r="488" spans="1:2" ht="15.75" thickBot="1">
      <c r="A488" s="115" t="str">
        <f>Yucatán!C25</f>
        <v>Cansahcab</v>
      </c>
      <c r="B488" s="107">
        <f>Yucatán!G25</f>
        <v>2810623</v>
      </c>
    </row>
    <row r="489" spans="1:2" ht="15.75" thickBot="1">
      <c r="A489" s="115" t="str">
        <f>Yucatán!C26</f>
        <v>Cantamayec</v>
      </c>
      <c r="B489" s="107">
        <f>Yucatán!G26</f>
        <v>5711188</v>
      </c>
    </row>
    <row r="490" spans="1:2" ht="15.75" thickBot="1">
      <c r="A490" s="115" t="str">
        <f>Yucatán!C27</f>
        <v>Celestún</v>
      </c>
      <c r="B490" s="107">
        <f>Yucatán!G27</f>
        <v>2701244</v>
      </c>
    </row>
    <row r="491" spans="1:2" ht="15.75" thickBot="1">
      <c r="A491" s="115" t="str">
        <f>Yucatán!C28</f>
        <v>Cenotillo</v>
      </c>
      <c r="B491" s="107">
        <f>Yucatán!G28</f>
        <v>4256099</v>
      </c>
    </row>
    <row r="492" spans="1:2" ht="15.75" thickBot="1">
      <c r="A492" s="115" t="str">
        <f>Yucatán!C29</f>
        <v>Conkal</v>
      </c>
      <c r="B492" s="107">
        <f>Yucatán!G29</f>
        <v>1609787</v>
      </c>
    </row>
    <row r="493" spans="1:2" ht="15.75" thickBot="1">
      <c r="A493" s="115" t="str">
        <f>Yucatán!C30</f>
        <v>Cuncunul</v>
      </c>
      <c r="B493" s="107">
        <f>Yucatán!G30</f>
        <v>2198297</v>
      </c>
    </row>
    <row r="494" spans="1:2" ht="15.75" thickBot="1">
      <c r="A494" s="115" t="str">
        <f>Yucatán!C31</f>
        <v>Cuzamá</v>
      </c>
      <c r="B494" s="107">
        <f>Yucatán!G31</f>
        <v>2725653</v>
      </c>
    </row>
    <row r="495" spans="1:2" ht="15.75" thickBot="1">
      <c r="A495" s="115" t="str">
        <f>Yucatán!C32</f>
        <v>Chacsinkín</v>
      </c>
      <c r="B495" s="107">
        <f>Yucatán!G32</f>
        <v>4899529</v>
      </c>
    </row>
    <row r="496" spans="1:2" ht="15.75" thickBot="1">
      <c r="A496" s="115" t="str">
        <f>Yucatán!C33</f>
        <v>Chankom</v>
      </c>
      <c r="B496" s="107">
        <f>Yucatán!G33</f>
        <v>11473767</v>
      </c>
    </row>
    <row r="497" spans="1:2" ht="15.75" thickBot="1">
      <c r="A497" s="115" t="str">
        <f>Yucatán!C34</f>
        <v>Chapab</v>
      </c>
      <c r="B497" s="107">
        <f>Yucatán!G34</f>
        <v>2758673</v>
      </c>
    </row>
    <row r="498" spans="1:2" ht="15.75" thickBot="1">
      <c r="A498" s="115" t="str">
        <f>Yucatán!C35</f>
        <v>Chemax</v>
      </c>
      <c r="B498" s="107">
        <f>Yucatán!G35</f>
        <v>66533153</v>
      </c>
    </row>
    <row r="499" spans="1:2" ht="15.75" thickBot="1">
      <c r="A499" s="115" t="str">
        <f>Yucatán!C36</f>
        <v>Chicxulub Pueblo</v>
      </c>
      <c r="B499" s="107">
        <f>Yucatán!G36</f>
        <v>924456</v>
      </c>
    </row>
    <row r="500" spans="1:2" ht="15.75" thickBot="1">
      <c r="A500" s="115" t="str">
        <f>Yucatán!C37</f>
        <v>Chichimilá</v>
      </c>
      <c r="B500" s="107">
        <f>Yucatán!G37</f>
        <v>12434781</v>
      </c>
    </row>
    <row r="501" spans="1:2" ht="15.75" thickBot="1">
      <c r="A501" s="115" t="str">
        <f>Yucatán!C38</f>
        <v>Chikindzonot</v>
      </c>
      <c r="B501" s="107">
        <f>Yucatán!G38</f>
        <v>13970000</v>
      </c>
    </row>
    <row r="502" spans="1:2" ht="15.75" thickBot="1">
      <c r="A502" s="115" t="str">
        <f>Yucatán!C39</f>
        <v>Chocholá</v>
      </c>
      <c r="B502" s="107">
        <f>Yucatán!G39</f>
        <v>1931144</v>
      </c>
    </row>
    <row r="503" spans="1:2" ht="15.75" thickBot="1">
      <c r="A503" s="115" t="str">
        <f>Yucatán!C40</f>
        <v>Chumayel</v>
      </c>
      <c r="B503" s="107">
        <f>Yucatán!G40</f>
        <v>4459657</v>
      </c>
    </row>
    <row r="504" spans="1:2" ht="15.75" thickBot="1">
      <c r="A504" s="115" t="str">
        <f>Yucatán!C41</f>
        <v>Dzán</v>
      </c>
      <c r="B504" s="107">
        <f>Yucatán!G41</f>
        <v>5296457</v>
      </c>
    </row>
    <row r="505" spans="1:2" ht="15.75" thickBot="1">
      <c r="A505" s="115" t="str">
        <f>Yucatán!C42</f>
        <v>Dzemul</v>
      </c>
      <c r="B505" s="107">
        <f>Yucatán!G42</f>
        <v>1259649</v>
      </c>
    </row>
    <row r="506" spans="1:2" ht="15.75" thickBot="1">
      <c r="A506" s="115" t="str">
        <f>Yucatán!C43</f>
        <v>Dzidzantún</v>
      </c>
      <c r="B506" s="107">
        <f>Yucatán!G43</f>
        <v>2047808</v>
      </c>
    </row>
    <row r="507" spans="1:2" ht="15.75" thickBot="1">
      <c r="A507" s="115" t="str">
        <f>Yucatán!C44</f>
        <v>Dzilam de Bravo</v>
      </c>
      <c r="B507" s="107">
        <f>Yucatán!G44</f>
        <v>985208</v>
      </c>
    </row>
    <row r="508" spans="1:2" ht="15.75" thickBot="1">
      <c r="A508" s="115" t="str">
        <f>Yucatán!C45</f>
        <v>Dzilam González</v>
      </c>
      <c r="B508" s="107">
        <f>Yucatán!G45</f>
        <v>2999351</v>
      </c>
    </row>
    <row r="509" spans="1:2" ht="15.75" thickBot="1">
      <c r="A509" s="115" t="str">
        <f>Yucatán!C46</f>
        <v>Dzitás</v>
      </c>
      <c r="B509" s="107">
        <f>Yucatán!G46</f>
        <v>5554278</v>
      </c>
    </row>
    <row r="510" spans="1:2" ht="15.75" thickBot="1">
      <c r="A510" s="115" t="str">
        <f>Yucatán!C47</f>
        <v>Dzoncauich</v>
      </c>
      <c r="B510" s="107">
        <f>Yucatán!G47</f>
        <v>3402957</v>
      </c>
    </row>
    <row r="511" spans="1:2" ht="15.75" thickBot="1">
      <c r="A511" s="115" t="str">
        <f>Yucatán!C48</f>
        <v>Espita</v>
      </c>
      <c r="B511" s="107">
        <f>Yucatán!G48</f>
        <v>23802754</v>
      </c>
    </row>
    <row r="512" spans="1:2" ht="15.75" thickBot="1">
      <c r="A512" s="115" t="str">
        <f>Yucatán!C49</f>
        <v>Halachó</v>
      </c>
      <c r="B512" s="107">
        <f>Yucatán!G49</f>
        <v>14337530</v>
      </c>
    </row>
    <row r="513" spans="1:2" ht="15.75" thickBot="1">
      <c r="A513" s="115" t="str">
        <f>Yucatán!C50</f>
        <v>Hocabá</v>
      </c>
      <c r="B513" s="107">
        <f>Yucatán!G50</f>
        <v>4128573</v>
      </c>
    </row>
    <row r="514" spans="1:2" ht="15.75" thickBot="1">
      <c r="A514" s="115" t="str">
        <f>Yucatán!C51</f>
        <v>Hoctún</v>
      </c>
      <c r="B514" s="107">
        <f>Yucatán!G51</f>
        <v>5223626</v>
      </c>
    </row>
    <row r="515" spans="1:2" ht="15.75" thickBot="1">
      <c r="A515" s="115" t="str">
        <f>Yucatán!C52</f>
        <v>Homún</v>
      </c>
      <c r="B515" s="107">
        <f>Yucatán!G52</f>
        <v>10895930</v>
      </c>
    </row>
    <row r="516" spans="1:2" ht="15.75" thickBot="1">
      <c r="A516" s="115" t="str">
        <f>Yucatán!C53</f>
        <v>Huhí</v>
      </c>
      <c r="B516" s="107">
        <f>Yucatán!G53</f>
        <v>3481566</v>
      </c>
    </row>
    <row r="517" spans="1:2" ht="15.75" thickBot="1">
      <c r="A517" s="115" t="str">
        <f>Yucatán!C54</f>
        <v>Hunucmá</v>
      </c>
      <c r="B517" s="107">
        <f>Yucatán!G54</f>
        <v>14755043</v>
      </c>
    </row>
    <row r="518" spans="1:2" ht="15.75" thickBot="1">
      <c r="A518" s="115" t="str">
        <f>Yucatán!C55</f>
        <v>Ixil</v>
      </c>
      <c r="B518" s="107">
        <f>Yucatán!G55</f>
        <v>981455</v>
      </c>
    </row>
    <row r="519" spans="1:2" ht="15.75" thickBot="1">
      <c r="A519" s="115" t="str">
        <f>Yucatán!C56</f>
        <v>Izamal</v>
      </c>
      <c r="B519" s="107">
        <f>Yucatán!G56</f>
        <v>16201035</v>
      </c>
    </row>
    <row r="520" spans="1:2" ht="15.75" thickBot="1">
      <c r="A520" s="115" t="str">
        <f>Yucatán!C57</f>
        <v>Kanasín</v>
      </c>
      <c r="B520" s="107">
        <f>Yucatán!G57</f>
        <v>13075415</v>
      </c>
    </row>
    <row r="521" spans="1:2" ht="15.75" thickBot="1">
      <c r="A521" s="115" t="str">
        <f>Yucatán!C58</f>
        <v>Kantunil</v>
      </c>
      <c r="B521" s="107">
        <f>Yucatán!G58</f>
        <v>6365147</v>
      </c>
    </row>
    <row r="522" spans="1:2" ht="15.75" thickBot="1">
      <c r="A522" s="115" t="str">
        <f>Yucatán!C59</f>
        <v>Kaua</v>
      </c>
      <c r="B522" s="107">
        <f>Yucatán!G59</f>
        <v>5168772</v>
      </c>
    </row>
    <row r="523" spans="1:2" ht="15.75" thickBot="1">
      <c r="A523" s="115" t="str">
        <f>Yucatán!C60</f>
        <v>Kinchil</v>
      </c>
      <c r="B523" s="107">
        <f>Yucatán!G60</f>
        <v>4501600</v>
      </c>
    </row>
    <row r="524" spans="1:2" ht="15.75" thickBot="1">
      <c r="A524" s="115" t="str">
        <f>Yucatán!C61</f>
        <v>Kopomá</v>
      </c>
      <c r="B524" s="107">
        <f>Yucatán!G61</f>
        <v>1331888</v>
      </c>
    </row>
    <row r="525" spans="1:2" ht="15.75" thickBot="1">
      <c r="A525" s="115" t="str">
        <f>Yucatán!C62</f>
        <v>Mama</v>
      </c>
      <c r="B525" s="107">
        <f>Yucatán!G62</f>
        <v>3236763</v>
      </c>
    </row>
    <row r="526" spans="1:2" ht="15.75" thickBot="1">
      <c r="A526" s="115" t="str">
        <f>Yucatán!C63</f>
        <v>Maní</v>
      </c>
      <c r="B526" s="107">
        <f>Yucatán!G63</f>
        <v>5332179</v>
      </c>
    </row>
    <row r="527" spans="1:2" ht="15.75" thickBot="1">
      <c r="A527" s="115" t="str">
        <f>Yucatán!C64</f>
        <v>Maxcanú</v>
      </c>
      <c r="B527" s="107">
        <f>Yucatán!G64</f>
        <v>11748696</v>
      </c>
    </row>
    <row r="528" spans="1:2" ht="15.75" thickBot="1">
      <c r="A528" s="115" t="str">
        <f>Yucatán!C65</f>
        <v>Mayapán</v>
      </c>
      <c r="B528" s="107">
        <f>Yucatán!G65</f>
        <v>6133814</v>
      </c>
    </row>
    <row r="529" spans="1:2" ht="15.75" thickBot="1">
      <c r="A529" s="115" t="str">
        <f>Yucatán!C66</f>
        <v>Mérida</v>
      </c>
      <c r="B529" s="107">
        <f>Yucatán!G66</f>
        <v>203944192</v>
      </c>
    </row>
    <row r="530" spans="1:2" ht="15.75" thickBot="1">
      <c r="A530" s="115" t="str">
        <f>Yucatán!C67</f>
        <v>Mocochá</v>
      </c>
      <c r="B530" s="107">
        <f>Yucatán!G67</f>
        <v>895112</v>
      </c>
    </row>
    <row r="531" spans="1:2" ht="15.75" thickBot="1">
      <c r="A531" s="115" t="str">
        <f>Yucatán!C68</f>
        <v>Motul</v>
      </c>
      <c r="B531" s="107">
        <f>Yucatán!G68</f>
        <v>15624694</v>
      </c>
    </row>
    <row r="532" spans="1:2" ht="15.75" thickBot="1">
      <c r="A532" s="115" t="str">
        <f>Yucatán!C69</f>
        <v>Muna</v>
      </c>
      <c r="B532" s="107">
        <f>Yucatán!G69</f>
        <v>9358484</v>
      </c>
    </row>
    <row r="533" spans="1:2" ht="15.75" thickBot="1">
      <c r="A533" s="115" t="str">
        <f>Yucatán!C70</f>
        <v>Muxupip</v>
      </c>
      <c r="B533" s="107">
        <f>Yucatán!G70</f>
        <v>1015208</v>
      </c>
    </row>
    <row r="534" spans="1:2" ht="15.75" thickBot="1">
      <c r="A534" s="115" t="str">
        <f>Yucatán!C71</f>
        <v>Opichén</v>
      </c>
      <c r="B534" s="107">
        <f>Yucatán!G71</f>
        <v>5506449</v>
      </c>
    </row>
    <row r="535" spans="1:2" ht="15.75" thickBot="1">
      <c r="A535" s="115" t="str">
        <f>Yucatán!C72</f>
        <v>Oxkutzcab</v>
      </c>
      <c r="B535" s="107">
        <f>Yucatán!G72</f>
        <v>26598694</v>
      </c>
    </row>
    <row r="536" spans="1:2" ht="15.75" thickBot="1">
      <c r="A536" s="115" t="str">
        <f>Yucatán!C73</f>
        <v>Panabá</v>
      </c>
      <c r="B536" s="107">
        <f>Yucatán!G73</f>
        <v>4702134</v>
      </c>
    </row>
    <row r="537" spans="1:2" ht="15.75" thickBot="1">
      <c r="A537" s="115" t="str">
        <f>Yucatán!C74</f>
        <v>Peto</v>
      </c>
      <c r="B537" s="107">
        <f>Yucatán!G74</f>
        <v>31087184</v>
      </c>
    </row>
    <row r="538" spans="1:2" ht="15.75" thickBot="1">
      <c r="A538" s="115" t="str">
        <f>Yucatán!C75</f>
        <v>Progreso</v>
      </c>
      <c r="B538" s="107">
        <f>Yucatán!G75</f>
        <v>19449690</v>
      </c>
    </row>
    <row r="539" spans="1:2" ht="15.75" thickBot="1">
      <c r="A539" s="115" t="str">
        <f>Yucatán!C76</f>
        <v>Quintana Roo</v>
      </c>
      <c r="B539" s="107">
        <f>Yucatán!G76</f>
        <v>2224316</v>
      </c>
    </row>
    <row r="540" spans="1:2" ht="15.75" thickBot="1">
      <c r="A540" s="115" t="str">
        <f>Yucatán!C77</f>
        <v>Río Lagartos</v>
      </c>
      <c r="B540" s="107">
        <f>Yucatán!G77</f>
        <v>1391820</v>
      </c>
    </row>
    <row r="541" spans="1:2" ht="15.75" thickBot="1">
      <c r="A541" s="115" t="str">
        <f>Yucatán!C78</f>
        <v>Sacalum</v>
      </c>
      <c r="B541" s="107">
        <f>Yucatán!G78</f>
        <v>2530182</v>
      </c>
    </row>
    <row r="542" spans="1:2" ht="15.75" thickBot="1">
      <c r="A542" s="115" t="str">
        <f>Yucatán!C79</f>
        <v>Samahil</v>
      </c>
      <c r="B542" s="107">
        <f>Yucatán!G79</f>
        <v>2716422</v>
      </c>
    </row>
    <row r="543" spans="1:2" ht="15.75" thickBot="1">
      <c r="A543" s="115" t="str">
        <f>Yucatán!C80</f>
        <v>Sanahcat</v>
      </c>
      <c r="B543" s="107">
        <f>Yucatán!G80</f>
        <v>904759</v>
      </c>
    </row>
    <row r="544" spans="1:2" ht="15.75" thickBot="1">
      <c r="A544" s="115" t="str">
        <f>Yucatán!C81</f>
        <v>San Felipe</v>
      </c>
      <c r="B544" s="107">
        <f>Yucatán!G81</f>
        <v>876375</v>
      </c>
    </row>
    <row r="545" spans="1:2" ht="15.75" thickBot="1">
      <c r="A545" s="115" t="str">
        <f>Yucatán!C82</f>
        <v>Santa Elena</v>
      </c>
      <c r="B545" s="107">
        <f>Yucatán!G82</f>
        <v>3954765</v>
      </c>
    </row>
    <row r="546" spans="1:2" ht="15.75" thickBot="1">
      <c r="A546" s="115" t="str">
        <f>Yucatán!C83</f>
        <v>Seyé</v>
      </c>
      <c r="B546" s="107">
        <f>Yucatán!G83</f>
        <v>3702787</v>
      </c>
    </row>
    <row r="547" spans="1:2" ht="15.75" thickBot="1">
      <c r="A547" s="115" t="str">
        <f>Yucatán!C84</f>
        <v>Sinanché</v>
      </c>
      <c r="B547" s="107">
        <f>Yucatán!G84</f>
        <v>1670769</v>
      </c>
    </row>
    <row r="548" spans="1:2" ht="15.75" thickBot="1">
      <c r="A548" s="115" t="str">
        <f>Yucatán!C85</f>
        <v>Sotuta</v>
      </c>
      <c r="B548" s="107">
        <f>Yucatán!G85</f>
        <v>13824557</v>
      </c>
    </row>
    <row r="549" spans="1:2" ht="15.75" thickBot="1">
      <c r="A549" s="115" t="str">
        <f>Yucatán!C86</f>
        <v>Sucilá</v>
      </c>
      <c r="B549" s="107">
        <f>Yucatán!G86</f>
        <v>2383590</v>
      </c>
    </row>
    <row r="550" spans="1:2" ht="15.75" thickBot="1">
      <c r="A550" s="115" t="str">
        <f>Yucatán!C87</f>
        <v>Sudzal</v>
      </c>
      <c r="B550" s="107">
        <f>Yucatán!G87</f>
        <v>2327945</v>
      </c>
    </row>
    <row r="551" spans="1:2" ht="15.75" thickBot="1">
      <c r="A551" s="115" t="str">
        <f>Yucatán!C88</f>
        <v>Suma</v>
      </c>
      <c r="B551" s="107">
        <f>Yucatán!G88</f>
        <v>1225933</v>
      </c>
    </row>
    <row r="552" spans="1:2" ht="15.75" thickBot="1">
      <c r="A552" s="115" t="str">
        <f>Yucatán!C89</f>
        <v>Tahdziú</v>
      </c>
      <c r="B552" s="107">
        <f>Yucatán!G89</f>
        <v>13308428</v>
      </c>
    </row>
    <row r="553" spans="1:2" ht="15.75" thickBot="1">
      <c r="A553" s="115" t="str">
        <f>Yucatán!C90</f>
        <v>Tahmek</v>
      </c>
      <c r="B553" s="107">
        <f>Yucatán!G90</f>
        <v>1321162</v>
      </c>
    </row>
    <row r="554" spans="1:2" ht="15.75" thickBot="1">
      <c r="A554" s="115" t="str">
        <f>Yucatán!C91</f>
        <v>Teabo</v>
      </c>
      <c r="B554" s="107">
        <f>Yucatán!G91</f>
        <v>9427782</v>
      </c>
    </row>
    <row r="555" spans="1:2" ht="15.75" thickBot="1">
      <c r="A555" s="115" t="str">
        <f>Yucatán!C92</f>
        <v>Tecoh</v>
      </c>
      <c r="B555" s="107">
        <f>Yucatán!G92</f>
        <v>9501442</v>
      </c>
    </row>
    <row r="556" spans="1:2" ht="15.75" thickBot="1">
      <c r="A556" s="115" t="str">
        <f>Yucatán!C93</f>
        <v>Tekal de Venegas</v>
      </c>
      <c r="B556" s="107">
        <f>Yucatán!G93</f>
        <v>3132277</v>
      </c>
    </row>
    <row r="557" spans="1:2" ht="15.75" thickBot="1">
      <c r="A557" s="115" t="str">
        <f>Yucatán!C94</f>
        <v>Tekantó</v>
      </c>
      <c r="B557" s="107">
        <f>Yucatán!G94</f>
        <v>2062941</v>
      </c>
    </row>
    <row r="558" spans="1:2" ht="15.75" thickBot="1">
      <c r="A558" s="115" t="str">
        <f>Yucatán!C95</f>
        <v>Tekax</v>
      </c>
      <c r="B558" s="107">
        <f>Yucatán!G95</f>
        <v>56196728</v>
      </c>
    </row>
    <row r="559" spans="1:2" ht="15.75" thickBot="1">
      <c r="A559" s="115" t="str">
        <f>Yucatán!C96</f>
        <v>Tekit</v>
      </c>
      <c r="B559" s="107">
        <f>Yucatán!G96</f>
        <v>5046251</v>
      </c>
    </row>
    <row r="560" spans="1:2" ht="15.75" thickBot="1">
      <c r="A560" s="115" t="str">
        <f>Yucatán!C97</f>
        <v>Tekom</v>
      </c>
      <c r="B560" s="107">
        <f>Yucatán!G97</f>
        <v>5782961</v>
      </c>
    </row>
    <row r="561" spans="1:2" ht="15.75" thickBot="1">
      <c r="A561" s="115" t="str">
        <f>Yucatán!C98</f>
        <v>Telchac Pueblo</v>
      </c>
      <c r="B561" s="107">
        <f>Yucatán!G98</f>
        <v>1280702</v>
      </c>
    </row>
    <row r="562" spans="1:2" ht="15.75" thickBot="1">
      <c r="A562" s="115" t="str">
        <f>Yucatán!C99</f>
        <v>Telchac Puerto</v>
      </c>
      <c r="B562" s="107">
        <f>Yucatán!G99</f>
        <v>501996</v>
      </c>
    </row>
    <row r="563" spans="1:2" ht="15.75" thickBot="1">
      <c r="A563" s="115" t="str">
        <f>Yucatán!C100</f>
        <v>Temax</v>
      </c>
      <c r="B563" s="107">
        <f>Yucatán!G100</f>
        <v>7604985</v>
      </c>
    </row>
    <row r="564" spans="1:2" ht="15.75" thickBot="1">
      <c r="A564" s="115" t="str">
        <f>Yucatán!C101</f>
        <v>Temozón</v>
      </c>
      <c r="B564" s="107">
        <f>Yucatán!G101</f>
        <v>26275457</v>
      </c>
    </row>
    <row r="565" spans="1:2" ht="15.75" thickBot="1">
      <c r="A565" s="115" t="str">
        <f>Yucatán!C102</f>
        <v>Tepakán</v>
      </c>
      <c r="B565" s="107">
        <f>Yucatán!G102</f>
        <v>1472478</v>
      </c>
    </row>
    <row r="566" spans="1:2" ht="15.75" thickBot="1">
      <c r="A566" s="115" t="str">
        <f>Yucatán!C103</f>
        <v>Tetiz</v>
      </c>
      <c r="B566" s="107">
        <f>Yucatán!G103</f>
        <v>3323340</v>
      </c>
    </row>
    <row r="567" spans="1:2" ht="15.75" thickBot="1">
      <c r="A567" s="115" t="str">
        <f>Yucatán!C104</f>
        <v>Teya</v>
      </c>
      <c r="B567" s="107">
        <f>Yucatán!G104</f>
        <v>968633</v>
      </c>
    </row>
    <row r="568" spans="1:2" ht="15.75" thickBot="1">
      <c r="A568" s="115" t="str">
        <f>Yucatán!C105</f>
        <v>Ticul</v>
      </c>
      <c r="B568" s="107">
        <f>Yucatán!G105</f>
        <v>13185121</v>
      </c>
    </row>
    <row r="569" spans="1:2" ht="15.75" thickBot="1">
      <c r="A569" s="115" t="str">
        <f>Yucatán!C106</f>
        <v>Timucuy</v>
      </c>
      <c r="B569" s="107">
        <f>Yucatán!G106</f>
        <v>3638370</v>
      </c>
    </row>
    <row r="570" spans="1:2" ht="15.75" thickBot="1">
      <c r="A570" s="115" t="str">
        <f>Yucatán!C107</f>
        <v>Tinum</v>
      </c>
      <c r="B570" s="107">
        <f>Yucatán!G107</f>
        <v>12427879</v>
      </c>
    </row>
    <row r="571" spans="1:2" ht="15.75" thickBot="1">
      <c r="A571" s="115" t="str">
        <f>Yucatán!C108</f>
        <v>Tixcacalcupul</v>
      </c>
      <c r="B571" s="107">
        <f>Yucatán!G108</f>
        <v>16548169</v>
      </c>
    </row>
    <row r="572" spans="1:2" ht="15.75" thickBot="1">
      <c r="A572" s="115" t="str">
        <f>Yucatán!C109</f>
        <v>Tixkokob</v>
      </c>
      <c r="B572" s="107">
        <f>Yucatán!G109</f>
        <v>3995831</v>
      </c>
    </row>
    <row r="573" spans="1:2" ht="15.75" thickBot="1">
      <c r="A573" s="115" t="str">
        <f>Yucatán!C110</f>
        <v>Tixmehuac</v>
      </c>
      <c r="B573" s="107">
        <f>Yucatán!G110</f>
        <v>10779750</v>
      </c>
    </row>
    <row r="574" spans="1:2" ht="15.75" thickBot="1">
      <c r="A574" s="115" t="str">
        <f>Yucatán!C111</f>
        <v>Tixpéhual</v>
      </c>
      <c r="B574" s="107">
        <f>Yucatán!G111</f>
        <v>1384537</v>
      </c>
    </row>
    <row r="575" spans="1:2" ht="15.75" thickBot="1">
      <c r="A575" s="115" t="str">
        <f>Yucatán!C112</f>
        <v>Tizimín</v>
      </c>
      <c r="B575" s="107">
        <f>Yucatán!G112</f>
        <v>58933713</v>
      </c>
    </row>
    <row r="576" spans="1:2" ht="15.75" thickBot="1">
      <c r="A576" s="115" t="str">
        <f>Yucatán!C113</f>
        <v>Tunkás</v>
      </c>
      <c r="B576" s="107">
        <f>Yucatán!G113</f>
        <v>5972635</v>
      </c>
    </row>
    <row r="577" spans="1:6" ht="15.75" thickBot="1">
      <c r="A577" s="115" t="str">
        <f>Yucatán!C114</f>
        <v>Tzucacab</v>
      </c>
      <c r="B577" s="107">
        <f>Yucatán!G114</f>
        <v>22757391</v>
      </c>
    </row>
    <row r="578" spans="1:6" ht="15.75" thickBot="1">
      <c r="A578" s="115" t="str">
        <f>Yucatán!C115</f>
        <v>Uayma</v>
      </c>
      <c r="B578" s="107">
        <f>Yucatán!G115</f>
        <v>7124372</v>
      </c>
    </row>
    <row r="579" spans="1:6" ht="15.75" thickBot="1">
      <c r="A579" s="115" t="str">
        <f>Yucatán!C116</f>
        <v>Ucú</v>
      </c>
      <c r="B579" s="107">
        <f>Yucatán!G116</f>
        <v>1200594</v>
      </c>
    </row>
    <row r="580" spans="1:6" ht="15.75" thickBot="1">
      <c r="A580" s="115" t="str">
        <f>Yucatán!C117</f>
        <v>Umán</v>
      </c>
      <c r="B580" s="107">
        <f>Yucatán!G117</f>
        <v>14151653</v>
      </c>
    </row>
    <row r="581" spans="1:6" ht="15.75" thickBot="1">
      <c r="A581" s="115" t="str">
        <f>Yucatán!C118</f>
        <v>Valladolid</v>
      </c>
      <c r="B581" s="107">
        <f>Yucatán!G118</f>
        <v>61873843</v>
      </c>
    </row>
    <row r="582" spans="1:6" ht="15.75" thickBot="1">
      <c r="A582" s="115" t="str">
        <f>Yucatán!C119</f>
        <v>Xocchel</v>
      </c>
      <c r="B582" s="107">
        <f>Yucatán!G119</f>
        <v>2108291</v>
      </c>
    </row>
    <row r="583" spans="1:6" ht="15.75" thickBot="1">
      <c r="A583" s="115" t="str">
        <f>Yucatán!C120</f>
        <v>Yaxcabá</v>
      </c>
      <c r="B583" s="107">
        <f>Yucatán!G120</f>
        <v>35317005</v>
      </c>
    </row>
    <row r="584" spans="1:6" ht="15.75" thickBot="1">
      <c r="A584" s="115" t="str">
        <f>Yucatán!C121</f>
        <v>Yaxkukul</v>
      </c>
      <c r="B584" s="107">
        <f>Yucatán!G121</f>
        <v>820982</v>
      </c>
    </row>
    <row r="585" spans="1:6" ht="15.75" thickBot="1">
      <c r="A585" s="115" t="str">
        <f>Yucatán!C122</f>
        <v>Yobaín</v>
      </c>
      <c r="B585" s="107">
        <f>Yucatán!G122</f>
        <v>1170252</v>
      </c>
    </row>
    <row r="586" spans="1:6" ht="15.75" thickBot="1">
      <c r="A586" s="115" t="s">
        <v>20</v>
      </c>
      <c r="B586" s="107">
        <f>SUM(B480:B585)</f>
        <v>1124521200</v>
      </c>
    </row>
    <row r="590" spans="1:6">
      <c r="A590" t="s">
        <v>450</v>
      </c>
    </row>
    <row r="591" spans="1:6" ht="15.75" thickBot="1"/>
    <row r="592" spans="1:6">
      <c r="A592" s="121" t="s">
        <v>434</v>
      </c>
      <c r="B592" s="120" t="s">
        <v>430</v>
      </c>
      <c r="C592" s="120" t="s">
        <v>435</v>
      </c>
      <c r="D592" s="155" t="s">
        <v>432</v>
      </c>
      <c r="E592" s="155" t="s">
        <v>433</v>
      </c>
      <c r="F592" s="120" t="s">
        <v>436</v>
      </c>
    </row>
    <row r="593" spans="1:7" ht="25.5">
      <c r="A593" s="122" t="s">
        <v>429</v>
      </c>
      <c r="B593" s="123" t="s">
        <v>431</v>
      </c>
      <c r="C593" s="123" t="s">
        <v>437</v>
      </c>
      <c r="D593" s="156"/>
      <c r="E593" s="156"/>
      <c r="F593" s="123" t="s">
        <v>449</v>
      </c>
    </row>
    <row r="594" spans="1:7">
      <c r="A594" s="42" t="str">
        <f>Yucatán!B17</f>
        <v>001</v>
      </c>
      <c r="B594" s="42" t="str">
        <f>Yucatán!C17</f>
        <v>Abalá</v>
      </c>
      <c r="C594" s="124">
        <f>Yucatán!G17</f>
        <v>4485311</v>
      </c>
      <c r="D594" s="124">
        <f>Yucatán!P17</f>
        <v>1435840.4464034413</v>
      </c>
      <c r="E594" s="124">
        <f>Yucatán!Q17</f>
        <v>1348212.8095872356</v>
      </c>
      <c r="F594" s="124">
        <f>C594+D594+E594</f>
        <v>7269364.2559906766</v>
      </c>
      <c r="G594" s="145">
        <f>D594-D135</f>
        <v>0</v>
      </c>
    </row>
    <row r="595" spans="1:7">
      <c r="A595" s="42" t="str">
        <f>Yucatán!B18</f>
        <v>002</v>
      </c>
      <c r="B595" s="42" t="str">
        <f>Yucatán!C18</f>
        <v>Acanceh</v>
      </c>
      <c r="C595" s="124">
        <f>Yucatán!G18</f>
        <v>5401948</v>
      </c>
      <c r="D595" s="124">
        <f>Yucatán!P18</f>
        <v>2323556.1837109532</v>
      </c>
      <c r="E595" s="124">
        <f>Yucatán!Q18</f>
        <v>1157492.2129117164</v>
      </c>
      <c r="F595" s="124">
        <f t="shared" ref="F595:F658" si="23">C595+D595+E595</f>
        <v>8882996.396622669</v>
      </c>
      <c r="G595" s="145">
        <f t="shared" ref="G595:G658" si="24">D595-D136</f>
        <v>0</v>
      </c>
    </row>
    <row r="596" spans="1:7">
      <c r="A596" s="42" t="str">
        <f>Yucatán!B19</f>
        <v>003</v>
      </c>
      <c r="B596" s="42" t="str">
        <f>Yucatán!C19</f>
        <v>Akil</v>
      </c>
      <c r="C596" s="124">
        <f>Yucatán!G19</f>
        <v>6045570</v>
      </c>
      <c r="D596" s="124">
        <f>Yucatán!P19</f>
        <v>3305020.6508907448</v>
      </c>
      <c r="E596" s="124">
        <f>Yucatán!Q19</f>
        <v>1142702.8159500158</v>
      </c>
      <c r="F596" s="124">
        <f t="shared" si="23"/>
        <v>10493293.466840761</v>
      </c>
      <c r="G596" s="145">
        <f t="shared" si="24"/>
        <v>0</v>
      </c>
    </row>
    <row r="597" spans="1:7">
      <c r="A597" s="42" t="str">
        <f>Yucatán!B20</f>
        <v>004</v>
      </c>
      <c r="B597" s="42" t="str">
        <f>Yucatán!C20</f>
        <v>Baca</v>
      </c>
      <c r="C597" s="124">
        <f>Yucatán!G20</f>
        <v>2214500</v>
      </c>
      <c r="D597" s="124">
        <f>Yucatán!P20</f>
        <v>840782.66762789187</v>
      </c>
      <c r="E597" s="124">
        <f>Yucatán!Q20</f>
        <v>1195007.7505792596</v>
      </c>
      <c r="F597" s="124">
        <f t="shared" si="23"/>
        <v>4250290.4182071518</v>
      </c>
      <c r="G597" s="145">
        <f t="shared" si="24"/>
        <v>0</v>
      </c>
    </row>
    <row r="598" spans="1:7">
      <c r="A598" s="42" t="str">
        <f>Yucatán!B21</f>
        <v>005</v>
      </c>
      <c r="B598" s="42" t="str">
        <f>Yucatán!C21</f>
        <v>Bokobá</v>
      </c>
      <c r="C598" s="124">
        <f>Yucatán!G21</f>
        <v>1393784</v>
      </c>
      <c r="D598" s="124">
        <f>Yucatán!P21</f>
        <v>175850.49410817595</v>
      </c>
      <c r="E598" s="124">
        <f>Yucatán!Q21</f>
        <v>1418640.12955659</v>
      </c>
      <c r="F598" s="124">
        <f t="shared" si="23"/>
        <v>2988274.6236647656</v>
      </c>
      <c r="G598" s="145">
        <f t="shared" si="24"/>
        <v>0</v>
      </c>
    </row>
    <row r="599" spans="1:7">
      <c r="A599" s="42" t="str">
        <f>Yucatán!B22</f>
        <v>006</v>
      </c>
      <c r="B599" s="42" t="str">
        <f>Yucatán!C22</f>
        <v>Buctzotz</v>
      </c>
      <c r="C599" s="124">
        <f>Yucatán!G22</f>
        <v>5455815</v>
      </c>
      <c r="D599" s="124">
        <f>Yucatán!P22</f>
        <v>3514418.0454458324</v>
      </c>
      <c r="E599" s="124">
        <f>Yucatán!Q22</f>
        <v>952185.05816315918</v>
      </c>
      <c r="F599" s="124">
        <f t="shared" si="23"/>
        <v>9922418.103608992</v>
      </c>
      <c r="G599" s="145">
        <f t="shared" si="24"/>
        <v>0</v>
      </c>
    </row>
    <row r="600" spans="1:7">
      <c r="A600" s="42" t="str">
        <f>Yucatán!B23</f>
        <v>007</v>
      </c>
      <c r="B600" s="42" t="str">
        <f>Yucatán!C23</f>
        <v>Cacalchén</v>
      </c>
      <c r="C600" s="124">
        <f>Yucatán!G23</f>
        <v>1567686</v>
      </c>
      <c r="D600" s="124">
        <f>Yucatán!P23</f>
        <v>1628502.487011719</v>
      </c>
      <c r="E600" s="124">
        <f>Yucatán!Q23</f>
        <v>479653.03385556204</v>
      </c>
      <c r="F600" s="124">
        <f t="shared" si="23"/>
        <v>3675841.5208672811</v>
      </c>
      <c r="G600" s="145">
        <f t="shared" si="24"/>
        <v>0</v>
      </c>
    </row>
    <row r="601" spans="1:7">
      <c r="A601" s="42" t="str">
        <f>Yucatán!B24</f>
        <v>008</v>
      </c>
      <c r="B601" s="42" t="str">
        <f>Yucatán!C24</f>
        <v>Calotmul</v>
      </c>
      <c r="C601" s="124">
        <f>Yucatán!G24</f>
        <v>5797029</v>
      </c>
      <c r="D601" s="124">
        <f>Yucatán!P24</f>
        <v>2920359.6867060773</v>
      </c>
      <c r="E601" s="124">
        <f>Yucatán!Q24</f>
        <v>747553.62599862798</v>
      </c>
      <c r="F601" s="124">
        <f t="shared" si="23"/>
        <v>9464942.3127047047</v>
      </c>
      <c r="G601" s="145">
        <f t="shared" si="24"/>
        <v>0</v>
      </c>
    </row>
    <row r="602" spans="1:7">
      <c r="A602" s="42" t="str">
        <f>Yucatán!B25</f>
        <v>009</v>
      </c>
      <c r="B602" s="42" t="str">
        <f>Yucatán!C25</f>
        <v>Cansahcab</v>
      </c>
      <c r="C602" s="124">
        <f>Yucatán!G25</f>
        <v>2810623</v>
      </c>
      <c r="D602" s="124">
        <f>Yucatán!P25</f>
        <v>1211872.8344723345</v>
      </c>
      <c r="E602" s="124">
        <f>Yucatán!Q25</f>
        <v>1378007.0924576332</v>
      </c>
      <c r="F602" s="124">
        <f t="shared" si="23"/>
        <v>5400502.9269299675</v>
      </c>
      <c r="G602" s="145">
        <f t="shared" si="24"/>
        <v>0</v>
      </c>
    </row>
    <row r="603" spans="1:7">
      <c r="A603" s="42" t="str">
        <f>Yucatán!B26</f>
        <v>010</v>
      </c>
      <c r="B603" s="42" t="str">
        <f>Yucatán!C26</f>
        <v>Cantamayec</v>
      </c>
      <c r="C603" s="124">
        <f>Yucatán!G26</f>
        <v>5711188</v>
      </c>
      <c r="D603" s="124">
        <f>Yucatán!P26</f>
        <v>964012.3043600542</v>
      </c>
      <c r="E603" s="124">
        <f>Yucatán!Q26</f>
        <v>1343957.9262798617</v>
      </c>
      <c r="F603" s="124">
        <f t="shared" si="23"/>
        <v>8019158.2306399159</v>
      </c>
      <c r="G603" s="145">
        <f t="shared" si="24"/>
        <v>0</v>
      </c>
    </row>
    <row r="604" spans="1:7">
      <c r="A604" s="42" t="str">
        <f>Yucatán!B27</f>
        <v>011</v>
      </c>
      <c r="B604" s="42" t="str">
        <f>Yucatán!C27</f>
        <v>Celestún</v>
      </c>
      <c r="C604" s="124">
        <f>Yucatán!G27</f>
        <v>2701244</v>
      </c>
      <c r="D604" s="124">
        <f>Yucatán!P27</f>
        <v>3384071.5646013021</v>
      </c>
      <c r="E604" s="124">
        <f>Yucatán!Q27</f>
        <v>605400.40227583633</v>
      </c>
      <c r="F604" s="124">
        <f t="shared" si="23"/>
        <v>6690715.9668771382</v>
      </c>
      <c r="G604" s="145">
        <f t="shared" si="24"/>
        <v>0</v>
      </c>
    </row>
    <row r="605" spans="1:7">
      <c r="A605" s="42" t="str">
        <f>Yucatán!B28</f>
        <v>012</v>
      </c>
      <c r="B605" s="42" t="str">
        <f>Yucatán!C28</f>
        <v>Cenotillo</v>
      </c>
      <c r="C605" s="124">
        <f>Yucatán!G28</f>
        <v>4256099</v>
      </c>
      <c r="D605" s="124">
        <f>Yucatán!P28</f>
        <v>1980375.9238303725</v>
      </c>
      <c r="E605" s="124">
        <f>Yucatán!Q28</f>
        <v>954236.63137085945</v>
      </c>
      <c r="F605" s="124">
        <f t="shared" si="23"/>
        <v>7190711.5552012315</v>
      </c>
      <c r="G605" s="145">
        <f t="shared" si="24"/>
        <v>0</v>
      </c>
    </row>
    <row r="606" spans="1:7">
      <c r="A606" s="42" t="str">
        <f>Yucatán!B29</f>
        <v>013</v>
      </c>
      <c r="B606" s="42" t="str">
        <f>Yucatán!C29</f>
        <v>Conkal</v>
      </c>
      <c r="C606" s="124">
        <f>Yucatán!G29</f>
        <v>1609787</v>
      </c>
      <c r="D606" s="124">
        <f>Yucatán!P29</f>
        <v>628372.84121668083</v>
      </c>
      <c r="E606" s="124">
        <f>Yucatán!Q29</f>
        <v>1155127.4488215831</v>
      </c>
      <c r="F606" s="124">
        <f t="shared" si="23"/>
        <v>3393287.2900382634</v>
      </c>
      <c r="G606" s="145">
        <f t="shared" si="24"/>
        <v>0</v>
      </c>
    </row>
    <row r="607" spans="1:7">
      <c r="A607" s="42" t="str">
        <f>Yucatán!B30</f>
        <v>014</v>
      </c>
      <c r="B607" s="42" t="str">
        <f>Yucatán!C30</f>
        <v>Cuncunul</v>
      </c>
      <c r="C607" s="124">
        <f>Yucatán!G30</f>
        <v>2198297</v>
      </c>
      <c r="D607" s="124">
        <f>Yucatán!P30</f>
        <v>581738.21627663658</v>
      </c>
      <c r="E607" s="124">
        <f>Yucatán!Q30</f>
        <v>747313.43894009118</v>
      </c>
      <c r="F607" s="124">
        <f t="shared" si="23"/>
        <v>3527348.6552167274</v>
      </c>
      <c r="G607" s="145">
        <f t="shared" si="24"/>
        <v>0</v>
      </c>
    </row>
    <row r="608" spans="1:7">
      <c r="A608" s="42" t="str">
        <f>Yucatán!B31</f>
        <v>015</v>
      </c>
      <c r="B608" s="42" t="str">
        <f>Yucatán!C31</f>
        <v>Cuzamá</v>
      </c>
      <c r="C608" s="124">
        <f>Yucatán!G31</f>
        <v>2725653</v>
      </c>
      <c r="D608" s="124">
        <f>Yucatán!P31</f>
        <v>2040053.951089218</v>
      </c>
      <c r="E608" s="124">
        <f>Yucatán!Q31</f>
        <v>798790.15052705409</v>
      </c>
      <c r="F608" s="124">
        <f t="shared" si="23"/>
        <v>5564497.1016162727</v>
      </c>
      <c r="G608" s="145">
        <f t="shared" si="24"/>
        <v>0</v>
      </c>
    </row>
    <row r="609" spans="1:7">
      <c r="A609" s="42" t="str">
        <f>Yucatán!B32</f>
        <v>016</v>
      </c>
      <c r="B609" s="42" t="str">
        <f>Yucatán!C32</f>
        <v>Chacsinkín</v>
      </c>
      <c r="C609" s="124">
        <f>Yucatán!G32</f>
        <v>4899529</v>
      </c>
      <c r="D609" s="124">
        <f>Yucatán!P32</f>
        <v>2576107.5934264241</v>
      </c>
      <c r="E609" s="124">
        <f>Yucatán!Q32</f>
        <v>700370.92552046466</v>
      </c>
      <c r="F609" s="124">
        <f t="shared" si="23"/>
        <v>8176007.5189468889</v>
      </c>
      <c r="G609" s="145">
        <f t="shared" si="24"/>
        <v>0</v>
      </c>
    </row>
    <row r="610" spans="1:7">
      <c r="A610" s="42" t="str">
        <f>Yucatán!B33</f>
        <v>017</v>
      </c>
      <c r="B610" s="42" t="str">
        <f>Yucatán!C33</f>
        <v>Chankom</v>
      </c>
      <c r="C610" s="124">
        <f>Yucatán!G33</f>
        <v>11473767</v>
      </c>
      <c r="D610" s="124">
        <f>Yucatán!P33</f>
        <v>3673981.0878159045</v>
      </c>
      <c r="E610" s="124">
        <f>Yucatán!Q33</f>
        <v>661267.64566059236</v>
      </c>
      <c r="F610" s="124">
        <f t="shared" si="23"/>
        <v>15809015.733476497</v>
      </c>
      <c r="G610" s="145">
        <f t="shared" si="24"/>
        <v>0</v>
      </c>
    </row>
    <row r="611" spans="1:7">
      <c r="A611" s="42" t="str">
        <f>Yucatán!B34</f>
        <v>018</v>
      </c>
      <c r="B611" s="42" t="str">
        <f>Yucatán!C34</f>
        <v>Chapab</v>
      </c>
      <c r="C611" s="124">
        <f>Yucatán!G34</f>
        <v>2758673</v>
      </c>
      <c r="D611" s="124">
        <f>Yucatán!P34</f>
        <v>1146602.046520055</v>
      </c>
      <c r="E611" s="124">
        <f>Yucatán!Q34</f>
        <v>594820.0883400694</v>
      </c>
      <c r="F611" s="124">
        <f t="shared" si="23"/>
        <v>4500095.1348601244</v>
      </c>
      <c r="G611" s="145">
        <f t="shared" si="24"/>
        <v>0</v>
      </c>
    </row>
    <row r="612" spans="1:7">
      <c r="A612" s="42" t="str">
        <f>Yucatán!B35</f>
        <v>019</v>
      </c>
      <c r="B612" s="42" t="str">
        <f>Yucatán!C35</f>
        <v>Chemax</v>
      </c>
      <c r="C612" s="124">
        <f>Yucatán!G35</f>
        <v>66533153</v>
      </c>
      <c r="D612" s="124">
        <f>Yucatán!P35</f>
        <v>17133608.761812814</v>
      </c>
      <c r="E612" s="124">
        <f>Yucatán!Q35</f>
        <v>936395.50789040467</v>
      </c>
      <c r="F612" s="124">
        <f t="shared" si="23"/>
        <v>84603157.269703209</v>
      </c>
      <c r="G612" s="145">
        <f t="shared" si="24"/>
        <v>0</v>
      </c>
    </row>
    <row r="613" spans="1:7">
      <c r="A613" s="42" t="str">
        <f>Yucatán!B36</f>
        <v>020</v>
      </c>
      <c r="B613" s="42" t="str">
        <f>Yucatán!C36</f>
        <v>Chicxulub Pueblo</v>
      </c>
      <c r="C613" s="124">
        <f>Yucatán!G36</f>
        <v>924456</v>
      </c>
      <c r="D613" s="124">
        <f>Yucatán!P36</f>
        <v>1012325.5733798153</v>
      </c>
      <c r="E613" s="124">
        <f>Yucatán!Q36</f>
        <v>767952.74937233666</v>
      </c>
      <c r="F613" s="124">
        <f t="shared" si="23"/>
        <v>2704734.3227521521</v>
      </c>
      <c r="G613" s="145">
        <f t="shared" si="24"/>
        <v>0</v>
      </c>
    </row>
    <row r="614" spans="1:7">
      <c r="A614" s="42" t="str">
        <f>Yucatán!B37</f>
        <v>021</v>
      </c>
      <c r="B614" s="42" t="str">
        <f>Yucatán!C37</f>
        <v>Chichimilá</v>
      </c>
      <c r="C614" s="124">
        <f>Yucatán!G37</f>
        <v>12434781</v>
      </c>
      <c r="D614" s="124">
        <f>Yucatán!P37</f>
        <v>7755613.7643209631</v>
      </c>
      <c r="E614" s="124">
        <f>Yucatán!Q37</f>
        <v>722794.23214705358</v>
      </c>
      <c r="F614" s="124">
        <f t="shared" si="23"/>
        <v>20913188.996468015</v>
      </c>
      <c r="G614" s="145">
        <f t="shared" si="24"/>
        <v>0</v>
      </c>
    </row>
    <row r="615" spans="1:7">
      <c r="A615" s="42" t="str">
        <f>Yucatán!B38</f>
        <v>022</v>
      </c>
      <c r="B615" s="42" t="str">
        <f>Yucatán!C38</f>
        <v>Chikindzonot</v>
      </c>
      <c r="C615" s="124">
        <f>Yucatán!G38</f>
        <v>13970000</v>
      </c>
      <c r="D615" s="124">
        <f>Yucatán!P38</f>
        <v>3503920.1439921875</v>
      </c>
      <c r="E615" s="124">
        <f>Yucatán!Q38</f>
        <v>1044564.8561850911</v>
      </c>
      <c r="F615" s="124">
        <f t="shared" si="23"/>
        <v>18518485.000177275</v>
      </c>
      <c r="G615" s="145">
        <f t="shared" si="24"/>
        <v>0</v>
      </c>
    </row>
    <row r="616" spans="1:7">
      <c r="A616" s="42" t="str">
        <f>Yucatán!B39</f>
        <v>023</v>
      </c>
      <c r="B616" s="42" t="str">
        <f>Yucatán!C39</f>
        <v>Chocholá</v>
      </c>
      <c r="C616" s="124">
        <f>Yucatán!G39</f>
        <v>1931144</v>
      </c>
      <c r="D616" s="124">
        <f>Yucatán!P39</f>
        <v>934828.39471351693</v>
      </c>
      <c r="E616" s="124">
        <f>Yucatán!Q39</f>
        <v>952063.53734405327</v>
      </c>
      <c r="F616" s="124">
        <f t="shared" si="23"/>
        <v>3818035.9320575702</v>
      </c>
      <c r="G616" s="145">
        <f t="shared" si="24"/>
        <v>0</v>
      </c>
    </row>
    <row r="617" spans="1:7">
      <c r="A617" s="42" t="str">
        <f>Yucatán!B40</f>
        <v>024</v>
      </c>
      <c r="B617" s="42" t="str">
        <f>Yucatán!C40</f>
        <v>Chumayel</v>
      </c>
      <c r="C617" s="124">
        <f>Yucatán!G40</f>
        <v>4459657</v>
      </c>
      <c r="D617" s="124">
        <f>Yucatán!P40</f>
        <v>2138466.7719212016</v>
      </c>
      <c r="E617" s="124">
        <f>Yucatán!Q40</f>
        <v>993121.49213027291</v>
      </c>
      <c r="F617" s="124">
        <f t="shared" si="23"/>
        <v>7591245.2640514746</v>
      </c>
      <c r="G617" s="145">
        <f t="shared" si="24"/>
        <v>0</v>
      </c>
    </row>
    <row r="618" spans="1:7">
      <c r="A618" s="42" t="str">
        <f>Yucatán!B41</f>
        <v>025</v>
      </c>
      <c r="B618" s="42" t="str">
        <f>Yucatán!C41</f>
        <v>Dzán</v>
      </c>
      <c r="C618" s="124">
        <f>Yucatán!G41</f>
        <v>5296457</v>
      </c>
      <c r="D618" s="124">
        <f>Yucatán!P41</f>
        <v>2662646.517951401</v>
      </c>
      <c r="E618" s="124">
        <f>Yucatán!Q41</f>
        <v>1014984.469215686</v>
      </c>
      <c r="F618" s="124">
        <f t="shared" si="23"/>
        <v>8974087.9871670865</v>
      </c>
      <c r="G618" s="145">
        <f t="shared" si="24"/>
        <v>0</v>
      </c>
    </row>
    <row r="619" spans="1:7">
      <c r="A619" s="42" t="str">
        <f>Yucatán!B42</f>
        <v>026</v>
      </c>
      <c r="B619" s="42" t="str">
        <f>Yucatán!C42</f>
        <v>Dzemul</v>
      </c>
      <c r="C619" s="124">
        <f>Yucatán!G42</f>
        <v>1259649</v>
      </c>
      <c r="D619" s="124">
        <f>Yucatán!P42</f>
        <v>579677.75720325194</v>
      </c>
      <c r="E619" s="124">
        <f>Yucatán!Q42</f>
        <v>1210284.6916767571</v>
      </c>
      <c r="F619" s="124">
        <f t="shared" si="23"/>
        <v>3049611.4488800094</v>
      </c>
      <c r="G619" s="145">
        <f t="shared" si="24"/>
        <v>0</v>
      </c>
    </row>
    <row r="620" spans="1:7">
      <c r="A620" s="42" t="str">
        <f>Yucatán!B43</f>
        <v>027</v>
      </c>
      <c r="B620" s="42" t="str">
        <f>Yucatán!C43</f>
        <v>Dzidzantún</v>
      </c>
      <c r="C620" s="124">
        <f>Yucatán!G43</f>
        <v>2047808</v>
      </c>
      <c r="D620" s="124">
        <f>Yucatán!P43</f>
        <v>1212926.0947430425</v>
      </c>
      <c r="E620" s="124">
        <f>Yucatán!Q43</f>
        <v>1796155.4562338172</v>
      </c>
      <c r="F620" s="124">
        <f t="shared" si="23"/>
        <v>5056889.5509768594</v>
      </c>
      <c r="G620" s="145">
        <f t="shared" si="24"/>
        <v>0</v>
      </c>
    </row>
    <row r="621" spans="1:7">
      <c r="A621" s="42" t="str">
        <f>Yucatán!B44</f>
        <v>028</v>
      </c>
      <c r="B621" s="42" t="str">
        <f>Yucatán!C44</f>
        <v>Dzilam de Bravo</v>
      </c>
      <c r="C621" s="124">
        <f>Yucatán!G44</f>
        <v>985208</v>
      </c>
      <c r="D621" s="124">
        <f>Yucatán!P44</f>
        <v>394339.62754971324</v>
      </c>
      <c r="E621" s="124">
        <f>Yucatán!Q44</f>
        <v>661869.75223533669</v>
      </c>
      <c r="F621" s="124">
        <f t="shared" si="23"/>
        <v>2041417.3797850499</v>
      </c>
      <c r="G621" s="145">
        <f t="shared" si="24"/>
        <v>0</v>
      </c>
    </row>
    <row r="622" spans="1:7">
      <c r="A622" s="42" t="str">
        <f>Yucatán!B45</f>
        <v>029</v>
      </c>
      <c r="B622" s="42" t="str">
        <f>Yucatán!C45</f>
        <v>Dzilam González</v>
      </c>
      <c r="C622" s="124">
        <f>Yucatán!G45</f>
        <v>2999351</v>
      </c>
      <c r="D622" s="124">
        <f>Yucatán!P45</f>
        <v>1930457.1996185605</v>
      </c>
      <c r="E622" s="124">
        <f>Yucatán!Q45</f>
        <v>768583.42330984562</v>
      </c>
      <c r="F622" s="124">
        <f t="shared" si="23"/>
        <v>5698391.6229284061</v>
      </c>
      <c r="G622" s="145">
        <f t="shared" si="24"/>
        <v>0</v>
      </c>
    </row>
    <row r="623" spans="1:7">
      <c r="A623" s="42" t="str">
        <f>Yucatán!B46</f>
        <v>030</v>
      </c>
      <c r="B623" s="42" t="str">
        <f>Yucatán!C46</f>
        <v>Dzitás</v>
      </c>
      <c r="C623" s="124">
        <f>Yucatán!G46</f>
        <v>5554278</v>
      </c>
      <c r="D623" s="124">
        <f>Yucatán!P46</f>
        <v>2805624.747275393</v>
      </c>
      <c r="E623" s="124">
        <f>Yucatán!Q46</f>
        <v>655995.52978797688</v>
      </c>
      <c r="F623" s="124">
        <f t="shared" si="23"/>
        <v>9015898.2770633698</v>
      </c>
      <c r="G623" s="145">
        <f t="shared" si="24"/>
        <v>0</v>
      </c>
    </row>
    <row r="624" spans="1:7">
      <c r="A624" s="42" t="str">
        <f>Yucatán!B47</f>
        <v>031</v>
      </c>
      <c r="B624" s="42" t="str">
        <f>Yucatán!C47</f>
        <v>Dzoncauich</v>
      </c>
      <c r="C624" s="124">
        <f>Yucatán!G47</f>
        <v>3402957</v>
      </c>
      <c r="D624" s="124">
        <f>Yucatán!P47</f>
        <v>740736.55279954674</v>
      </c>
      <c r="E624" s="124">
        <f>Yucatán!Q47</f>
        <v>1356731.719934019</v>
      </c>
      <c r="F624" s="124">
        <f t="shared" si="23"/>
        <v>5500425.2727335654</v>
      </c>
      <c r="G624" s="145">
        <f t="shared" si="24"/>
        <v>0</v>
      </c>
    </row>
    <row r="625" spans="1:7">
      <c r="A625" s="42" t="str">
        <f>Yucatán!B48</f>
        <v>032</v>
      </c>
      <c r="B625" s="42" t="str">
        <f>Yucatán!C48</f>
        <v>Espita</v>
      </c>
      <c r="C625" s="124">
        <f>Yucatán!G48</f>
        <v>23802754</v>
      </c>
      <c r="D625" s="124">
        <f>Yucatán!P48</f>
        <v>5768114.3314170968</v>
      </c>
      <c r="E625" s="124">
        <f>Yucatán!Q48</f>
        <v>1185515.3375617201</v>
      </c>
      <c r="F625" s="124">
        <f t="shared" si="23"/>
        <v>30756383.668978818</v>
      </c>
      <c r="G625" s="145">
        <f t="shared" si="24"/>
        <v>0</v>
      </c>
    </row>
    <row r="626" spans="1:7">
      <c r="A626" s="42" t="str">
        <f>Yucatán!B49</f>
        <v>033</v>
      </c>
      <c r="B626" s="42" t="str">
        <f>Yucatán!C49</f>
        <v>Halachó</v>
      </c>
      <c r="C626" s="124">
        <f>Yucatán!G49</f>
        <v>14337530</v>
      </c>
      <c r="D626" s="124">
        <f>Yucatán!P49</f>
        <v>5368224.969465863</v>
      </c>
      <c r="E626" s="124">
        <f>Yucatán!Q49</f>
        <v>948930.50253730139</v>
      </c>
      <c r="F626" s="124">
        <f t="shared" si="23"/>
        <v>20654685.472003166</v>
      </c>
      <c r="G626" s="145">
        <f t="shared" si="24"/>
        <v>0</v>
      </c>
    </row>
    <row r="627" spans="1:7">
      <c r="A627" s="42" t="str">
        <f>Yucatán!B50</f>
        <v>034</v>
      </c>
      <c r="B627" s="42" t="str">
        <f>Yucatán!C50</f>
        <v>Hocabá</v>
      </c>
      <c r="C627" s="124">
        <f>Yucatán!G50</f>
        <v>4128573</v>
      </c>
      <c r="D627" s="124">
        <f>Yucatán!P50</f>
        <v>2292255.5115021602</v>
      </c>
      <c r="E627" s="124">
        <f>Yucatán!Q50</f>
        <v>740055.32338582759</v>
      </c>
      <c r="F627" s="124">
        <f t="shared" si="23"/>
        <v>7160883.834887987</v>
      </c>
      <c r="G627" s="145">
        <f t="shared" si="24"/>
        <v>0</v>
      </c>
    </row>
    <row r="628" spans="1:7">
      <c r="A628" s="42" t="str">
        <f>Yucatán!B51</f>
        <v>035</v>
      </c>
      <c r="B628" s="42" t="str">
        <f>Yucatán!C51</f>
        <v>Hoctún</v>
      </c>
      <c r="C628" s="124">
        <f>Yucatán!G51</f>
        <v>5223626</v>
      </c>
      <c r="D628" s="124">
        <f>Yucatán!P51</f>
        <v>2899517.2952177185</v>
      </c>
      <c r="E628" s="124">
        <f>Yucatán!Q51</f>
        <v>574070.79404749931</v>
      </c>
      <c r="F628" s="124">
        <f t="shared" si="23"/>
        <v>8697214.089265218</v>
      </c>
      <c r="G628" s="145">
        <f t="shared" si="24"/>
        <v>0</v>
      </c>
    </row>
    <row r="629" spans="1:7">
      <c r="A629" s="42" t="str">
        <f>Yucatán!B52</f>
        <v>036</v>
      </c>
      <c r="B629" s="42" t="str">
        <f>Yucatán!C52</f>
        <v>Homún</v>
      </c>
      <c r="C629" s="124">
        <f>Yucatán!G52</f>
        <v>10895930</v>
      </c>
      <c r="D629" s="124">
        <f>Yucatán!P52</f>
        <v>3491389.1583938766</v>
      </c>
      <c r="E629" s="124">
        <f>Yucatán!Q52</f>
        <v>737685.47121537512</v>
      </c>
      <c r="F629" s="124">
        <f t="shared" si="23"/>
        <v>15125004.629609251</v>
      </c>
      <c r="G629" s="145">
        <f t="shared" si="24"/>
        <v>0</v>
      </c>
    </row>
    <row r="630" spans="1:7">
      <c r="A630" s="42" t="str">
        <f>Yucatán!B53</f>
        <v>037</v>
      </c>
      <c r="B630" s="42" t="str">
        <f>Yucatán!C53</f>
        <v>Huhí</v>
      </c>
      <c r="C630" s="124">
        <f>Yucatán!G53</f>
        <v>3481566</v>
      </c>
      <c r="D630" s="124">
        <f>Yucatán!P53</f>
        <v>2994230.1274906411</v>
      </c>
      <c r="E630" s="124">
        <f>Yucatán!Q53</f>
        <v>521913.84486876818</v>
      </c>
      <c r="F630" s="124">
        <f t="shared" si="23"/>
        <v>6997709.9723594096</v>
      </c>
      <c r="G630" s="145">
        <f t="shared" si="24"/>
        <v>0</v>
      </c>
    </row>
    <row r="631" spans="1:7">
      <c r="A631" s="42" t="str">
        <f>Yucatán!B54</f>
        <v>038</v>
      </c>
      <c r="B631" s="42" t="str">
        <f>Yucatán!C54</f>
        <v>Hunucmá</v>
      </c>
      <c r="C631" s="124">
        <f>Yucatán!G54</f>
        <v>14755043</v>
      </c>
      <c r="D631" s="124">
        <f>Yucatán!P54</f>
        <v>7267529.2303598514</v>
      </c>
      <c r="E631" s="124">
        <f>Yucatán!Q54</f>
        <v>944104.73873446556</v>
      </c>
      <c r="F631" s="124">
        <f t="shared" si="23"/>
        <v>22966676.969094317</v>
      </c>
      <c r="G631" s="145">
        <f t="shared" si="24"/>
        <v>0</v>
      </c>
    </row>
    <row r="632" spans="1:7">
      <c r="A632" s="42" t="str">
        <f>Yucatán!B55</f>
        <v>039</v>
      </c>
      <c r="B632" s="42" t="str">
        <f>Yucatán!C55</f>
        <v>Ixil</v>
      </c>
      <c r="C632" s="124">
        <f>Yucatán!G55</f>
        <v>981455</v>
      </c>
      <c r="D632" s="124">
        <f>Yucatán!P55</f>
        <v>774275.36672445026</v>
      </c>
      <c r="E632" s="124">
        <f>Yucatán!Q55</f>
        <v>620006.69496708538</v>
      </c>
      <c r="F632" s="124">
        <f t="shared" si="23"/>
        <v>2375737.0616915356</v>
      </c>
      <c r="G632" s="145">
        <f t="shared" si="24"/>
        <v>0</v>
      </c>
    </row>
    <row r="633" spans="1:7">
      <c r="A633" s="42" t="str">
        <f>Yucatán!B56</f>
        <v>040</v>
      </c>
      <c r="B633" s="42" t="str">
        <f>Yucatán!C56</f>
        <v>Izamal</v>
      </c>
      <c r="C633" s="124">
        <f>Yucatán!G56</f>
        <v>16201035</v>
      </c>
      <c r="D633" s="124">
        <f>Yucatán!P56</f>
        <v>4168251.6034414903</v>
      </c>
      <c r="E633" s="124">
        <f>Yucatán!Q56</f>
        <v>1188391.7414827079</v>
      </c>
      <c r="F633" s="124">
        <f t="shared" si="23"/>
        <v>21557678.3449242</v>
      </c>
      <c r="G633" s="145">
        <f t="shared" si="24"/>
        <v>0</v>
      </c>
    </row>
    <row r="634" spans="1:7">
      <c r="A634" s="42" t="str">
        <f>Yucatán!B57</f>
        <v>041</v>
      </c>
      <c r="B634" s="42" t="str">
        <f>Yucatán!C57</f>
        <v>Kanasín</v>
      </c>
      <c r="C634" s="124">
        <f>Yucatán!G57</f>
        <v>13075415</v>
      </c>
      <c r="D634" s="124">
        <f>Yucatán!P57</f>
        <v>10869283.407691138</v>
      </c>
      <c r="E634" s="124">
        <f>Yucatán!Q57</f>
        <v>657481.24436243158</v>
      </c>
      <c r="F634" s="124">
        <f t="shared" si="23"/>
        <v>24602179.652053569</v>
      </c>
      <c r="G634" s="145">
        <f t="shared" si="24"/>
        <v>0</v>
      </c>
    </row>
    <row r="635" spans="1:7">
      <c r="A635" s="42" t="str">
        <f>Yucatán!B58</f>
        <v>042</v>
      </c>
      <c r="B635" s="42" t="str">
        <f>Yucatán!C58</f>
        <v>Kantunil</v>
      </c>
      <c r="C635" s="124">
        <f>Yucatán!G58</f>
        <v>6365147</v>
      </c>
      <c r="D635" s="124">
        <f>Yucatán!P58</f>
        <v>3567458.5489472449</v>
      </c>
      <c r="E635" s="124">
        <f>Yucatán!Q58</f>
        <v>679403.64311202941</v>
      </c>
      <c r="F635" s="124">
        <f t="shared" si="23"/>
        <v>10612009.192059275</v>
      </c>
      <c r="G635" s="145">
        <f t="shared" si="24"/>
        <v>0</v>
      </c>
    </row>
    <row r="636" spans="1:7">
      <c r="A636" s="42" t="str">
        <f>Yucatán!B59</f>
        <v>043</v>
      </c>
      <c r="B636" s="42" t="str">
        <f>Yucatán!C59</f>
        <v>Kaua</v>
      </c>
      <c r="C636" s="124">
        <f>Yucatán!G59</f>
        <v>5168772</v>
      </c>
      <c r="D636" s="124">
        <f>Yucatán!P59</f>
        <v>1807752.2476032048</v>
      </c>
      <c r="E636" s="124">
        <f>Yucatán!Q59</f>
        <v>653956.68622828647</v>
      </c>
      <c r="F636" s="124">
        <f t="shared" si="23"/>
        <v>7630480.9338314915</v>
      </c>
      <c r="G636" s="145">
        <f t="shared" si="24"/>
        <v>0</v>
      </c>
    </row>
    <row r="637" spans="1:7">
      <c r="A637" s="42" t="str">
        <f>Yucatán!B60</f>
        <v>044</v>
      </c>
      <c r="B637" s="42" t="str">
        <f>Yucatán!C60</f>
        <v>Kinchil</v>
      </c>
      <c r="C637" s="124">
        <f>Yucatán!G60</f>
        <v>4501600</v>
      </c>
      <c r="D637" s="124">
        <f>Yucatán!P60</f>
        <v>2068621.2655049055</v>
      </c>
      <c r="E637" s="124">
        <f>Yucatán!Q60</f>
        <v>990936.71983768605</v>
      </c>
      <c r="F637" s="124">
        <f t="shared" si="23"/>
        <v>7561157.985342592</v>
      </c>
      <c r="G637" s="145">
        <f t="shared" si="24"/>
        <v>0</v>
      </c>
    </row>
    <row r="638" spans="1:7">
      <c r="A638" s="42" t="str">
        <f>Yucatán!B61</f>
        <v>045</v>
      </c>
      <c r="B638" s="42" t="str">
        <f>Yucatán!C61</f>
        <v>Kopomá</v>
      </c>
      <c r="C638" s="124">
        <f>Yucatán!G61</f>
        <v>1331888</v>
      </c>
      <c r="D638" s="124">
        <f>Yucatán!P61</f>
        <v>402911.24577956635</v>
      </c>
      <c r="E638" s="124">
        <f>Yucatán!Q61</f>
        <v>1158888.4512164257</v>
      </c>
      <c r="F638" s="124">
        <f t="shared" si="23"/>
        <v>2893687.6969959922</v>
      </c>
      <c r="G638" s="145">
        <f t="shared" si="24"/>
        <v>0</v>
      </c>
    </row>
    <row r="639" spans="1:7">
      <c r="A639" s="42" t="str">
        <f>Yucatán!B62</f>
        <v>046</v>
      </c>
      <c r="B639" s="42" t="str">
        <f>Yucatán!C62</f>
        <v>Mama</v>
      </c>
      <c r="C639" s="124">
        <f>Yucatán!G62</f>
        <v>3236763</v>
      </c>
      <c r="D639" s="124">
        <f>Yucatán!P62</f>
        <v>1423196.2020719759</v>
      </c>
      <c r="E639" s="124">
        <f>Yucatán!Q62</f>
        <v>1159553.1420401805</v>
      </c>
      <c r="F639" s="124">
        <f t="shared" si="23"/>
        <v>5819512.344112156</v>
      </c>
      <c r="G639" s="145">
        <f t="shared" si="24"/>
        <v>0</v>
      </c>
    </row>
    <row r="640" spans="1:7">
      <c r="A640" s="42" t="str">
        <f>Yucatán!B63</f>
        <v>047</v>
      </c>
      <c r="B640" s="42" t="str">
        <f>Yucatán!C63</f>
        <v>Maní</v>
      </c>
      <c r="C640" s="124">
        <f>Yucatán!G63</f>
        <v>5332179</v>
      </c>
      <c r="D640" s="124">
        <f>Yucatán!P63</f>
        <v>2854366.2987600742</v>
      </c>
      <c r="E640" s="124">
        <f>Yucatán!Q63</f>
        <v>925645.0430513242</v>
      </c>
      <c r="F640" s="124">
        <f t="shared" si="23"/>
        <v>9112190.341811398</v>
      </c>
      <c r="G640" s="145">
        <f t="shared" si="24"/>
        <v>0</v>
      </c>
    </row>
    <row r="641" spans="1:7">
      <c r="A641" s="42" t="str">
        <f>Yucatán!B64</f>
        <v>048</v>
      </c>
      <c r="B641" s="42" t="str">
        <f>Yucatán!C64</f>
        <v>Maxcanú</v>
      </c>
      <c r="C641" s="124">
        <f>Yucatán!G64</f>
        <v>11748696</v>
      </c>
      <c r="D641" s="124">
        <f>Yucatán!P64</f>
        <v>5009599.673822741</v>
      </c>
      <c r="E641" s="124">
        <f>Yucatán!Q64</f>
        <v>754455.00081392133</v>
      </c>
      <c r="F641" s="124">
        <f t="shared" si="23"/>
        <v>17512750.674636662</v>
      </c>
      <c r="G641" s="145">
        <f t="shared" si="24"/>
        <v>0</v>
      </c>
    </row>
    <row r="642" spans="1:7">
      <c r="A642" s="42" t="str">
        <f>Yucatán!B65</f>
        <v>049</v>
      </c>
      <c r="B642" s="42" t="str">
        <f>Yucatán!C65</f>
        <v>Mayapán</v>
      </c>
      <c r="C642" s="124">
        <f>Yucatán!G65</f>
        <v>6133814</v>
      </c>
      <c r="D642" s="124">
        <f>Yucatán!P65</f>
        <v>2910519.1751820082</v>
      </c>
      <c r="E642" s="124">
        <f>Yucatán!Q65</f>
        <v>857807.24701351032</v>
      </c>
      <c r="F642" s="124">
        <f t="shared" si="23"/>
        <v>9902140.4221955184</v>
      </c>
      <c r="G642" s="145">
        <f t="shared" si="24"/>
        <v>0</v>
      </c>
    </row>
    <row r="643" spans="1:7">
      <c r="A643" s="42" t="str">
        <f>Yucatán!B66</f>
        <v>050</v>
      </c>
      <c r="B643" s="42" t="str">
        <f>Yucatán!C66</f>
        <v>Mérida</v>
      </c>
      <c r="C643" s="124">
        <f>Yucatán!G66</f>
        <v>203944192</v>
      </c>
      <c r="D643" s="124">
        <f>Yucatán!P66</f>
        <v>38016312.041781329</v>
      </c>
      <c r="E643" s="124">
        <f>Yucatán!Q66</f>
        <v>881605.10065933026</v>
      </c>
      <c r="F643" s="124">
        <f t="shared" si="23"/>
        <v>242842109.14244068</v>
      </c>
      <c r="G643" s="145">
        <f t="shared" si="24"/>
        <v>0</v>
      </c>
    </row>
    <row r="644" spans="1:7">
      <c r="A644" s="42" t="str">
        <f>Yucatán!B67</f>
        <v>051</v>
      </c>
      <c r="B644" s="42" t="str">
        <f>Yucatán!C67</f>
        <v>Mocochá</v>
      </c>
      <c r="C644" s="124">
        <f>Yucatán!G67</f>
        <v>895112</v>
      </c>
      <c r="D644" s="124">
        <f>Yucatán!P67</f>
        <v>314501.90054888575</v>
      </c>
      <c r="E644" s="124">
        <f>Yucatán!Q67</f>
        <v>648366.79911254859</v>
      </c>
      <c r="F644" s="124">
        <f t="shared" si="23"/>
        <v>1857980.6996614344</v>
      </c>
      <c r="G644" s="145">
        <f t="shared" si="24"/>
        <v>0</v>
      </c>
    </row>
    <row r="645" spans="1:7">
      <c r="A645" s="42" t="str">
        <f>Yucatán!B68</f>
        <v>052</v>
      </c>
      <c r="B645" s="42" t="str">
        <f>Yucatán!C68</f>
        <v>Motul</v>
      </c>
      <c r="C645" s="124">
        <f>Yucatán!G68</f>
        <v>15624694</v>
      </c>
      <c r="D645" s="124">
        <f>Yucatán!P68</f>
        <v>6230045.2574796388</v>
      </c>
      <c r="E645" s="124">
        <f>Yucatán!Q68</f>
        <v>796592.33738808602</v>
      </c>
      <c r="F645" s="124">
        <f t="shared" si="23"/>
        <v>22651331.594867725</v>
      </c>
      <c r="G645" s="145">
        <f t="shared" si="24"/>
        <v>0</v>
      </c>
    </row>
    <row r="646" spans="1:7">
      <c r="A646" s="42" t="str">
        <f>Yucatán!B69</f>
        <v>053</v>
      </c>
      <c r="B646" s="42" t="str">
        <f>Yucatán!C69</f>
        <v>Muna</v>
      </c>
      <c r="C646" s="124">
        <f>Yucatán!G69</f>
        <v>9358484</v>
      </c>
      <c r="D646" s="124">
        <f>Yucatán!P69</f>
        <v>3594829.9896591026</v>
      </c>
      <c r="E646" s="124">
        <f>Yucatán!Q69</f>
        <v>1008610.2227031161</v>
      </c>
      <c r="F646" s="124">
        <f t="shared" si="23"/>
        <v>13961924.212362219</v>
      </c>
      <c r="G646" s="145">
        <f t="shared" si="24"/>
        <v>0</v>
      </c>
    </row>
    <row r="647" spans="1:7">
      <c r="A647" s="42" t="str">
        <f>Yucatán!B70</f>
        <v>054</v>
      </c>
      <c r="B647" s="42" t="str">
        <f>Yucatán!C70</f>
        <v>Muxupip</v>
      </c>
      <c r="C647" s="124">
        <f>Yucatán!G70</f>
        <v>1015208</v>
      </c>
      <c r="D647" s="124">
        <f>Yucatán!P70</f>
        <v>437127.57880873786</v>
      </c>
      <c r="E647" s="124">
        <f>Yucatán!Q70</f>
        <v>1224873.8229429319</v>
      </c>
      <c r="F647" s="124">
        <f t="shared" si="23"/>
        <v>2677209.4017516701</v>
      </c>
      <c r="G647" s="145">
        <f t="shared" si="24"/>
        <v>0</v>
      </c>
    </row>
    <row r="648" spans="1:7">
      <c r="A648" s="42" t="str">
        <f>Yucatán!B71</f>
        <v>055</v>
      </c>
      <c r="B648" s="42" t="str">
        <f>Yucatán!C71</f>
        <v>Opichén</v>
      </c>
      <c r="C648" s="124">
        <f>Yucatán!G71</f>
        <v>5506449</v>
      </c>
      <c r="D648" s="124">
        <f>Yucatán!P71</f>
        <v>3684819.5645169765</v>
      </c>
      <c r="E648" s="124">
        <f>Yucatán!Q71</f>
        <v>726117.42401899409</v>
      </c>
      <c r="F648" s="124">
        <f t="shared" si="23"/>
        <v>9917385.9885359704</v>
      </c>
      <c r="G648" s="145">
        <f t="shared" si="24"/>
        <v>0</v>
      </c>
    </row>
    <row r="649" spans="1:7">
      <c r="A649" s="42" t="str">
        <f>Yucatán!B72</f>
        <v>056</v>
      </c>
      <c r="B649" s="42" t="str">
        <f>Yucatán!C72</f>
        <v>Oxkutzcab</v>
      </c>
      <c r="C649" s="124">
        <f>Yucatán!G72</f>
        <v>26598694</v>
      </c>
      <c r="D649" s="124">
        <f>Yucatán!P72</f>
        <v>8988274.726622086</v>
      </c>
      <c r="E649" s="124">
        <f>Yucatán!Q72</f>
        <v>890463.00690577377</v>
      </c>
      <c r="F649" s="124">
        <f t="shared" si="23"/>
        <v>36477431.733527862</v>
      </c>
      <c r="G649" s="145">
        <f t="shared" si="24"/>
        <v>0</v>
      </c>
    </row>
    <row r="650" spans="1:7">
      <c r="A650" s="42" t="str">
        <f>Yucatán!B73</f>
        <v>057</v>
      </c>
      <c r="B650" s="42" t="str">
        <f>Yucatán!C73</f>
        <v>Panabá</v>
      </c>
      <c r="C650" s="124">
        <f>Yucatán!G73</f>
        <v>4702134</v>
      </c>
      <c r="D650" s="124">
        <f>Yucatán!P73</f>
        <v>3217564.8418478738</v>
      </c>
      <c r="E650" s="124">
        <f>Yucatán!Q73</f>
        <v>672989.1661793387</v>
      </c>
      <c r="F650" s="124">
        <f t="shared" si="23"/>
        <v>8592688.0080272127</v>
      </c>
      <c r="G650" s="145">
        <f t="shared" si="24"/>
        <v>0</v>
      </c>
    </row>
    <row r="651" spans="1:7">
      <c r="A651" s="42" t="str">
        <f>Yucatán!B74</f>
        <v>058</v>
      </c>
      <c r="B651" s="42" t="str">
        <f>Yucatán!C74</f>
        <v>Peto</v>
      </c>
      <c r="C651" s="124">
        <f>Yucatán!G74</f>
        <v>31087184</v>
      </c>
      <c r="D651" s="124">
        <f>Yucatán!P74</f>
        <v>7475157.9664422488</v>
      </c>
      <c r="E651" s="124">
        <f>Yucatán!Q74</f>
        <v>1146340.825243233</v>
      </c>
      <c r="F651" s="124">
        <f t="shared" si="23"/>
        <v>39708682.791685484</v>
      </c>
      <c r="G651" s="145">
        <f t="shared" si="24"/>
        <v>0</v>
      </c>
    </row>
    <row r="652" spans="1:7">
      <c r="A652" s="42" t="str">
        <f>Yucatán!B75</f>
        <v>059</v>
      </c>
      <c r="B652" s="42" t="str">
        <f>Yucatán!C75</f>
        <v>Progreso</v>
      </c>
      <c r="C652" s="124">
        <f>Yucatán!G75</f>
        <v>19449690</v>
      </c>
      <c r="D652" s="124">
        <f>Yucatán!P75</f>
        <v>3775732.9946688497</v>
      </c>
      <c r="E652" s="124">
        <f>Yucatán!Q75</f>
        <v>796781.18832864682</v>
      </c>
      <c r="F652" s="124">
        <f t="shared" si="23"/>
        <v>24022204.182997495</v>
      </c>
      <c r="G652" s="145">
        <f t="shared" si="24"/>
        <v>0</v>
      </c>
    </row>
    <row r="653" spans="1:7">
      <c r="A653" s="42" t="str">
        <f>Yucatán!B76</f>
        <v>060</v>
      </c>
      <c r="B653" s="42" t="str">
        <f>Yucatán!C76</f>
        <v>Quintana Roo</v>
      </c>
      <c r="C653" s="124">
        <f>Yucatán!G76</f>
        <v>2224316</v>
      </c>
      <c r="D653" s="124">
        <f>Yucatán!P76</f>
        <v>327724.87527388945</v>
      </c>
      <c r="E653" s="124">
        <f>Yucatán!Q76</f>
        <v>1301464.6329118218</v>
      </c>
      <c r="F653" s="124">
        <f t="shared" si="23"/>
        <v>3853505.5081857112</v>
      </c>
      <c r="G653" s="145">
        <f t="shared" si="24"/>
        <v>0</v>
      </c>
    </row>
    <row r="654" spans="1:7">
      <c r="A654" s="42" t="str">
        <f>Yucatán!B77</f>
        <v>061</v>
      </c>
      <c r="B654" s="42" t="str">
        <f>Yucatán!C77</f>
        <v>Río Lagartos</v>
      </c>
      <c r="C654" s="124">
        <f>Yucatán!G77</f>
        <v>1391820</v>
      </c>
      <c r="D654" s="124">
        <f>Yucatán!P77</f>
        <v>232496.35555753639</v>
      </c>
      <c r="E654" s="124">
        <f>Yucatán!Q77</f>
        <v>1572724.95808614</v>
      </c>
      <c r="F654" s="124">
        <f t="shared" si="23"/>
        <v>3197041.3136436762</v>
      </c>
      <c r="G654" s="145">
        <f t="shared" si="24"/>
        <v>0</v>
      </c>
    </row>
    <row r="655" spans="1:7">
      <c r="A655" s="42" t="str">
        <f>Yucatán!B78</f>
        <v>062</v>
      </c>
      <c r="B655" s="42" t="str">
        <f>Yucatán!C78</f>
        <v>Sacalum</v>
      </c>
      <c r="C655" s="124">
        <f>Yucatán!G78</f>
        <v>2530182</v>
      </c>
      <c r="D655" s="124">
        <f>Yucatán!P78</f>
        <v>2591553.0644659186</v>
      </c>
      <c r="E655" s="124">
        <f>Yucatán!Q78</f>
        <v>527931.99521372223</v>
      </c>
      <c r="F655" s="124">
        <f t="shared" si="23"/>
        <v>5649667.0596796405</v>
      </c>
      <c r="G655" s="145">
        <f t="shared" si="24"/>
        <v>0</v>
      </c>
    </row>
    <row r="656" spans="1:7">
      <c r="A656" s="42" t="str">
        <f>Yucatán!B79</f>
        <v>063</v>
      </c>
      <c r="B656" s="42" t="str">
        <f>Yucatán!C79</f>
        <v>Samahil</v>
      </c>
      <c r="C656" s="124">
        <f>Yucatán!G79</f>
        <v>2716422</v>
      </c>
      <c r="D656" s="124">
        <f>Yucatán!P79</f>
        <v>794401.03146430023</v>
      </c>
      <c r="E656" s="124">
        <f>Yucatán!Q79</f>
        <v>994377.47233712242</v>
      </c>
      <c r="F656" s="124">
        <f t="shared" si="23"/>
        <v>4505200.5038014222</v>
      </c>
      <c r="G656" s="145">
        <f t="shared" si="24"/>
        <v>0</v>
      </c>
    </row>
    <row r="657" spans="1:7">
      <c r="A657" s="42" t="str">
        <f>Yucatán!B80</f>
        <v>064</v>
      </c>
      <c r="B657" s="42" t="str">
        <f>Yucatán!C80</f>
        <v>Sanahcat</v>
      </c>
      <c r="C657" s="124">
        <f>Yucatán!G80</f>
        <v>904759</v>
      </c>
      <c r="D657" s="124">
        <f>Yucatán!P80</f>
        <v>372491.77828315209</v>
      </c>
      <c r="E657" s="124">
        <f>Yucatán!Q80</f>
        <v>855457.0901723773</v>
      </c>
      <c r="F657" s="124">
        <f t="shared" si="23"/>
        <v>2132707.8684555292</v>
      </c>
      <c r="G657" s="145">
        <f t="shared" si="24"/>
        <v>0</v>
      </c>
    </row>
    <row r="658" spans="1:7">
      <c r="A658" s="42" t="str">
        <f>Yucatán!B81</f>
        <v>065</v>
      </c>
      <c r="B658" s="42" t="str">
        <f>Yucatán!C81</f>
        <v>San Felipe</v>
      </c>
      <c r="C658" s="124">
        <f>Yucatán!G81</f>
        <v>876375</v>
      </c>
      <c r="D658" s="124">
        <f>Yucatán!P81</f>
        <v>45037.101195680218</v>
      </c>
      <c r="E658" s="124">
        <f>Yucatán!Q81</f>
        <v>1974131.7465516401</v>
      </c>
      <c r="F658" s="124">
        <f t="shared" si="23"/>
        <v>2895543.8477473203</v>
      </c>
      <c r="G658" s="145">
        <f t="shared" si="24"/>
        <v>0</v>
      </c>
    </row>
    <row r="659" spans="1:7">
      <c r="A659" s="42" t="str">
        <f>Yucatán!B82</f>
        <v>066</v>
      </c>
      <c r="B659" s="42" t="str">
        <f>Yucatán!C82</f>
        <v>Santa Elena</v>
      </c>
      <c r="C659" s="124">
        <f>Yucatán!G82</f>
        <v>3954765</v>
      </c>
      <c r="D659" s="124">
        <f>Yucatán!P82</f>
        <v>2282894.84846937</v>
      </c>
      <c r="E659" s="124">
        <f>Yucatán!Q82</f>
        <v>684111.35564881319</v>
      </c>
      <c r="F659" s="124">
        <f t="shared" ref="F659:F699" si="25">C659+D659+E659</f>
        <v>6921771.2041181829</v>
      </c>
      <c r="G659" s="145">
        <f t="shared" ref="G659:G700" si="26">D659-D200</f>
        <v>0</v>
      </c>
    </row>
    <row r="660" spans="1:7">
      <c r="A660" s="42" t="str">
        <f>Yucatán!B83</f>
        <v>067</v>
      </c>
      <c r="B660" s="42" t="str">
        <f>Yucatán!C83</f>
        <v>Seyé</v>
      </c>
      <c r="C660" s="124">
        <f>Yucatán!G83</f>
        <v>3702787</v>
      </c>
      <c r="D660" s="124">
        <f>Yucatán!P83</f>
        <v>3946772.4506000783</v>
      </c>
      <c r="E660" s="124">
        <f>Yucatán!Q83</f>
        <v>596305.24152131926</v>
      </c>
      <c r="F660" s="124">
        <f t="shared" si="25"/>
        <v>8245864.6921213977</v>
      </c>
      <c r="G660" s="145">
        <f t="shared" si="26"/>
        <v>0</v>
      </c>
    </row>
    <row r="661" spans="1:7">
      <c r="A661" s="42" t="str">
        <f>Yucatán!B84</f>
        <v>068</v>
      </c>
      <c r="B661" s="42" t="str">
        <f>Yucatán!C84</f>
        <v>Sinanché</v>
      </c>
      <c r="C661" s="124">
        <f>Yucatán!G84</f>
        <v>1670769</v>
      </c>
      <c r="D661" s="124">
        <f>Yucatán!P84</f>
        <v>961953.00591452012</v>
      </c>
      <c r="E661" s="124">
        <f>Yucatán!Q84</f>
        <v>959391.12916528294</v>
      </c>
      <c r="F661" s="124">
        <f t="shared" si="25"/>
        <v>3592113.1350798029</v>
      </c>
      <c r="G661" s="145">
        <f t="shared" si="26"/>
        <v>0</v>
      </c>
    </row>
    <row r="662" spans="1:7">
      <c r="A662" s="42" t="str">
        <f>Yucatán!B85</f>
        <v>069</v>
      </c>
      <c r="B662" s="42" t="str">
        <f>Yucatán!C85</f>
        <v>Sotuta</v>
      </c>
      <c r="C662" s="124">
        <f>Yucatán!G85</f>
        <v>13824557</v>
      </c>
      <c r="D662" s="124">
        <f>Yucatán!P85</f>
        <v>5819305.6319763483</v>
      </c>
      <c r="E662" s="124">
        <f>Yucatán!Q85</f>
        <v>601800.84581488732</v>
      </c>
      <c r="F662" s="124">
        <f t="shared" si="25"/>
        <v>20245663.477791235</v>
      </c>
      <c r="G662" s="145">
        <f t="shared" si="26"/>
        <v>0</v>
      </c>
    </row>
    <row r="663" spans="1:7">
      <c r="A663" s="42" t="str">
        <f>Yucatán!B86</f>
        <v>070</v>
      </c>
      <c r="B663" s="42" t="str">
        <f>Yucatán!C86</f>
        <v>Sucilá</v>
      </c>
      <c r="C663" s="124">
        <f>Yucatán!G86</f>
        <v>2383590</v>
      </c>
      <c r="D663" s="124">
        <f>Yucatán!P86</f>
        <v>1371929.7481634959</v>
      </c>
      <c r="E663" s="124">
        <f>Yucatán!Q86</f>
        <v>820230.56345473684</v>
      </c>
      <c r="F663" s="124">
        <f t="shared" si="25"/>
        <v>4575750.3116182331</v>
      </c>
      <c r="G663" s="145">
        <f t="shared" si="26"/>
        <v>0</v>
      </c>
    </row>
    <row r="664" spans="1:7">
      <c r="A664" s="42" t="str">
        <f>Yucatán!B87</f>
        <v>071</v>
      </c>
      <c r="B664" s="42" t="str">
        <f>Yucatán!C87</f>
        <v>Sudzal</v>
      </c>
      <c r="C664" s="124">
        <f>Yucatán!G87</f>
        <v>2327945</v>
      </c>
      <c r="D664" s="124">
        <f>Yucatán!P87</f>
        <v>421218.0216609604</v>
      </c>
      <c r="E664" s="124">
        <f>Yucatán!Q87</f>
        <v>1274527.162685971</v>
      </c>
      <c r="F664" s="124">
        <f t="shared" si="25"/>
        <v>4023690.1843469311</v>
      </c>
      <c r="G664" s="145">
        <f t="shared" si="26"/>
        <v>0</v>
      </c>
    </row>
    <row r="665" spans="1:7">
      <c r="A665" s="42" t="str">
        <f>Yucatán!B88</f>
        <v>072</v>
      </c>
      <c r="B665" s="42" t="str">
        <f>Yucatán!C88</f>
        <v>Suma</v>
      </c>
      <c r="C665" s="124">
        <f>Yucatán!G88</f>
        <v>1225933</v>
      </c>
      <c r="D665" s="124">
        <f>Yucatán!P88</f>
        <v>372433.9156295482</v>
      </c>
      <c r="E665" s="124">
        <f>Yucatán!Q88</f>
        <v>535427.03684940957</v>
      </c>
      <c r="F665" s="124">
        <f t="shared" si="25"/>
        <v>2133793.9524789578</v>
      </c>
      <c r="G665" s="145">
        <f t="shared" si="26"/>
        <v>0</v>
      </c>
    </row>
    <row r="666" spans="1:7">
      <c r="A666" s="42" t="str">
        <f>Yucatán!B89</f>
        <v>073</v>
      </c>
      <c r="B666" s="42" t="str">
        <f>Yucatán!C89</f>
        <v>Tahdziú</v>
      </c>
      <c r="C666" s="124">
        <f>Yucatán!G89</f>
        <v>13308428</v>
      </c>
      <c r="D666" s="124">
        <f>Yucatán!P89</f>
        <v>5374476.6855452051</v>
      </c>
      <c r="E666" s="124">
        <f>Yucatán!Q89</f>
        <v>772739.1200692096</v>
      </c>
      <c r="F666" s="124">
        <f t="shared" si="25"/>
        <v>19455643.805614416</v>
      </c>
      <c r="G666" s="145">
        <f t="shared" si="26"/>
        <v>0</v>
      </c>
    </row>
    <row r="667" spans="1:7">
      <c r="A667" s="42" t="str">
        <f>Yucatán!B90</f>
        <v>074</v>
      </c>
      <c r="B667" s="42" t="str">
        <f>Yucatán!C90</f>
        <v>Tahmek</v>
      </c>
      <c r="C667" s="124">
        <f>Yucatán!G90</f>
        <v>1321162</v>
      </c>
      <c r="D667" s="124">
        <f>Yucatán!P90</f>
        <v>1145125.8288878582</v>
      </c>
      <c r="E667" s="124">
        <f>Yucatán!Q90</f>
        <v>542793.28624583699</v>
      </c>
      <c r="F667" s="124">
        <f t="shared" si="25"/>
        <v>3009081.1151336953</v>
      </c>
      <c r="G667" s="145">
        <f t="shared" si="26"/>
        <v>0</v>
      </c>
    </row>
    <row r="668" spans="1:7">
      <c r="A668" s="42" t="str">
        <f>Yucatán!B91</f>
        <v>075</v>
      </c>
      <c r="B668" s="42" t="str">
        <f>Yucatán!C91</f>
        <v>Teabo</v>
      </c>
      <c r="C668" s="124">
        <f>Yucatán!G91</f>
        <v>9427782</v>
      </c>
      <c r="D668" s="124">
        <f>Yucatán!P91</f>
        <v>4345438.728354062</v>
      </c>
      <c r="E668" s="124">
        <f>Yucatán!Q91</f>
        <v>1033012.7598328004</v>
      </c>
      <c r="F668" s="124">
        <f t="shared" si="25"/>
        <v>14806233.488186862</v>
      </c>
      <c r="G668" s="145">
        <f t="shared" si="26"/>
        <v>0</v>
      </c>
    </row>
    <row r="669" spans="1:7">
      <c r="A669" s="42" t="str">
        <f>Yucatán!B92</f>
        <v>076</v>
      </c>
      <c r="B669" s="42" t="str">
        <f>Yucatán!C92</f>
        <v>Tecoh</v>
      </c>
      <c r="C669" s="124">
        <f>Yucatán!G92</f>
        <v>9501442</v>
      </c>
      <c r="D669" s="124">
        <f>Yucatán!P92</f>
        <v>4247123.8025489766</v>
      </c>
      <c r="E669" s="124">
        <f>Yucatán!Q92</f>
        <v>807305.78512199013</v>
      </c>
      <c r="F669" s="124">
        <f t="shared" si="25"/>
        <v>14555871.587670967</v>
      </c>
      <c r="G669" s="145">
        <f t="shared" si="26"/>
        <v>0</v>
      </c>
    </row>
    <row r="670" spans="1:7">
      <c r="A670" s="42" t="str">
        <f>Yucatán!B93</f>
        <v>077</v>
      </c>
      <c r="B670" s="42" t="str">
        <f>Yucatán!C93</f>
        <v>Tekal de Venegas</v>
      </c>
      <c r="C670" s="124">
        <f>Yucatán!G93</f>
        <v>3132277</v>
      </c>
      <c r="D670" s="124">
        <f>Yucatán!P93</f>
        <v>1821097.3342767695</v>
      </c>
      <c r="E670" s="124">
        <f>Yucatán!Q93</f>
        <v>534052.8821746842</v>
      </c>
      <c r="F670" s="124">
        <f t="shared" si="25"/>
        <v>5487427.216451453</v>
      </c>
      <c r="G670" s="145">
        <f t="shared" si="26"/>
        <v>0</v>
      </c>
    </row>
    <row r="671" spans="1:7">
      <c r="A671" s="42" t="str">
        <f>Yucatán!B94</f>
        <v>078</v>
      </c>
      <c r="B671" s="42" t="str">
        <f>Yucatán!C94</f>
        <v>Tekantó</v>
      </c>
      <c r="C671" s="124">
        <f>Yucatán!G94</f>
        <v>2062941</v>
      </c>
      <c r="D671" s="124">
        <f>Yucatán!P94</f>
        <v>1384119.7990784387</v>
      </c>
      <c r="E671" s="124">
        <f>Yucatán!Q94</f>
        <v>741891.44668795506</v>
      </c>
      <c r="F671" s="124">
        <f t="shared" si="25"/>
        <v>4188952.2457663934</v>
      </c>
      <c r="G671" s="145">
        <f t="shared" si="26"/>
        <v>0</v>
      </c>
    </row>
    <row r="672" spans="1:7">
      <c r="A672" s="42" t="str">
        <f>Yucatán!B95</f>
        <v>079</v>
      </c>
      <c r="B672" s="42" t="str">
        <f>Yucatán!C95</f>
        <v>Tekax</v>
      </c>
      <c r="C672" s="124">
        <f>Yucatán!G95</f>
        <v>56196728</v>
      </c>
      <c r="D672" s="124">
        <f>Yucatán!P95</f>
        <v>10689924.329437122</v>
      </c>
      <c r="E672" s="124">
        <f>Yucatán!Q95</f>
        <v>1252846.1733245437</v>
      </c>
      <c r="F672" s="124">
        <f t="shared" si="25"/>
        <v>68139498.502761662</v>
      </c>
      <c r="G672" s="145">
        <f t="shared" si="26"/>
        <v>0</v>
      </c>
    </row>
    <row r="673" spans="1:7">
      <c r="A673" s="42" t="str">
        <f>Yucatán!B96</f>
        <v>080</v>
      </c>
      <c r="B673" s="42" t="str">
        <f>Yucatán!C96</f>
        <v>Tekit</v>
      </c>
      <c r="C673" s="124">
        <f>Yucatán!G96</f>
        <v>5046251</v>
      </c>
      <c r="D673" s="124">
        <f>Yucatán!P96</f>
        <v>2788517.9401794714</v>
      </c>
      <c r="E673" s="124">
        <f>Yucatán!Q96</f>
        <v>1060798.5047735318</v>
      </c>
      <c r="F673" s="124">
        <f t="shared" si="25"/>
        <v>8895567.444953002</v>
      </c>
      <c r="G673" s="145">
        <f t="shared" si="26"/>
        <v>0</v>
      </c>
    </row>
    <row r="674" spans="1:7">
      <c r="A674" s="42" t="str">
        <f>Yucatán!B97</f>
        <v>081</v>
      </c>
      <c r="B674" s="42" t="str">
        <f>Yucatán!C97</f>
        <v>Tekom</v>
      </c>
      <c r="C674" s="124">
        <f>Yucatán!G97</f>
        <v>5782961</v>
      </c>
      <c r="D674" s="124">
        <f>Yucatán!P97</f>
        <v>2663313.9600644391</v>
      </c>
      <c r="E674" s="124">
        <f>Yucatán!Q97</f>
        <v>875790.80726986786</v>
      </c>
      <c r="F674" s="124">
        <f t="shared" si="25"/>
        <v>9322065.7673343066</v>
      </c>
      <c r="G674" s="145">
        <f t="shared" si="26"/>
        <v>0</v>
      </c>
    </row>
    <row r="675" spans="1:7">
      <c r="A675" s="42" t="str">
        <f>Yucatán!B98</f>
        <v>082</v>
      </c>
      <c r="B675" s="42" t="str">
        <f>Yucatán!C98</f>
        <v>Telchac Pueblo</v>
      </c>
      <c r="C675" s="124">
        <f>Yucatán!G98</f>
        <v>1280702</v>
      </c>
      <c r="D675" s="124">
        <f>Yucatán!P98</f>
        <v>1003202.2716698889</v>
      </c>
      <c r="E675" s="124">
        <f>Yucatán!Q98</f>
        <v>1102550.4014957282</v>
      </c>
      <c r="F675" s="124">
        <f t="shared" si="25"/>
        <v>3386454.673165617</v>
      </c>
      <c r="G675" s="145">
        <f t="shared" si="26"/>
        <v>0</v>
      </c>
    </row>
    <row r="676" spans="1:7">
      <c r="A676" s="42" t="str">
        <f>Yucatán!B99</f>
        <v>083</v>
      </c>
      <c r="B676" s="42" t="str">
        <f>Yucatán!C99</f>
        <v>Telchac Puerto</v>
      </c>
      <c r="C676" s="124">
        <f>Yucatán!G99</f>
        <v>501996</v>
      </c>
      <c r="D676" s="124">
        <f>Yucatán!P99</f>
        <v>143089.46011963417</v>
      </c>
      <c r="E676" s="124">
        <f>Yucatán!Q99</f>
        <v>1046397.7017240933</v>
      </c>
      <c r="F676" s="124">
        <f t="shared" si="25"/>
        <v>1691483.1618437273</v>
      </c>
      <c r="G676" s="145">
        <f t="shared" si="26"/>
        <v>0</v>
      </c>
    </row>
    <row r="677" spans="1:7">
      <c r="A677" s="42" t="str">
        <f>Yucatán!B100</f>
        <v>084</v>
      </c>
      <c r="B677" s="42" t="str">
        <f>Yucatán!C100</f>
        <v>Temax</v>
      </c>
      <c r="C677" s="124">
        <f>Yucatán!G100</f>
        <v>7604985</v>
      </c>
      <c r="D677" s="124">
        <f>Yucatán!P100</f>
        <v>4265057.9389878055</v>
      </c>
      <c r="E677" s="124">
        <f>Yucatán!Q100</f>
        <v>760569.04066933889</v>
      </c>
      <c r="F677" s="124">
        <f t="shared" si="25"/>
        <v>12630611.979657145</v>
      </c>
      <c r="G677" s="145">
        <f t="shared" si="26"/>
        <v>0</v>
      </c>
    </row>
    <row r="678" spans="1:7">
      <c r="A678" s="42" t="str">
        <f>Yucatán!B101</f>
        <v>085</v>
      </c>
      <c r="B678" s="42" t="str">
        <f>Yucatán!C101</f>
        <v>Temozón</v>
      </c>
      <c r="C678" s="124">
        <f>Yucatán!G101</f>
        <v>26275457</v>
      </c>
      <c r="D678" s="124">
        <f>Yucatán!P101</f>
        <v>5632082.4862064319</v>
      </c>
      <c r="E678" s="124">
        <f>Yucatán!Q101</f>
        <v>910957.59123201424</v>
      </c>
      <c r="F678" s="124">
        <f t="shared" si="25"/>
        <v>32818497.077438444</v>
      </c>
      <c r="G678" s="145">
        <f t="shared" si="26"/>
        <v>0</v>
      </c>
    </row>
    <row r="679" spans="1:7">
      <c r="A679" s="42" t="str">
        <f>Yucatán!B102</f>
        <v>086</v>
      </c>
      <c r="B679" s="42" t="str">
        <f>Yucatán!C102</f>
        <v>Tepakán</v>
      </c>
      <c r="C679" s="124">
        <f>Yucatán!G102</f>
        <v>1472478</v>
      </c>
      <c r="D679" s="124">
        <f>Yucatán!P102</f>
        <v>585098.20715638099</v>
      </c>
      <c r="E679" s="124">
        <f>Yucatán!Q102</f>
        <v>615182.8175716477</v>
      </c>
      <c r="F679" s="124">
        <f t="shared" si="25"/>
        <v>2672759.024728029</v>
      </c>
      <c r="G679" s="145">
        <f t="shared" si="26"/>
        <v>0</v>
      </c>
    </row>
    <row r="680" spans="1:7">
      <c r="A680" s="42" t="str">
        <f>Yucatán!B103</f>
        <v>087</v>
      </c>
      <c r="B680" s="42" t="str">
        <f>Yucatán!C103</f>
        <v>Tetiz</v>
      </c>
      <c r="C680" s="124">
        <f>Yucatán!G103</f>
        <v>3323340</v>
      </c>
      <c r="D680" s="124">
        <f>Yucatán!P103</f>
        <v>1810309.0166024179</v>
      </c>
      <c r="E680" s="124">
        <f>Yucatán!Q103</f>
        <v>918450.74138143717</v>
      </c>
      <c r="F680" s="124">
        <f t="shared" si="25"/>
        <v>6052099.757983855</v>
      </c>
      <c r="G680" s="145">
        <f t="shared" si="26"/>
        <v>0</v>
      </c>
    </row>
    <row r="681" spans="1:7">
      <c r="A681" s="42" t="str">
        <f>Yucatán!B104</f>
        <v>088</v>
      </c>
      <c r="B681" s="42" t="str">
        <f>Yucatán!C104</f>
        <v>Teya</v>
      </c>
      <c r="C681" s="124">
        <f>Yucatán!G104</f>
        <v>968633</v>
      </c>
      <c r="D681" s="124">
        <f>Yucatán!P104</f>
        <v>675838.74988916668</v>
      </c>
      <c r="E681" s="124">
        <f>Yucatán!Q104</f>
        <v>613894.00425248023</v>
      </c>
      <c r="F681" s="124">
        <f t="shared" si="25"/>
        <v>2258365.7541416469</v>
      </c>
      <c r="G681" s="145">
        <f t="shared" si="26"/>
        <v>0</v>
      </c>
    </row>
    <row r="682" spans="1:7">
      <c r="A682" s="42" t="str">
        <f>Yucatán!B105</f>
        <v>089</v>
      </c>
      <c r="B682" s="42" t="str">
        <f>Yucatán!C105</f>
        <v>Ticul</v>
      </c>
      <c r="C682" s="124">
        <f>Yucatán!G105</f>
        <v>13185121</v>
      </c>
      <c r="D682" s="124">
        <f>Yucatán!P105</f>
        <v>10102773.838365443</v>
      </c>
      <c r="E682" s="124">
        <f>Yucatán!Q105</f>
        <v>737258.39948614745</v>
      </c>
      <c r="F682" s="124">
        <f t="shared" si="25"/>
        <v>24025153.23785159</v>
      </c>
      <c r="G682" s="145">
        <f t="shared" si="26"/>
        <v>0</v>
      </c>
    </row>
    <row r="683" spans="1:7">
      <c r="A683" s="42" t="str">
        <f>Yucatán!B106</f>
        <v>090</v>
      </c>
      <c r="B683" s="42" t="str">
        <f>Yucatán!C106</f>
        <v>Timucuy</v>
      </c>
      <c r="C683" s="124">
        <f>Yucatán!G106</f>
        <v>3638370</v>
      </c>
      <c r="D683" s="124">
        <f>Yucatán!P106</f>
        <v>2725817.2937811771</v>
      </c>
      <c r="E683" s="124">
        <f>Yucatán!Q106</f>
        <v>703811.17681696871</v>
      </c>
      <c r="F683" s="124">
        <f t="shared" si="25"/>
        <v>7067998.4705981463</v>
      </c>
      <c r="G683" s="145">
        <f t="shared" si="26"/>
        <v>0</v>
      </c>
    </row>
    <row r="684" spans="1:7">
      <c r="A684" s="42" t="str">
        <f>Yucatán!B107</f>
        <v>091</v>
      </c>
      <c r="B684" s="42" t="str">
        <f>Yucatán!C107</f>
        <v>Tinum</v>
      </c>
      <c r="C684" s="124">
        <f>Yucatán!G107</f>
        <v>12427879</v>
      </c>
      <c r="D684" s="124">
        <f>Yucatán!P107</f>
        <v>3453158.9440337098</v>
      </c>
      <c r="E684" s="124">
        <f>Yucatán!Q107</f>
        <v>843438.41244078055</v>
      </c>
      <c r="F684" s="124">
        <f t="shared" si="25"/>
        <v>16724476.356474491</v>
      </c>
      <c r="G684" s="145">
        <f t="shared" si="26"/>
        <v>0</v>
      </c>
    </row>
    <row r="685" spans="1:7">
      <c r="A685" s="42" t="str">
        <f>Yucatán!B108</f>
        <v>092</v>
      </c>
      <c r="B685" s="42" t="str">
        <f>Yucatán!C108</f>
        <v>Tixcacalcupul</v>
      </c>
      <c r="C685" s="124">
        <f>Yucatán!G108</f>
        <v>16548169</v>
      </c>
      <c r="D685" s="124">
        <f>Yucatán!P108</f>
        <v>7330919.7154594706</v>
      </c>
      <c r="E685" s="124">
        <f>Yucatán!Q108</f>
        <v>750450.94850354642</v>
      </c>
      <c r="F685" s="124">
        <f t="shared" si="25"/>
        <v>24629539.663963016</v>
      </c>
      <c r="G685" s="145">
        <f t="shared" si="26"/>
        <v>0</v>
      </c>
    </row>
    <row r="686" spans="1:7">
      <c r="A686" s="42" t="str">
        <f>Yucatán!B109</f>
        <v>093</v>
      </c>
      <c r="B686" s="42" t="str">
        <f>Yucatán!C109</f>
        <v>Tixkokob</v>
      </c>
      <c r="C686" s="124">
        <f>Yucatán!G109</f>
        <v>3995831</v>
      </c>
      <c r="D686" s="124">
        <f>Yucatán!P109</f>
        <v>1759201.6497098117</v>
      </c>
      <c r="E686" s="124">
        <f>Yucatán!Q109</f>
        <v>912114.92536941916</v>
      </c>
      <c r="F686" s="124">
        <f t="shared" si="25"/>
        <v>6667147.5750792306</v>
      </c>
      <c r="G686" s="145">
        <f t="shared" si="26"/>
        <v>0</v>
      </c>
    </row>
    <row r="687" spans="1:7">
      <c r="A687" s="42" t="str">
        <f>Yucatán!B110</f>
        <v>094</v>
      </c>
      <c r="B687" s="42" t="str">
        <f>Yucatán!C110</f>
        <v>Tixmehuac</v>
      </c>
      <c r="C687" s="124">
        <f>Yucatán!G110</f>
        <v>10779750</v>
      </c>
      <c r="D687" s="124">
        <f>Yucatán!P110</f>
        <v>3614171.3019572212</v>
      </c>
      <c r="E687" s="124">
        <f>Yucatán!Q110</f>
        <v>651455.24051829253</v>
      </c>
      <c r="F687" s="124">
        <f t="shared" si="25"/>
        <v>15045376.542475514</v>
      </c>
      <c r="G687" s="145">
        <f t="shared" si="26"/>
        <v>0</v>
      </c>
    </row>
    <row r="688" spans="1:7">
      <c r="A688" s="42" t="str">
        <f>Yucatán!B111</f>
        <v>095</v>
      </c>
      <c r="B688" s="42" t="str">
        <f>Yucatán!C111</f>
        <v>Tixpéhual</v>
      </c>
      <c r="C688" s="124">
        <f>Yucatán!G111</f>
        <v>1384537</v>
      </c>
      <c r="D688" s="124">
        <f>Yucatán!P111</f>
        <v>679676.02414520516</v>
      </c>
      <c r="E688" s="124">
        <f>Yucatán!Q111</f>
        <v>925439.53833055729</v>
      </c>
      <c r="F688" s="124">
        <f t="shared" si="25"/>
        <v>2989652.5624757623</v>
      </c>
      <c r="G688" s="145">
        <f t="shared" si="26"/>
        <v>0</v>
      </c>
    </row>
    <row r="689" spans="1:7">
      <c r="A689" s="42" t="str">
        <f>Yucatán!B112</f>
        <v>096</v>
      </c>
      <c r="B689" s="42" t="str">
        <f>Yucatán!C112</f>
        <v>Tizimín</v>
      </c>
      <c r="C689" s="124">
        <f>Yucatán!G112</f>
        <v>58933713</v>
      </c>
      <c r="D689" s="124">
        <f>Yucatán!P112</f>
        <v>21822922.511585075</v>
      </c>
      <c r="E689" s="124">
        <f>Yucatán!Q112</f>
        <v>1154552.3251656953</v>
      </c>
      <c r="F689" s="124">
        <f t="shared" si="25"/>
        <v>81911187.836750761</v>
      </c>
      <c r="G689" s="145">
        <f t="shared" si="26"/>
        <v>0</v>
      </c>
    </row>
    <row r="690" spans="1:7">
      <c r="A690" s="42" t="str">
        <f>Yucatán!B113</f>
        <v>097</v>
      </c>
      <c r="B690" s="42" t="str">
        <f>Yucatán!C113</f>
        <v>Tunkás</v>
      </c>
      <c r="C690" s="124">
        <f>Yucatán!G113</f>
        <v>5972635</v>
      </c>
      <c r="D690" s="124">
        <f>Yucatán!P113</f>
        <v>2851280.943409069</v>
      </c>
      <c r="E690" s="124">
        <f>Yucatán!Q113</f>
        <v>763456.1842995109</v>
      </c>
      <c r="F690" s="124">
        <f t="shared" si="25"/>
        <v>9587372.1277085803</v>
      </c>
      <c r="G690" s="145">
        <f t="shared" si="26"/>
        <v>0</v>
      </c>
    </row>
    <row r="691" spans="1:7">
      <c r="A691" s="42" t="str">
        <f>Yucatán!B114</f>
        <v>098</v>
      </c>
      <c r="B691" s="42" t="str">
        <f>Yucatán!C114</f>
        <v>Tzucacab</v>
      </c>
      <c r="C691" s="124">
        <f>Yucatán!G114</f>
        <v>22757391</v>
      </c>
      <c r="D691" s="124">
        <f>Yucatán!P114</f>
        <v>4605049.9939572448</v>
      </c>
      <c r="E691" s="124">
        <f>Yucatán!Q114</f>
        <v>1302888.3200088856</v>
      </c>
      <c r="F691" s="124">
        <f t="shared" si="25"/>
        <v>28665329.313966129</v>
      </c>
      <c r="G691" s="145">
        <f t="shared" si="26"/>
        <v>0</v>
      </c>
    </row>
    <row r="692" spans="1:7">
      <c r="A692" s="42" t="str">
        <f>Yucatán!B115</f>
        <v>099</v>
      </c>
      <c r="B692" s="42" t="str">
        <f>Yucatán!C115</f>
        <v>Uayma</v>
      </c>
      <c r="C692" s="124">
        <f>Yucatán!G115</f>
        <v>7124372</v>
      </c>
      <c r="D692" s="124">
        <f>Yucatán!P115</f>
        <v>3794055.6971685756</v>
      </c>
      <c r="E692" s="124">
        <f>Yucatán!Q115</f>
        <v>747688.20858886221</v>
      </c>
      <c r="F692" s="124">
        <f t="shared" si="25"/>
        <v>11666115.905757438</v>
      </c>
      <c r="G692" s="145">
        <f t="shared" si="26"/>
        <v>0</v>
      </c>
    </row>
    <row r="693" spans="1:7">
      <c r="A693" s="42" t="str">
        <f>Yucatán!B116</f>
        <v>100</v>
      </c>
      <c r="B693" s="42" t="str">
        <f>Yucatán!C116</f>
        <v>Ucú</v>
      </c>
      <c r="C693" s="124">
        <f>Yucatán!G116</f>
        <v>1200594</v>
      </c>
      <c r="D693" s="124">
        <f>Yucatán!P116</f>
        <v>761052.59991568641</v>
      </c>
      <c r="E693" s="124">
        <f>Yucatán!Q116</f>
        <v>659973.66307004972</v>
      </c>
      <c r="F693" s="124">
        <f t="shared" si="25"/>
        <v>2621620.2629857361</v>
      </c>
      <c r="G693" s="145">
        <f t="shared" si="26"/>
        <v>0</v>
      </c>
    </row>
    <row r="694" spans="1:7">
      <c r="A694" s="42" t="str">
        <f>Yucatán!B117</f>
        <v>101</v>
      </c>
      <c r="B694" s="42" t="str">
        <f>Yucatán!C117</f>
        <v>Umán</v>
      </c>
      <c r="C694" s="124">
        <f>Yucatán!G117</f>
        <v>14151653</v>
      </c>
      <c r="D694" s="124">
        <f>Yucatán!P117</f>
        <v>5258604.9893767284</v>
      </c>
      <c r="E694" s="124">
        <f>Yucatán!Q117</f>
        <v>1028407.4537567542</v>
      </c>
      <c r="F694" s="124">
        <f t="shared" si="25"/>
        <v>20438665.443133481</v>
      </c>
      <c r="G694" s="145">
        <f t="shared" si="26"/>
        <v>0</v>
      </c>
    </row>
    <row r="695" spans="1:7">
      <c r="A695" s="42" t="str">
        <f>Yucatán!B118</f>
        <v>102</v>
      </c>
      <c r="B695" s="42" t="str">
        <f>Yucatán!C118</f>
        <v>Valladolid</v>
      </c>
      <c r="C695" s="124">
        <f>Yucatán!G118</f>
        <v>61873843</v>
      </c>
      <c r="D695" s="124">
        <f>Yucatán!P118</f>
        <v>21745937.744492386</v>
      </c>
      <c r="E695" s="124">
        <f>Yucatán!Q118</f>
        <v>961332.70192929055</v>
      </c>
      <c r="F695" s="124">
        <f t="shared" si="25"/>
        <v>84581113.446421668</v>
      </c>
      <c r="G695" s="145">
        <f t="shared" si="26"/>
        <v>0</v>
      </c>
    </row>
    <row r="696" spans="1:7">
      <c r="A696" s="42" t="str">
        <f>Yucatán!B119</f>
        <v>103</v>
      </c>
      <c r="B696" s="42" t="str">
        <f>Yucatán!C119</f>
        <v>Xocchel</v>
      </c>
      <c r="C696" s="124">
        <f>Yucatán!G119</f>
        <v>2108291</v>
      </c>
      <c r="D696" s="124">
        <f>Yucatán!P119</f>
        <v>1694018.7103971457</v>
      </c>
      <c r="E696" s="124">
        <f>Yucatán!Q119</f>
        <v>656282.08441810426</v>
      </c>
      <c r="F696" s="124">
        <f t="shared" si="25"/>
        <v>4458591.7948152497</v>
      </c>
      <c r="G696" s="145">
        <f t="shared" si="26"/>
        <v>0</v>
      </c>
    </row>
    <row r="697" spans="1:7">
      <c r="A697" s="42" t="str">
        <f>Yucatán!B120</f>
        <v>104</v>
      </c>
      <c r="B697" s="42" t="str">
        <f>Yucatán!C120</f>
        <v>Yaxcabá</v>
      </c>
      <c r="C697" s="124">
        <f>Yucatán!G120</f>
        <v>35317005</v>
      </c>
      <c r="D697" s="124">
        <f>Yucatán!P120</f>
        <v>5683884.3669772176</v>
      </c>
      <c r="E697" s="124">
        <f>Yucatán!Q120</f>
        <v>1184108.7659849534</v>
      </c>
      <c r="F697" s="124">
        <f t="shared" si="25"/>
        <v>42184998.132962167</v>
      </c>
      <c r="G697" s="145">
        <f t="shared" si="26"/>
        <v>0</v>
      </c>
    </row>
    <row r="698" spans="1:7">
      <c r="A698" s="42" t="str">
        <f>Yucatán!B121</f>
        <v>105</v>
      </c>
      <c r="B698" s="42" t="str">
        <f>Yucatán!C121</f>
        <v>Yaxkukul</v>
      </c>
      <c r="C698" s="124">
        <f>Yucatán!G121</f>
        <v>820982</v>
      </c>
      <c r="D698" s="124">
        <f>Yucatán!P121</f>
        <v>495656.36496062903</v>
      </c>
      <c r="E698" s="124">
        <f>Yucatán!Q121</f>
        <v>1185664.7126436278</v>
      </c>
      <c r="F698" s="124">
        <f t="shared" si="25"/>
        <v>2502303.0776042566</v>
      </c>
      <c r="G698" s="145">
        <f t="shared" si="26"/>
        <v>0</v>
      </c>
    </row>
    <row r="699" spans="1:7">
      <c r="A699" s="42" t="str">
        <f>Yucatán!B122</f>
        <v>106</v>
      </c>
      <c r="B699" s="42" t="str">
        <f>Yucatán!C122</f>
        <v>Yobaín</v>
      </c>
      <c r="C699" s="124">
        <f>Yucatán!G122</f>
        <v>1170252</v>
      </c>
      <c r="D699" s="124">
        <f>Yucatán!P122</f>
        <v>422041.08810237824</v>
      </c>
      <c r="E699" s="124">
        <f>Yucatán!Q122</f>
        <v>621485.92021070153</v>
      </c>
      <c r="F699" s="124">
        <f t="shared" si="25"/>
        <v>2213779.0083130798</v>
      </c>
      <c r="G699" s="145">
        <f t="shared" si="26"/>
        <v>0</v>
      </c>
    </row>
    <row r="700" spans="1:7">
      <c r="A700" s="42"/>
      <c r="B700" s="42" t="s">
        <v>20</v>
      </c>
      <c r="C700" s="124">
        <f t="shared" ref="C700:D700" si="27">SUM(C594:C699)</f>
        <v>1124521200</v>
      </c>
      <c r="D700" s="124">
        <f t="shared" si="27"/>
        <v>385722805.59999979</v>
      </c>
      <c r="E700" s="124">
        <f>SUM(E594:E699)</f>
        <v>96430701.399999946</v>
      </c>
      <c r="F700" s="124">
        <f>SUM(F594:F699)</f>
        <v>1606674706.9999998</v>
      </c>
      <c r="G700" s="145">
        <f t="shared" si="26"/>
        <v>385722805.59999979</v>
      </c>
    </row>
    <row r="704" spans="1:7">
      <c r="A704" t="s">
        <v>448</v>
      </c>
    </row>
    <row r="706" spans="1:6" ht="36">
      <c r="A706" s="119" t="s">
        <v>439</v>
      </c>
      <c r="B706" s="119" t="s">
        <v>440</v>
      </c>
      <c r="C706" s="119" t="s">
        <v>452</v>
      </c>
      <c r="D706" s="119" t="s">
        <v>453</v>
      </c>
      <c r="F706" s="126" t="s">
        <v>441</v>
      </c>
    </row>
    <row r="707" spans="1:6">
      <c r="A707" s="72" t="s">
        <v>24</v>
      </c>
      <c r="B707" s="72" t="s">
        <v>25</v>
      </c>
      <c r="C707" s="142">
        <v>7269364.2559906766</v>
      </c>
      <c r="D707" s="73">
        <f>ROUND(C707,0)</f>
        <v>7269364</v>
      </c>
      <c r="F707" s="47"/>
    </row>
    <row r="708" spans="1:6">
      <c r="A708" s="72" t="s">
        <v>26</v>
      </c>
      <c r="B708" s="72" t="s">
        <v>27</v>
      </c>
      <c r="C708" s="143">
        <v>8882996.396622669</v>
      </c>
      <c r="D708" s="73">
        <f t="shared" ref="D708:D771" si="28">ROUND(C708,0)</f>
        <v>8882996</v>
      </c>
      <c r="F708" s="47"/>
    </row>
    <row r="709" spans="1:6">
      <c r="A709" s="72" t="s">
        <v>28</v>
      </c>
      <c r="B709" s="72" t="s">
        <v>29</v>
      </c>
      <c r="C709" s="143">
        <v>10493293.466840761</v>
      </c>
      <c r="D709" s="73">
        <f t="shared" si="28"/>
        <v>10493293</v>
      </c>
      <c r="F709" s="47"/>
    </row>
    <row r="710" spans="1:6">
      <c r="A710" s="72" t="s">
        <v>30</v>
      </c>
      <c r="B710" s="72" t="s">
        <v>31</v>
      </c>
      <c r="C710" s="143">
        <v>4250290.4182071518</v>
      </c>
      <c r="D710" s="73">
        <f t="shared" si="28"/>
        <v>4250290</v>
      </c>
      <c r="F710" s="47"/>
    </row>
    <row r="711" spans="1:6">
      <c r="A711" s="72" t="s">
        <v>32</v>
      </c>
      <c r="B711" s="72" t="s">
        <v>33</v>
      </c>
      <c r="C711" s="143">
        <v>2988274.6236647656</v>
      </c>
      <c r="D711" s="73">
        <f t="shared" si="28"/>
        <v>2988275</v>
      </c>
      <c r="F711" s="47"/>
    </row>
    <row r="712" spans="1:6">
      <c r="A712" s="72" t="s">
        <v>34</v>
      </c>
      <c r="B712" s="72" t="s">
        <v>35</v>
      </c>
      <c r="C712" s="143">
        <v>9922418.103608992</v>
      </c>
      <c r="D712" s="73">
        <f t="shared" si="28"/>
        <v>9922418</v>
      </c>
      <c r="F712" s="47"/>
    </row>
    <row r="713" spans="1:6">
      <c r="A713" s="72" t="s">
        <v>36</v>
      </c>
      <c r="B713" s="72" t="s">
        <v>37</v>
      </c>
      <c r="C713" s="143">
        <v>3675841.5208672811</v>
      </c>
      <c r="D713" s="73">
        <f t="shared" si="28"/>
        <v>3675842</v>
      </c>
      <c r="F713" s="47"/>
    </row>
    <row r="714" spans="1:6">
      <c r="A714" s="72" t="s">
        <v>38</v>
      </c>
      <c r="B714" s="72" t="s">
        <v>39</v>
      </c>
      <c r="C714" s="143">
        <v>9464942.3127047047</v>
      </c>
      <c r="D714" s="73">
        <f t="shared" si="28"/>
        <v>9464942</v>
      </c>
      <c r="F714" s="47"/>
    </row>
    <row r="715" spans="1:6">
      <c r="A715" s="72" t="s">
        <v>40</v>
      </c>
      <c r="B715" s="72" t="s">
        <v>41</v>
      </c>
      <c r="C715" s="143">
        <v>5400502.9269299675</v>
      </c>
      <c r="D715" s="73">
        <f t="shared" si="28"/>
        <v>5400503</v>
      </c>
      <c r="F715" s="47"/>
    </row>
    <row r="716" spans="1:6">
      <c r="A716" s="72" t="s">
        <v>42</v>
      </c>
      <c r="B716" s="72" t="s">
        <v>43</v>
      </c>
      <c r="C716" s="143">
        <v>8019158.2306399159</v>
      </c>
      <c r="D716" s="73">
        <f t="shared" si="28"/>
        <v>8019158</v>
      </c>
      <c r="F716" s="47"/>
    </row>
    <row r="717" spans="1:6">
      <c r="A717" s="72" t="s">
        <v>44</v>
      </c>
      <c r="B717" s="72" t="s">
        <v>45</v>
      </c>
      <c r="C717" s="143">
        <v>6690715.9668771382</v>
      </c>
      <c r="D717" s="73">
        <f t="shared" si="28"/>
        <v>6690716</v>
      </c>
      <c r="F717" s="47"/>
    </row>
    <row r="718" spans="1:6">
      <c r="A718" s="72" t="s">
        <v>46</v>
      </c>
      <c r="B718" s="72" t="s">
        <v>47</v>
      </c>
      <c r="C718" s="143">
        <v>7190711.5552012315</v>
      </c>
      <c r="D718" s="73">
        <f t="shared" si="28"/>
        <v>7190712</v>
      </c>
      <c r="F718" s="47"/>
    </row>
    <row r="719" spans="1:6">
      <c r="A719" s="72" t="s">
        <v>48</v>
      </c>
      <c r="B719" s="72" t="s">
        <v>49</v>
      </c>
      <c r="C719" s="143">
        <v>3393287.2900382634</v>
      </c>
      <c r="D719" s="73">
        <f t="shared" si="28"/>
        <v>3393287</v>
      </c>
      <c r="F719" s="47"/>
    </row>
    <row r="720" spans="1:6">
      <c r="A720" s="72" t="s">
        <v>50</v>
      </c>
      <c r="B720" s="72" t="s">
        <v>51</v>
      </c>
      <c r="C720" s="143">
        <v>3527348.6552167274</v>
      </c>
      <c r="D720" s="73">
        <f t="shared" si="28"/>
        <v>3527349</v>
      </c>
      <c r="F720" s="47"/>
    </row>
    <row r="721" spans="1:6">
      <c r="A721" s="72" t="s">
        <v>52</v>
      </c>
      <c r="B721" s="72" t="s">
        <v>53</v>
      </c>
      <c r="C721" s="143">
        <v>5564497.1016162727</v>
      </c>
      <c r="D721" s="73">
        <f t="shared" si="28"/>
        <v>5564497</v>
      </c>
      <c r="F721" s="47"/>
    </row>
    <row r="722" spans="1:6">
      <c r="A722" s="72" t="s">
        <v>54</v>
      </c>
      <c r="B722" s="72" t="s">
        <v>55</v>
      </c>
      <c r="C722" s="143">
        <v>8176007.5189468889</v>
      </c>
      <c r="D722" s="73">
        <f t="shared" si="28"/>
        <v>8176008</v>
      </c>
      <c r="F722" s="47"/>
    </row>
    <row r="723" spans="1:6">
      <c r="A723" s="72" t="s">
        <v>56</v>
      </c>
      <c r="B723" s="72" t="s">
        <v>57</v>
      </c>
      <c r="C723" s="143">
        <v>15809015.733476497</v>
      </c>
      <c r="D723" s="73">
        <f t="shared" si="28"/>
        <v>15809016</v>
      </c>
      <c r="F723" s="47"/>
    </row>
    <row r="724" spans="1:6">
      <c r="A724" s="72" t="s">
        <v>58</v>
      </c>
      <c r="B724" s="72" t="s">
        <v>59</v>
      </c>
      <c r="C724" s="143">
        <v>4500095.1348601244</v>
      </c>
      <c r="D724" s="73">
        <f t="shared" si="28"/>
        <v>4500095</v>
      </c>
      <c r="F724" s="47"/>
    </row>
    <row r="725" spans="1:6">
      <c r="A725" s="72" t="s">
        <v>60</v>
      </c>
      <c r="B725" s="72" t="s">
        <v>61</v>
      </c>
      <c r="C725" s="143">
        <v>84603157.269703209</v>
      </c>
      <c r="D725" s="73">
        <f t="shared" si="28"/>
        <v>84603157</v>
      </c>
      <c r="F725" s="47"/>
    </row>
    <row r="726" spans="1:6">
      <c r="A726" s="72" t="s">
        <v>62</v>
      </c>
      <c r="B726" s="72" t="s">
        <v>63</v>
      </c>
      <c r="C726" s="143">
        <v>2704734.3227521521</v>
      </c>
      <c r="D726" s="73">
        <f t="shared" si="28"/>
        <v>2704734</v>
      </c>
      <c r="F726" s="47"/>
    </row>
    <row r="727" spans="1:6">
      <c r="A727" s="72" t="s">
        <v>64</v>
      </c>
      <c r="B727" s="72" t="s">
        <v>65</v>
      </c>
      <c r="C727" s="143">
        <v>20913188.996468015</v>
      </c>
      <c r="D727" s="73">
        <f t="shared" si="28"/>
        <v>20913189</v>
      </c>
      <c r="F727" s="47"/>
    </row>
    <row r="728" spans="1:6">
      <c r="A728" s="72" t="s">
        <v>66</v>
      </c>
      <c r="B728" s="72" t="s">
        <v>67</v>
      </c>
      <c r="C728" s="143">
        <v>18518485.000177275</v>
      </c>
      <c r="D728" s="73">
        <f t="shared" si="28"/>
        <v>18518485</v>
      </c>
      <c r="F728" s="47"/>
    </row>
    <row r="729" spans="1:6">
      <c r="A729" s="72" t="s">
        <v>68</v>
      </c>
      <c r="B729" s="72" t="s">
        <v>69</v>
      </c>
      <c r="C729" s="143">
        <v>3818035.9320575702</v>
      </c>
      <c r="D729" s="73">
        <f t="shared" si="28"/>
        <v>3818036</v>
      </c>
      <c r="F729" s="47"/>
    </row>
    <row r="730" spans="1:6">
      <c r="A730" s="72" t="s">
        <v>70</v>
      </c>
      <c r="B730" s="72" t="s">
        <v>71</v>
      </c>
      <c r="C730" s="143">
        <v>7591245.2640514746</v>
      </c>
      <c r="D730" s="73">
        <f t="shared" si="28"/>
        <v>7591245</v>
      </c>
      <c r="F730" s="47"/>
    </row>
    <row r="731" spans="1:6">
      <c r="A731" s="72" t="s">
        <v>72</v>
      </c>
      <c r="B731" s="72" t="s">
        <v>73</v>
      </c>
      <c r="C731" s="143">
        <v>8974087.9871670865</v>
      </c>
      <c r="D731" s="73">
        <f>ROUND(C731,0)+2</f>
        <v>8974090</v>
      </c>
      <c r="F731" s="47"/>
    </row>
    <row r="732" spans="1:6">
      <c r="A732" s="72" t="s">
        <v>74</v>
      </c>
      <c r="B732" s="72" t="s">
        <v>75</v>
      </c>
      <c r="C732" s="143">
        <v>3049611.4488800094</v>
      </c>
      <c r="D732" s="73">
        <f t="shared" si="28"/>
        <v>3049611</v>
      </c>
      <c r="F732" s="47"/>
    </row>
    <row r="733" spans="1:6">
      <c r="A733" s="72" t="s">
        <v>76</v>
      </c>
      <c r="B733" s="72" t="s">
        <v>77</v>
      </c>
      <c r="C733" s="143">
        <v>5056889.5509768594</v>
      </c>
      <c r="D733" s="73">
        <f t="shared" si="28"/>
        <v>5056890</v>
      </c>
      <c r="F733" s="47"/>
    </row>
    <row r="734" spans="1:6">
      <c r="A734" s="72" t="s">
        <v>78</v>
      </c>
      <c r="B734" s="72" t="s">
        <v>79</v>
      </c>
      <c r="C734" s="143">
        <v>2041417.3797850499</v>
      </c>
      <c r="D734" s="73">
        <f t="shared" si="28"/>
        <v>2041417</v>
      </c>
      <c r="F734" s="47"/>
    </row>
    <row r="735" spans="1:6">
      <c r="A735" s="72" t="s">
        <v>80</v>
      </c>
      <c r="B735" s="72" t="s">
        <v>81</v>
      </c>
      <c r="C735" s="143">
        <v>5698391.6229284061</v>
      </c>
      <c r="D735" s="73">
        <f t="shared" si="28"/>
        <v>5698392</v>
      </c>
      <c r="F735" s="47"/>
    </row>
    <row r="736" spans="1:6">
      <c r="A736" s="72" t="s">
        <v>82</v>
      </c>
      <c r="B736" s="72" t="s">
        <v>83</v>
      </c>
      <c r="C736" s="143">
        <v>9015898.2770633698</v>
      </c>
      <c r="D736" s="73">
        <f t="shared" si="28"/>
        <v>9015898</v>
      </c>
      <c r="F736" s="47"/>
    </row>
    <row r="737" spans="1:6">
      <c r="A737" s="72" t="s">
        <v>84</v>
      </c>
      <c r="B737" s="72" t="s">
        <v>85</v>
      </c>
      <c r="C737" s="143">
        <v>5500425.2727335654</v>
      </c>
      <c r="D737" s="73">
        <f t="shared" si="28"/>
        <v>5500425</v>
      </c>
      <c r="F737" s="47"/>
    </row>
    <row r="738" spans="1:6">
      <c r="A738" s="72" t="s">
        <v>86</v>
      </c>
      <c r="B738" s="72" t="s">
        <v>87</v>
      </c>
      <c r="C738" s="143">
        <v>30756383.668978818</v>
      </c>
      <c r="D738" s="73">
        <f t="shared" si="28"/>
        <v>30756384</v>
      </c>
      <c r="F738" s="47"/>
    </row>
    <row r="739" spans="1:6">
      <c r="A739" s="72" t="s">
        <v>88</v>
      </c>
      <c r="B739" s="72" t="s">
        <v>89</v>
      </c>
      <c r="C739" s="143">
        <v>20654685.472003166</v>
      </c>
      <c r="D739" s="73">
        <f t="shared" si="28"/>
        <v>20654685</v>
      </c>
      <c r="F739" s="47"/>
    </row>
    <row r="740" spans="1:6">
      <c r="A740" s="72" t="s">
        <v>90</v>
      </c>
      <c r="B740" s="72" t="s">
        <v>91</v>
      </c>
      <c r="C740" s="143">
        <v>7160883.834887987</v>
      </c>
      <c r="D740" s="73">
        <f t="shared" si="28"/>
        <v>7160884</v>
      </c>
      <c r="F740" s="47"/>
    </row>
    <row r="741" spans="1:6">
      <c r="A741" s="72" t="s">
        <v>92</v>
      </c>
      <c r="B741" s="72" t="s">
        <v>93</v>
      </c>
      <c r="C741" s="143">
        <v>8697214.089265218</v>
      </c>
      <c r="D741" s="73">
        <f t="shared" si="28"/>
        <v>8697214</v>
      </c>
      <c r="F741" s="47"/>
    </row>
    <row r="742" spans="1:6">
      <c r="A742" s="72" t="s">
        <v>94</v>
      </c>
      <c r="B742" s="72" t="s">
        <v>95</v>
      </c>
      <c r="C742" s="143">
        <v>15125004.629609251</v>
      </c>
      <c r="D742" s="73">
        <f t="shared" si="28"/>
        <v>15125005</v>
      </c>
      <c r="F742" s="47"/>
    </row>
    <row r="743" spans="1:6">
      <c r="A743" s="72" t="s">
        <v>96</v>
      </c>
      <c r="B743" s="72" t="s">
        <v>97</v>
      </c>
      <c r="C743" s="143">
        <v>6997709.9723594096</v>
      </c>
      <c r="D743" s="73">
        <f t="shared" si="28"/>
        <v>6997710</v>
      </c>
      <c r="F743" s="47"/>
    </row>
    <row r="744" spans="1:6">
      <c r="A744" s="72" t="s">
        <v>98</v>
      </c>
      <c r="B744" s="72" t="s">
        <v>99</v>
      </c>
      <c r="C744" s="143">
        <v>22966676.969094317</v>
      </c>
      <c r="D744" s="73">
        <f t="shared" si="28"/>
        <v>22966677</v>
      </c>
      <c r="F744" s="47"/>
    </row>
    <row r="745" spans="1:6">
      <c r="A745" s="72" t="s">
        <v>100</v>
      </c>
      <c r="B745" s="72" t="s">
        <v>101</v>
      </c>
      <c r="C745" s="143">
        <v>2375737.0616915356</v>
      </c>
      <c r="D745" s="73">
        <f t="shared" si="28"/>
        <v>2375737</v>
      </c>
      <c r="F745" s="47"/>
    </row>
    <row r="746" spans="1:6">
      <c r="A746" s="72" t="s">
        <v>102</v>
      </c>
      <c r="B746" s="72" t="s">
        <v>103</v>
      </c>
      <c r="C746" s="143">
        <v>21557678.3449242</v>
      </c>
      <c r="D746" s="73">
        <f t="shared" si="28"/>
        <v>21557678</v>
      </c>
      <c r="F746" s="47"/>
    </row>
    <row r="747" spans="1:6">
      <c r="A747" s="72" t="s">
        <v>104</v>
      </c>
      <c r="B747" s="72" t="s">
        <v>105</v>
      </c>
      <c r="C747" s="143">
        <v>24602179.652053569</v>
      </c>
      <c r="D747" s="73">
        <f t="shared" si="28"/>
        <v>24602180</v>
      </c>
      <c r="F747" s="47"/>
    </row>
    <row r="748" spans="1:6">
      <c r="A748" s="72" t="s">
        <v>106</v>
      </c>
      <c r="B748" s="72" t="s">
        <v>107</v>
      </c>
      <c r="C748" s="143">
        <v>10612009.192059275</v>
      </c>
      <c r="D748" s="73">
        <f t="shared" si="28"/>
        <v>10612009</v>
      </c>
      <c r="F748" s="47"/>
    </row>
    <row r="749" spans="1:6">
      <c r="A749" s="72" t="s">
        <v>108</v>
      </c>
      <c r="B749" s="72" t="s">
        <v>109</v>
      </c>
      <c r="C749" s="143">
        <v>7630480.9338314915</v>
      </c>
      <c r="D749" s="73">
        <f t="shared" si="28"/>
        <v>7630481</v>
      </c>
      <c r="F749" s="47"/>
    </row>
    <row r="750" spans="1:6">
      <c r="A750" s="72" t="s">
        <v>110</v>
      </c>
      <c r="B750" s="72" t="s">
        <v>111</v>
      </c>
      <c r="C750" s="143">
        <v>7561157.985342592</v>
      </c>
      <c r="D750" s="73">
        <f t="shared" si="28"/>
        <v>7561158</v>
      </c>
      <c r="F750" s="47"/>
    </row>
    <row r="751" spans="1:6">
      <c r="A751" s="72" t="s">
        <v>112</v>
      </c>
      <c r="B751" s="72" t="s">
        <v>113</v>
      </c>
      <c r="C751" s="143">
        <v>2893687.6969959922</v>
      </c>
      <c r="D751" s="73">
        <f t="shared" si="28"/>
        <v>2893688</v>
      </c>
      <c r="F751" s="47"/>
    </row>
    <row r="752" spans="1:6">
      <c r="A752" s="72" t="s">
        <v>114</v>
      </c>
      <c r="B752" s="72" t="s">
        <v>115</v>
      </c>
      <c r="C752" s="143">
        <v>5819512.344112156</v>
      </c>
      <c r="D752" s="73">
        <f t="shared" si="28"/>
        <v>5819512</v>
      </c>
      <c r="F752" s="47"/>
    </row>
    <row r="753" spans="1:6">
      <c r="A753" s="72" t="s">
        <v>116</v>
      </c>
      <c r="B753" s="72" t="s">
        <v>117</v>
      </c>
      <c r="C753" s="143">
        <v>9112190.341811398</v>
      </c>
      <c r="D753" s="73">
        <f t="shared" si="28"/>
        <v>9112190</v>
      </c>
      <c r="F753" s="47"/>
    </row>
    <row r="754" spans="1:6">
      <c r="A754" s="72" t="s">
        <v>118</v>
      </c>
      <c r="B754" s="72" t="s">
        <v>119</v>
      </c>
      <c r="C754" s="143">
        <v>17512750.674636662</v>
      </c>
      <c r="D754" s="73">
        <f t="shared" si="28"/>
        <v>17512751</v>
      </c>
      <c r="F754" s="47"/>
    </row>
    <row r="755" spans="1:6">
      <c r="A755" s="72" t="s">
        <v>120</v>
      </c>
      <c r="B755" s="72" t="s">
        <v>121</v>
      </c>
      <c r="C755" s="143">
        <v>9902140.4221955184</v>
      </c>
      <c r="D755" s="73">
        <f t="shared" si="28"/>
        <v>9902140</v>
      </c>
      <c r="F755" s="47"/>
    </row>
    <row r="756" spans="1:6">
      <c r="A756" s="72" t="s">
        <v>122</v>
      </c>
      <c r="B756" s="72" t="s">
        <v>123</v>
      </c>
      <c r="C756" s="143">
        <v>242842109.14244068</v>
      </c>
      <c r="D756" s="73">
        <f t="shared" si="28"/>
        <v>242842109</v>
      </c>
      <c r="F756" s="47"/>
    </row>
    <row r="757" spans="1:6">
      <c r="A757" s="72" t="s">
        <v>124</v>
      </c>
      <c r="B757" s="72" t="s">
        <v>125</v>
      </c>
      <c r="C757" s="143">
        <v>1857980.6996614344</v>
      </c>
      <c r="D757" s="73">
        <f t="shared" si="28"/>
        <v>1857981</v>
      </c>
      <c r="F757" s="47"/>
    </row>
    <row r="758" spans="1:6">
      <c r="A758" s="72" t="s">
        <v>126</v>
      </c>
      <c r="B758" s="72" t="s">
        <v>127</v>
      </c>
      <c r="C758" s="143">
        <v>22651331.594867725</v>
      </c>
      <c r="D758" s="73">
        <f t="shared" si="28"/>
        <v>22651332</v>
      </c>
      <c r="F758" s="47"/>
    </row>
    <row r="759" spans="1:6">
      <c r="A759" s="72" t="s">
        <v>128</v>
      </c>
      <c r="B759" s="72" t="s">
        <v>129</v>
      </c>
      <c r="C759" s="143">
        <v>13961924.212362219</v>
      </c>
      <c r="D759" s="73">
        <f t="shared" si="28"/>
        <v>13961924</v>
      </c>
      <c r="F759" s="47"/>
    </row>
    <row r="760" spans="1:6">
      <c r="A760" s="72" t="s">
        <v>130</v>
      </c>
      <c r="B760" s="72" t="s">
        <v>131</v>
      </c>
      <c r="C760" s="143">
        <v>2677209.4017516701</v>
      </c>
      <c r="D760" s="73">
        <f t="shared" si="28"/>
        <v>2677209</v>
      </c>
      <c r="F760" s="47"/>
    </row>
    <row r="761" spans="1:6">
      <c r="A761" s="72" t="s">
        <v>132</v>
      </c>
      <c r="B761" s="72" t="s">
        <v>133</v>
      </c>
      <c r="C761" s="143">
        <v>9917385.9885359704</v>
      </c>
      <c r="D761" s="73">
        <f t="shared" si="28"/>
        <v>9917386</v>
      </c>
      <c r="F761" s="47"/>
    </row>
    <row r="762" spans="1:6">
      <c r="A762" s="72" t="s">
        <v>134</v>
      </c>
      <c r="B762" s="72" t="s">
        <v>135</v>
      </c>
      <c r="C762" s="143">
        <v>36477431.733527862</v>
      </c>
      <c r="D762" s="73">
        <f t="shared" si="28"/>
        <v>36477432</v>
      </c>
      <c r="F762" s="47"/>
    </row>
    <row r="763" spans="1:6">
      <c r="A763" s="72" t="s">
        <v>136</v>
      </c>
      <c r="B763" s="72" t="s">
        <v>137</v>
      </c>
      <c r="C763" s="143">
        <v>8592688.0080272127</v>
      </c>
      <c r="D763" s="73">
        <f t="shared" si="28"/>
        <v>8592688</v>
      </c>
      <c r="F763" s="47"/>
    </row>
    <row r="764" spans="1:6">
      <c r="A764" s="72" t="s">
        <v>138</v>
      </c>
      <c r="B764" s="72" t="s">
        <v>139</v>
      </c>
      <c r="C764" s="143">
        <v>39708682.791685484</v>
      </c>
      <c r="D764" s="73">
        <f t="shared" si="28"/>
        <v>39708683</v>
      </c>
      <c r="F764" s="47"/>
    </row>
    <row r="765" spans="1:6">
      <c r="A765" s="72" t="s">
        <v>140</v>
      </c>
      <c r="B765" s="72" t="s">
        <v>141</v>
      </c>
      <c r="C765" s="143">
        <v>24022204.182997495</v>
      </c>
      <c r="D765" s="73">
        <f t="shared" si="28"/>
        <v>24022204</v>
      </c>
      <c r="F765" s="47"/>
    </row>
    <row r="766" spans="1:6">
      <c r="A766" s="72" t="s">
        <v>142</v>
      </c>
      <c r="B766" s="72" t="s">
        <v>143</v>
      </c>
      <c r="C766" s="143">
        <v>3853505.5081857112</v>
      </c>
      <c r="D766" s="73">
        <f t="shared" si="28"/>
        <v>3853506</v>
      </c>
      <c r="F766" s="47"/>
    </row>
    <row r="767" spans="1:6">
      <c r="A767" s="72" t="s">
        <v>144</v>
      </c>
      <c r="B767" s="72" t="s">
        <v>145</v>
      </c>
      <c r="C767" s="143">
        <v>3197041.3136436762</v>
      </c>
      <c r="D767" s="73">
        <f t="shared" si="28"/>
        <v>3197041</v>
      </c>
      <c r="F767" s="47"/>
    </row>
    <row r="768" spans="1:6">
      <c r="A768" s="72" t="s">
        <v>146</v>
      </c>
      <c r="B768" s="72" t="s">
        <v>147</v>
      </c>
      <c r="C768" s="143">
        <v>5649667.0596796405</v>
      </c>
      <c r="D768" s="73">
        <f t="shared" si="28"/>
        <v>5649667</v>
      </c>
      <c r="F768" s="47"/>
    </row>
    <row r="769" spans="1:6">
      <c r="A769" s="72" t="s">
        <v>148</v>
      </c>
      <c r="B769" s="72" t="s">
        <v>149</v>
      </c>
      <c r="C769" s="143">
        <v>4505200.5038014222</v>
      </c>
      <c r="D769" s="73">
        <f t="shared" si="28"/>
        <v>4505201</v>
      </c>
      <c r="F769" s="47"/>
    </row>
    <row r="770" spans="1:6">
      <c r="A770" s="72" t="s">
        <v>150</v>
      </c>
      <c r="B770" s="72" t="s">
        <v>151</v>
      </c>
      <c r="C770" s="143">
        <v>2132707.8684555292</v>
      </c>
      <c r="D770" s="73">
        <f t="shared" si="28"/>
        <v>2132708</v>
      </c>
      <c r="F770" s="47"/>
    </row>
    <row r="771" spans="1:6">
      <c r="A771" s="72" t="s">
        <v>152</v>
      </c>
      <c r="B771" s="72" t="s">
        <v>153</v>
      </c>
      <c r="C771" s="143">
        <v>2895543.8477473203</v>
      </c>
      <c r="D771" s="73">
        <f t="shared" si="28"/>
        <v>2895544</v>
      </c>
      <c r="F771" s="47"/>
    </row>
    <row r="772" spans="1:6">
      <c r="A772" s="72" t="s">
        <v>154</v>
      </c>
      <c r="B772" s="72" t="s">
        <v>155</v>
      </c>
      <c r="C772" s="143">
        <v>6921771.2041181829</v>
      </c>
      <c r="D772" s="73">
        <f t="shared" ref="D772:D813" si="29">ROUND(C772,0)</f>
        <v>6921771</v>
      </c>
      <c r="F772" s="47"/>
    </row>
    <row r="773" spans="1:6">
      <c r="A773" s="72" t="s">
        <v>156</v>
      </c>
      <c r="B773" s="72" t="s">
        <v>157</v>
      </c>
      <c r="C773" s="143">
        <v>8245864.6921213977</v>
      </c>
      <c r="D773" s="73">
        <f t="shared" si="29"/>
        <v>8245865</v>
      </c>
      <c r="F773" s="47"/>
    </row>
    <row r="774" spans="1:6">
      <c r="A774" s="72" t="s">
        <v>158</v>
      </c>
      <c r="B774" s="72" t="s">
        <v>159</v>
      </c>
      <c r="C774" s="143">
        <v>3592113.1350798029</v>
      </c>
      <c r="D774" s="73">
        <f t="shared" si="29"/>
        <v>3592113</v>
      </c>
      <c r="F774" s="47"/>
    </row>
    <row r="775" spans="1:6">
      <c r="A775" s="72" t="s">
        <v>160</v>
      </c>
      <c r="B775" s="72" t="s">
        <v>161</v>
      </c>
      <c r="C775" s="143">
        <v>20245663.477791235</v>
      </c>
      <c r="D775" s="73">
        <f t="shared" si="29"/>
        <v>20245663</v>
      </c>
      <c r="F775" s="47"/>
    </row>
    <row r="776" spans="1:6">
      <c r="A776" s="72" t="s">
        <v>162</v>
      </c>
      <c r="B776" s="72" t="s">
        <v>163</v>
      </c>
      <c r="C776" s="143">
        <v>4575750.3116182331</v>
      </c>
      <c r="D776" s="73">
        <f t="shared" si="29"/>
        <v>4575750</v>
      </c>
      <c r="F776" s="47"/>
    </row>
    <row r="777" spans="1:6">
      <c r="A777" s="72" t="s">
        <v>164</v>
      </c>
      <c r="B777" s="72" t="s">
        <v>165</v>
      </c>
      <c r="C777" s="143">
        <v>4023690.1843469311</v>
      </c>
      <c r="D777" s="73">
        <f t="shared" si="29"/>
        <v>4023690</v>
      </c>
      <c r="F777" s="47"/>
    </row>
    <row r="778" spans="1:6">
      <c r="A778" s="72" t="s">
        <v>166</v>
      </c>
      <c r="B778" s="72" t="s">
        <v>167</v>
      </c>
      <c r="C778" s="143">
        <v>2133793.9524789578</v>
      </c>
      <c r="D778" s="73">
        <f t="shared" si="29"/>
        <v>2133794</v>
      </c>
      <c r="F778" s="47"/>
    </row>
    <row r="779" spans="1:6">
      <c r="A779" s="72" t="s">
        <v>168</v>
      </c>
      <c r="B779" s="72" t="s">
        <v>169</v>
      </c>
      <c r="C779" s="143">
        <v>19455643.805614416</v>
      </c>
      <c r="D779" s="73">
        <f t="shared" si="29"/>
        <v>19455644</v>
      </c>
      <c r="F779" s="47"/>
    </row>
    <row r="780" spans="1:6">
      <c r="A780" s="72" t="s">
        <v>170</v>
      </c>
      <c r="B780" s="72" t="s">
        <v>171</v>
      </c>
      <c r="C780" s="143">
        <v>3009081.1151336953</v>
      </c>
      <c r="D780" s="73">
        <f t="shared" si="29"/>
        <v>3009081</v>
      </c>
      <c r="F780" s="47"/>
    </row>
    <row r="781" spans="1:6">
      <c r="A781" s="72" t="s">
        <v>172</v>
      </c>
      <c r="B781" s="72" t="s">
        <v>173</v>
      </c>
      <c r="C781" s="143">
        <v>14806233.488186862</v>
      </c>
      <c r="D781" s="73">
        <f t="shared" si="29"/>
        <v>14806233</v>
      </c>
      <c r="F781" s="47"/>
    </row>
    <row r="782" spans="1:6">
      <c r="A782" s="72" t="s">
        <v>174</v>
      </c>
      <c r="B782" s="72" t="s">
        <v>175</v>
      </c>
      <c r="C782" s="143">
        <v>14555871.587670967</v>
      </c>
      <c r="D782" s="73">
        <f t="shared" si="29"/>
        <v>14555872</v>
      </c>
      <c r="F782" s="47"/>
    </row>
    <row r="783" spans="1:6">
      <c r="A783" s="72" t="s">
        <v>176</v>
      </c>
      <c r="B783" s="72" t="s">
        <v>177</v>
      </c>
      <c r="C783" s="143">
        <v>5487427.216451453</v>
      </c>
      <c r="D783" s="73">
        <f t="shared" si="29"/>
        <v>5487427</v>
      </c>
      <c r="F783" s="47"/>
    </row>
    <row r="784" spans="1:6">
      <c r="A784" s="72" t="s">
        <v>178</v>
      </c>
      <c r="B784" s="72" t="s">
        <v>179</v>
      </c>
      <c r="C784" s="143">
        <v>4188952.2457663934</v>
      </c>
      <c r="D784" s="73">
        <f t="shared" si="29"/>
        <v>4188952</v>
      </c>
      <c r="F784" s="47"/>
    </row>
    <row r="785" spans="1:6">
      <c r="A785" s="72" t="s">
        <v>180</v>
      </c>
      <c r="B785" s="72" t="s">
        <v>181</v>
      </c>
      <c r="C785" s="143">
        <v>68139498.502761662</v>
      </c>
      <c r="D785" s="73">
        <f t="shared" si="29"/>
        <v>68139499</v>
      </c>
      <c r="F785" s="47"/>
    </row>
    <row r="786" spans="1:6">
      <c r="A786" s="72" t="s">
        <v>182</v>
      </c>
      <c r="B786" s="72" t="s">
        <v>183</v>
      </c>
      <c r="C786" s="143">
        <v>8895567.444953002</v>
      </c>
      <c r="D786" s="73">
        <f t="shared" si="29"/>
        <v>8895567</v>
      </c>
      <c r="F786" s="47"/>
    </row>
    <row r="787" spans="1:6">
      <c r="A787" s="72" t="s">
        <v>184</v>
      </c>
      <c r="B787" s="72" t="s">
        <v>185</v>
      </c>
      <c r="C787" s="143">
        <v>9322065.7673343066</v>
      </c>
      <c r="D787" s="73">
        <f t="shared" si="29"/>
        <v>9322066</v>
      </c>
      <c r="F787" s="47"/>
    </row>
    <row r="788" spans="1:6">
      <c r="A788" s="72" t="s">
        <v>186</v>
      </c>
      <c r="B788" s="72" t="s">
        <v>187</v>
      </c>
      <c r="C788" s="143">
        <v>3386454.673165617</v>
      </c>
      <c r="D788" s="73">
        <f t="shared" si="29"/>
        <v>3386455</v>
      </c>
      <c r="F788" s="47"/>
    </row>
    <row r="789" spans="1:6">
      <c r="A789" s="72" t="s">
        <v>188</v>
      </c>
      <c r="B789" s="72" t="s">
        <v>189</v>
      </c>
      <c r="C789" s="143">
        <v>1691483.1618437273</v>
      </c>
      <c r="D789" s="73">
        <f t="shared" si="29"/>
        <v>1691483</v>
      </c>
      <c r="F789" s="47"/>
    </row>
    <row r="790" spans="1:6">
      <c r="A790" s="72" t="s">
        <v>190</v>
      </c>
      <c r="B790" s="72" t="s">
        <v>191</v>
      </c>
      <c r="C790" s="143">
        <v>12630611.979657145</v>
      </c>
      <c r="D790" s="73">
        <f t="shared" si="29"/>
        <v>12630612</v>
      </c>
      <c r="F790" s="47"/>
    </row>
    <row r="791" spans="1:6">
      <c r="A791" s="72" t="s">
        <v>192</v>
      </c>
      <c r="B791" s="72" t="s">
        <v>193</v>
      </c>
      <c r="C791" s="143">
        <v>32818497.077438444</v>
      </c>
      <c r="D791" s="73">
        <f t="shared" si="29"/>
        <v>32818497</v>
      </c>
      <c r="F791" s="47"/>
    </row>
    <row r="792" spans="1:6">
      <c r="A792" s="72" t="s">
        <v>194</v>
      </c>
      <c r="B792" s="72" t="s">
        <v>195</v>
      </c>
      <c r="C792" s="143">
        <v>2672759.024728029</v>
      </c>
      <c r="D792" s="73">
        <f t="shared" si="29"/>
        <v>2672759</v>
      </c>
      <c r="F792" s="47"/>
    </row>
    <row r="793" spans="1:6">
      <c r="A793" s="72" t="s">
        <v>196</v>
      </c>
      <c r="B793" s="72" t="s">
        <v>197</v>
      </c>
      <c r="C793" s="143">
        <v>6052099.757983855</v>
      </c>
      <c r="D793" s="73">
        <f t="shared" si="29"/>
        <v>6052100</v>
      </c>
      <c r="F793" s="47"/>
    </row>
    <row r="794" spans="1:6">
      <c r="A794" s="72" t="s">
        <v>198</v>
      </c>
      <c r="B794" s="72" t="s">
        <v>199</v>
      </c>
      <c r="C794" s="143">
        <v>2258365.7541416469</v>
      </c>
      <c r="D794" s="73">
        <f t="shared" si="29"/>
        <v>2258366</v>
      </c>
      <c r="F794" s="47"/>
    </row>
    <row r="795" spans="1:6">
      <c r="A795" s="72" t="s">
        <v>200</v>
      </c>
      <c r="B795" s="72" t="s">
        <v>201</v>
      </c>
      <c r="C795" s="143">
        <v>24025153.23785159</v>
      </c>
      <c r="D795" s="73">
        <f t="shared" si="29"/>
        <v>24025153</v>
      </c>
      <c r="F795" s="47"/>
    </row>
    <row r="796" spans="1:6">
      <c r="A796" s="72" t="s">
        <v>202</v>
      </c>
      <c r="B796" s="72" t="s">
        <v>203</v>
      </c>
      <c r="C796" s="143">
        <v>7067998.4705981463</v>
      </c>
      <c r="D796" s="73">
        <f t="shared" si="29"/>
        <v>7067998</v>
      </c>
      <c r="F796" s="47"/>
    </row>
    <row r="797" spans="1:6">
      <c r="A797" s="72" t="s">
        <v>204</v>
      </c>
      <c r="B797" s="72" t="s">
        <v>205</v>
      </c>
      <c r="C797" s="143">
        <v>16724476.356474491</v>
      </c>
      <c r="D797" s="73">
        <f t="shared" si="29"/>
        <v>16724476</v>
      </c>
      <c r="F797" s="47"/>
    </row>
    <row r="798" spans="1:6">
      <c r="A798" s="72" t="s">
        <v>206</v>
      </c>
      <c r="B798" s="72" t="s">
        <v>207</v>
      </c>
      <c r="C798" s="143">
        <v>24629539.663963016</v>
      </c>
      <c r="D798" s="73">
        <f t="shared" si="29"/>
        <v>24629540</v>
      </c>
      <c r="F798" s="47"/>
    </row>
    <row r="799" spans="1:6">
      <c r="A799" s="72" t="s">
        <v>208</v>
      </c>
      <c r="B799" s="72" t="s">
        <v>209</v>
      </c>
      <c r="C799" s="143">
        <v>6667147.5750792306</v>
      </c>
      <c r="D799" s="73">
        <f t="shared" si="29"/>
        <v>6667148</v>
      </c>
      <c r="F799" s="47"/>
    </row>
    <row r="800" spans="1:6">
      <c r="A800" s="72" t="s">
        <v>210</v>
      </c>
      <c r="B800" s="72" t="s">
        <v>211</v>
      </c>
      <c r="C800" s="143">
        <v>15045376.542475514</v>
      </c>
      <c r="D800" s="73">
        <f t="shared" si="29"/>
        <v>15045377</v>
      </c>
      <c r="F800" s="47"/>
    </row>
    <row r="801" spans="1:6">
      <c r="A801" s="72" t="s">
        <v>212</v>
      </c>
      <c r="B801" s="72" t="s">
        <v>213</v>
      </c>
      <c r="C801" s="143">
        <v>2989652.5624757623</v>
      </c>
      <c r="D801" s="73">
        <f t="shared" si="29"/>
        <v>2989653</v>
      </c>
      <c r="F801" s="47"/>
    </row>
    <row r="802" spans="1:6">
      <c r="A802" s="72" t="s">
        <v>214</v>
      </c>
      <c r="B802" s="72" t="s">
        <v>215</v>
      </c>
      <c r="C802" s="143">
        <v>81911187.836750761</v>
      </c>
      <c r="D802" s="73">
        <f t="shared" si="29"/>
        <v>81911188</v>
      </c>
      <c r="F802" s="47"/>
    </row>
    <row r="803" spans="1:6">
      <c r="A803" s="72" t="s">
        <v>216</v>
      </c>
      <c r="B803" s="72" t="s">
        <v>217</v>
      </c>
      <c r="C803" s="143">
        <v>9587372.1277085803</v>
      </c>
      <c r="D803" s="73">
        <f t="shared" si="29"/>
        <v>9587372</v>
      </c>
      <c r="F803" s="47"/>
    </row>
    <row r="804" spans="1:6">
      <c r="A804" s="72" t="s">
        <v>218</v>
      </c>
      <c r="B804" s="72" t="s">
        <v>219</v>
      </c>
      <c r="C804" s="143">
        <v>28665329.313966129</v>
      </c>
      <c r="D804" s="73">
        <f t="shared" si="29"/>
        <v>28665329</v>
      </c>
      <c r="F804" s="47"/>
    </row>
    <row r="805" spans="1:6">
      <c r="A805" s="72" t="s">
        <v>220</v>
      </c>
      <c r="B805" s="72" t="s">
        <v>221</v>
      </c>
      <c r="C805" s="143">
        <v>11666115.905757438</v>
      </c>
      <c r="D805" s="73">
        <f t="shared" si="29"/>
        <v>11666116</v>
      </c>
      <c r="F805" s="47"/>
    </row>
    <row r="806" spans="1:6">
      <c r="A806" s="72" t="s">
        <v>222</v>
      </c>
      <c r="B806" s="72" t="s">
        <v>223</v>
      </c>
      <c r="C806" s="143">
        <v>2621620.2629857361</v>
      </c>
      <c r="D806" s="73">
        <f t="shared" si="29"/>
        <v>2621620</v>
      </c>
      <c r="F806" s="47"/>
    </row>
    <row r="807" spans="1:6">
      <c r="A807" s="72" t="s">
        <v>224</v>
      </c>
      <c r="B807" s="72" t="s">
        <v>225</v>
      </c>
      <c r="C807" s="143">
        <v>20438665.443133481</v>
      </c>
      <c r="D807" s="73">
        <f t="shared" si="29"/>
        <v>20438665</v>
      </c>
      <c r="F807" s="47"/>
    </row>
    <row r="808" spans="1:6">
      <c r="A808" s="72" t="s">
        <v>226</v>
      </c>
      <c r="B808" s="72" t="s">
        <v>227</v>
      </c>
      <c r="C808" s="143">
        <v>84581113.446421668</v>
      </c>
      <c r="D808" s="73">
        <f t="shared" si="29"/>
        <v>84581113</v>
      </c>
      <c r="F808" s="47"/>
    </row>
    <row r="809" spans="1:6">
      <c r="A809" s="72" t="s">
        <v>228</v>
      </c>
      <c r="B809" s="72" t="s">
        <v>229</v>
      </c>
      <c r="C809" s="143">
        <v>4458591.7948152497</v>
      </c>
      <c r="D809" s="73">
        <f t="shared" si="29"/>
        <v>4458592</v>
      </c>
      <c r="F809" s="47"/>
    </row>
    <row r="810" spans="1:6">
      <c r="A810" s="72" t="s">
        <v>230</v>
      </c>
      <c r="B810" s="72" t="s">
        <v>231</v>
      </c>
      <c r="C810" s="143">
        <v>42184998.132962167</v>
      </c>
      <c r="D810" s="73">
        <f t="shared" si="29"/>
        <v>42184998</v>
      </c>
      <c r="F810" s="47"/>
    </row>
    <row r="811" spans="1:6">
      <c r="A811" s="72" t="s">
        <v>232</v>
      </c>
      <c r="B811" s="72" t="s">
        <v>233</v>
      </c>
      <c r="C811" s="143">
        <v>2502303.0776042566</v>
      </c>
      <c r="D811" s="73">
        <f t="shared" si="29"/>
        <v>2502303</v>
      </c>
      <c r="F811" s="47"/>
    </row>
    <row r="812" spans="1:6">
      <c r="A812" s="72" t="s">
        <v>234</v>
      </c>
      <c r="B812" s="72" t="s">
        <v>235</v>
      </c>
      <c r="C812" s="143">
        <v>2213779.0083130798</v>
      </c>
      <c r="D812" s="73">
        <f t="shared" si="29"/>
        <v>2213779</v>
      </c>
      <c r="F812" s="47"/>
    </row>
    <row r="813" spans="1:6">
      <c r="A813" s="42"/>
      <c r="B813" s="125" t="s">
        <v>438</v>
      </c>
      <c r="C813" s="144">
        <v>1606674706.9999998</v>
      </c>
      <c r="D813" s="73">
        <f t="shared" si="29"/>
        <v>1606674707</v>
      </c>
    </row>
  </sheetData>
  <autoFilter ref="B593:B700" xr:uid="{ED873148-7C22-4894-A708-34F23571C9A5}"/>
  <mergeCells count="19">
    <mergeCell ref="B5:C5"/>
    <mergeCell ref="D5:F5"/>
    <mergeCell ref="B6:B7"/>
    <mergeCell ref="C6:C7"/>
    <mergeCell ref="D6:D9"/>
    <mergeCell ref="E6:E9"/>
    <mergeCell ref="F6:F9"/>
    <mergeCell ref="A364:A365"/>
    <mergeCell ref="A478:A479"/>
    <mergeCell ref="A246:A251"/>
    <mergeCell ref="D592:D593"/>
    <mergeCell ref="E592:E593"/>
    <mergeCell ref="B246:C246"/>
    <mergeCell ref="B247:C247"/>
    <mergeCell ref="D246:E247"/>
    <mergeCell ref="B248:B249"/>
    <mergeCell ref="C248:C249"/>
    <mergeCell ref="B250:B251"/>
    <mergeCell ref="C250:C2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N110"/>
  <sheetViews>
    <sheetView zoomScaleNormal="100" workbookViewId="0">
      <selection activeCell="C3" sqref="C3"/>
    </sheetView>
  </sheetViews>
  <sheetFormatPr baseColWidth="10" defaultRowHeight="15"/>
  <cols>
    <col min="2" max="2" width="18" bestFit="1" customWidth="1"/>
    <col min="3" max="3" width="16.85546875" bestFit="1" customWidth="1"/>
    <col min="4" max="13" width="15.5703125" bestFit="1" customWidth="1"/>
  </cols>
  <sheetData>
    <row r="1" spans="2:14">
      <c r="C1" s="56">
        <f>SUM(C3:C108)-Yucatán!E6</f>
        <v>0</v>
      </c>
    </row>
    <row r="2" spans="2:14" ht="30">
      <c r="B2" s="40" t="s">
        <v>236</v>
      </c>
      <c r="C2" s="45" t="s">
        <v>353</v>
      </c>
      <c r="D2" s="41" t="s">
        <v>237</v>
      </c>
      <c r="E2" s="41" t="s">
        <v>238</v>
      </c>
      <c r="F2" s="41" t="s">
        <v>239</v>
      </c>
      <c r="G2" s="41" t="s">
        <v>240</v>
      </c>
      <c r="H2" s="41" t="s">
        <v>241</v>
      </c>
      <c r="I2" s="41" t="s">
        <v>242</v>
      </c>
      <c r="J2" s="41" t="s">
        <v>243</v>
      </c>
      <c r="K2" s="41" t="s">
        <v>244</v>
      </c>
      <c r="L2" s="41" t="s">
        <v>245</v>
      </c>
      <c r="M2" s="41" t="s">
        <v>246</v>
      </c>
    </row>
    <row r="3" spans="2:14">
      <c r="B3" s="42" t="s">
        <v>247</v>
      </c>
      <c r="C3" s="141">
        <f>VLOOKUP(MID(B3,5,100),Yucatán!$C$17:$S$122,17,0)</f>
        <v>7269364</v>
      </c>
      <c r="D3" s="141">
        <f>ROUND($C3/10,0)</f>
        <v>726936</v>
      </c>
      <c r="E3" s="141">
        <f>D3</f>
        <v>726936</v>
      </c>
      <c r="F3" s="141">
        <f t="shared" ref="F3:M3" si="0">E3</f>
        <v>726936</v>
      </c>
      <c r="G3" s="141">
        <f t="shared" si="0"/>
        <v>726936</v>
      </c>
      <c r="H3" s="141">
        <f t="shared" si="0"/>
        <v>726936</v>
      </c>
      <c r="I3" s="141">
        <f t="shared" si="0"/>
        <v>726936</v>
      </c>
      <c r="J3" s="141">
        <f t="shared" si="0"/>
        <v>726936</v>
      </c>
      <c r="K3" s="141">
        <f t="shared" si="0"/>
        <v>726936</v>
      </c>
      <c r="L3" s="141">
        <f t="shared" si="0"/>
        <v>726936</v>
      </c>
      <c r="M3" s="141">
        <f t="shared" si="0"/>
        <v>726936</v>
      </c>
      <c r="N3" s="145"/>
    </row>
    <row r="4" spans="2:14">
      <c r="B4" s="42" t="s">
        <v>248</v>
      </c>
      <c r="C4" s="141">
        <f>VLOOKUP(MID(B4,5,100),Yucatán!$C$17:$S$122,17,0)</f>
        <v>8882996</v>
      </c>
      <c r="D4" s="141">
        <f t="shared" ref="D4:D67" si="1">ROUND($C4/10,0)</f>
        <v>888300</v>
      </c>
      <c r="E4" s="141">
        <f t="shared" ref="E4:M4" si="2">D4</f>
        <v>888300</v>
      </c>
      <c r="F4" s="141">
        <f t="shared" si="2"/>
        <v>888300</v>
      </c>
      <c r="G4" s="141">
        <f t="shared" si="2"/>
        <v>888300</v>
      </c>
      <c r="H4" s="141">
        <f t="shared" si="2"/>
        <v>888300</v>
      </c>
      <c r="I4" s="141">
        <f t="shared" si="2"/>
        <v>888300</v>
      </c>
      <c r="J4" s="141">
        <f t="shared" si="2"/>
        <v>888300</v>
      </c>
      <c r="K4" s="141">
        <f t="shared" si="2"/>
        <v>888300</v>
      </c>
      <c r="L4" s="141">
        <f t="shared" si="2"/>
        <v>888300</v>
      </c>
      <c r="M4" s="141">
        <f t="shared" si="2"/>
        <v>888300</v>
      </c>
      <c r="N4" s="145"/>
    </row>
    <row r="5" spans="2:14">
      <c r="B5" s="42" t="s">
        <v>249</v>
      </c>
      <c r="C5" s="141">
        <f>VLOOKUP(MID(B5,5,100),Yucatán!$C$17:$S$122,17,0)</f>
        <v>10493293</v>
      </c>
      <c r="D5" s="141">
        <f t="shared" si="1"/>
        <v>1049329</v>
      </c>
      <c r="E5" s="141">
        <f t="shared" ref="E5:M5" si="3">D5</f>
        <v>1049329</v>
      </c>
      <c r="F5" s="141">
        <f t="shared" si="3"/>
        <v>1049329</v>
      </c>
      <c r="G5" s="141">
        <f t="shared" si="3"/>
        <v>1049329</v>
      </c>
      <c r="H5" s="141">
        <f t="shared" si="3"/>
        <v>1049329</v>
      </c>
      <c r="I5" s="141">
        <f t="shared" si="3"/>
        <v>1049329</v>
      </c>
      <c r="J5" s="141">
        <f t="shared" si="3"/>
        <v>1049329</v>
      </c>
      <c r="K5" s="141">
        <f t="shared" si="3"/>
        <v>1049329</v>
      </c>
      <c r="L5" s="141">
        <f t="shared" si="3"/>
        <v>1049329</v>
      </c>
      <c r="M5" s="141">
        <f t="shared" si="3"/>
        <v>1049329</v>
      </c>
      <c r="N5" s="145"/>
    </row>
    <row r="6" spans="2:14">
      <c r="B6" s="42" t="s">
        <v>250</v>
      </c>
      <c r="C6" s="141">
        <f>VLOOKUP(MID(B6,5,100),Yucatán!$C$17:$S$122,17,0)</f>
        <v>4250290</v>
      </c>
      <c r="D6" s="141">
        <f t="shared" si="1"/>
        <v>425029</v>
      </c>
      <c r="E6" s="141">
        <f t="shared" ref="E6:M6" si="4">D6</f>
        <v>425029</v>
      </c>
      <c r="F6" s="141">
        <f t="shared" si="4"/>
        <v>425029</v>
      </c>
      <c r="G6" s="141">
        <f t="shared" si="4"/>
        <v>425029</v>
      </c>
      <c r="H6" s="141">
        <f t="shared" si="4"/>
        <v>425029</v>
      </c>
      <c r="I6" s="141">
        <f t="shared" si="4"/>
        <v>425029</v>
      </c>
      <c r="J6" s="141">
        <f t="shared" si="4"/>
        <v>425029</v>
      </c>
      <c r="K6" s="141">
        <f t="shared" si="4"/>
        <v>425029</v>
      </c>
      <c r="L6" s="141">
        <f t="shared" si="4"/>
        <v>425029</v>
      </c>
      <c r="M6" s="141">
        <f t="shared" si="4"/>
        <v>425029</v>
      </c>
      <c r="N6" s="145"/>
    </row>
    <row r="7" spans="2:14">
      <c r="B7" s="42" t="s">
        <v>251</v>
      </c>
      <c r="C7" s="141">
        <f>VLOOKUP(MID(B7,5,100),Yucatán!$C$17:$S$122,17,0)</f>
        <v>2988275</v>
      </c>
      <c r="D7" s="141">
        <f t="shared" si="1"/>
        <v>298828</v>
      </c>
      <c r="E7" s="141">
        <f t="shared" ref="E7:M7" si="5">D7</f>
        <v>298828</v>
      </c>
      <c r="F7" s="141">
        <f t="shared" si="5"/>
        <v>298828</v>
      </c>
      <c r="G7" s="141">
        <f t="shared" si="5"/>
        <v>298828</v>
      </c>
      <c r="H7" s="141">
        <f t="shared" si="5"/>
        <v>298828</v>
      </c>
      <c r="I7" s="141">
        <f t="shared" si="5"/>
        <v>298828</v>
      </c>
      <c r="J7" s="141">
        <f t="shared" si="5"/>
        <v>298828</v>
      </c>
      <c r="K7" s="141">
        <f t="shared" si="5"/>
        <v>298828</v>
      </c>
      <c r="L7" s="141">
        <f t="shared" si="5"/>
        <v>298828</v>
      </c>
      <c r="M7" s="141">
        <f t="shared" si="5"/>
        <v>298828</v>
      </c>
      <c r="N7" s="145"/>
    </row>
    <row r="8" spans="2:14">
      <c r="B8" s="42" t="s">
        <v>252</v>
      </c>
      <c r="C8" s="141">
        <f>VLOOKUP(MID(B8,5,100),Yucatán!$C$17:$S$122,17,0)</f>
        <v>9922418</v>
      </c>
      <c r="D8" s="141">
        <f t="shared" si="1"/>
        <v>992242</v>
      </c>
      <c r="E8" s="141">
        <f t="shared" ref="E8:M8" si="6">D8</f>
        <v>992242</v>
      </c>
      <c r="F8" s="141">
        <f t="shared" si="6"/>
        <v>992242</v>
      </c>
      <c r="G8" s="141">
        <f t="shared" si="6"/>
        <v>992242</v>
      </c>
      <c r="H8" s="141">
        <f t="shared" si="6"/>
        <v>992242</v>
      </c>
      <c r="I8" s="141">
        <f t="shared" si="6"/>
        <v>992242</v>
      </c>
      <c r="J8" s="141">
        <f t="shared" si="6"/>
        <v>992242</v>
      </c>
      <c r="K8" s="141">
        <f t="shared" si="6"/>
        <v>992242</v>
      </c>
      <c r="L8" s="141">
        <f t="shared" si="6"/>
        <v>992242</v>
      </c>
      <c r="M8" s="141">
        <f t="shared" si="6"/>
        <v>992242</v>
      </c>
      <c r="N8" s="145"/>
    </row>
    <row r="9" spans="2:14">
      <c r="B9" s="42" t="s">
        <v>253</v>
      </c>
      <c r="C9" s="141">
        <f>VLOOKUP(MID(B9,5,100),Yucatán!$C$17:$S$122,17,0)</f>
        <v>3675842</v>
      </c>
      <c r="D9" s="141">
        <f t="shared" si="1"/>
        <v>367584</v>
      </c>
      <c r="E9" s="141">
        <f t="shared" ref="E9:M9" si="7">D9</f>
        <v>367584</v>
      </c>
      <c r="F9" s="141">
        <f t="shared" si="7"/>
        <v>367584</v>
      </c>
      <c r="G9" s="141">
        <f t="shared" si="7"/>
        <v>367584</v>
      </c>
      <c r="H9" s="141">
        <f t="shared" si="7"/>
        <v>367584</v>
      </c>
      <c r="I9" s="141">
        <f t="shared" si="7"/>
        <v>367584</v>
      </c>
      <c r="J9" s="141">
        <f t="shared" si="7"/>
        <v>367584</v>
      </c>
      <c r="K9" s="141">
        <f t="shared" si="7"/>
        <v>367584</v>
      </c>
      <c r="L9" s="141">
        <f t="shared" si="7"/>
        <v>367584</v>
      </c>
      <c r="M9" s="141">
        <f t="shared" si="7"/>
        <v>367584</v>
      </c>
      <c r="N9" s="145"/>
    </row>
    <row r="10" spans="2:14">
      <c r="B10" s="42" t="s">
        <v>254</v>
      </c>
      <c r="C10" s="141">
        <f>VLOOKUP(MID(B10,5,100),Yucatán!$C$17:$S$122,17,0)</f>
        <v>9464942</v>
      </c>
      <c r="D10" s="141">
        <f t="shared" si="1"/>
        <v>946494</v>
      </c>
      <c r="E10" s="141">
        <f t="shared" ref="E10:M10" si="8">D10</f>
        <v>946494</v>
      </c>
      <c r="F10" s="141">
        <f t="shared" si="8"/>
        <v>946494</v>
      </c>
      <c r="G10" s="141">
        <f t="shared" si="8"/>
        <v>946494</v>
      </c>
      <c r="H10" s="141">
        <f t="shared" si="8"/>
        <v>946494</v>
      </c>
      <c r="I10" s="141">
        <f t="shared" si="8"/>
        <v>946494</v>
      </c>
      <c r="J10" s="141">
        <f t="shared" si="8"/>
        <v>946494</v>
      </c>
      <c r="K10" s="141">
        <f t="shared" si="8"/>
        <v>946494</v>
      </c>
      <c r="L10" s="141">
        <f t="shared" si="8"/>
        <v>946494</v>
      </c>
      <c r="M10" s="141">
        <f t="shared" si="8"/>
        <v>946494</v>
      </c>
      <c r="N10" s="145"/>
    </row>
    <row r="11" spans="2:14">
      <c r="B11" s="42" t="s">
        <v>255</v>
      </c>
      <c r="C11" s="141">
        <f>VLOOKUP(MID(B11,5,100),Yucatán!$C$17:$S$122,17,0)</f>
        <v>5400503</v>
      </c>
      <c r="D11" s="141">
        <f t="shared" si="1"/>
        <v>540050</v>
      </c>
      <c r="E11" s="141">
        <f t="shared" ref="E11:M11" si="9">D11</f>
        <v>540050</v>
      </c>
      <c r="F11" s="141">
        <f t="shared" si="9"/>
        <v>540050</v>
      </c>
      <c r="G11" s="141">
        <f t="shared" si="9"/>
        <v>540050</v>
      </c>
      <c r="H11" s="141">
        <f t="shared" si="9"/>
        <v>540050</v>
      </c>
      <c r="I11" s="141">
        <f t="shared" si="9"/>
        <v>540050</v>
      </c>
      <c r="J11" s="141">
        <f t="shared" si="9"/>
        <v>540050</v>
      </c>
      <c r="K11" s="141">
        <f t="shared" si="9"/>
        <v>540050</v>
      </c>
      <c r="L11" s="141">
        <f t="shared" si="9"/>
        <v>540050</v>
      </c>
      <c r="M11" s="141">
        <f t="shared" si="9"/>
        <v>540050</v>
      </c>
      <c r="N11" s="145"/>
    </row>
    <row r="12" spans="2:14">
      <c r="B12" s="42" t="s">
        <v>256</v>
      </c>
      <c r="C12" s="141">
        <f>VLOOKUP(MID(B12,5,100),Yucatán!$C$17:$S$122,17,0)</f>
        <v>8019158</v>
      </c>
      <c r="D12" s="141">
        <f t="shared" si="1"/>
        <v>801916</v>
      </c>
      <c r="E12" s="141">
        <f t="shared" ref="E12:M12" si="10">D12</f>
        <v>801916</v>
      </c>
      <c r="F12" s="141">
        <f t="shared" si="10"/>
        <v>801916</v>
      </c>
      <c r="G12" s="141">
        <f t="shared" si="10"/>
        <v>801916</v>
      </c>
      <c r="H12" s="141">
        <f t="shared" si="10"/>
        <v>801916</v>
      </c>
      <c r="I12" s="141">
        <f t="shared" si="10"/>
        <v>801916</v>
      </c>
      <c r="J12" s="141">
        <f t="shared" si="10"/>
        <v>801916</v>
      </c>
      <c r="K12" s="141">
        <f t="shared" si="10"/>
        <v>801916</v>
      </c>
      <c r="L12" s="141">
        <f t="shared" si="10"/>
        <v>801916</v>
      </c>
      <c r="M12" s="141">
        <f t="shared" si="10"/>
        <v>801916</v>
      </c>
      <c r="N12" s="145"/>
    </row>
    <row r="13" spans="2:14">
      <c r="B13" s="42" t="s">
        <v>257</v>
      </c>
      <c r="C13" s="141">
        <f>VLOOKUP(MID(B13,5,100),Yucatán!$C$17:$S$122,17,0)</f>
        <v>6690716</v>
      </c>
      <c r="D13" s="141">
        <f t="shared" si="1"/>
        <v>669072</v>
      </c>
      <c r="E13" s="141">
        <f t="shared" ref="E13:M13" si="11">D13</f>
        <v>669072</v>
      </c>
      <c r="F13" s="141">
        <f t="shared" si="11"/>
        <v>669072</v>
      </c>
      <c r="G13" s="141">
        <f t="shared" si="11"/>
        <v>669072</v>
      </c>
      <c r="H13" s="141">
        <f t="shared" si="11"/>
        <v>669072</v>
      </c>
      <c r="I13" s="141">
        <f t="shared" si="11"/>
        <v>669072</v>
      </c>
      <c r="J13" s="141">
        <f t="shared" si="11"/>
        <v>669072</v>
      </c>
      <c r="K13" s="141">
        <f t="shared" si="11"/>
        <v>669072</v>
      </c>
      <c r="L13" s="141">
        <f t="shared" si="11"/>
        <v>669072</v>
      </c>
      <c r="M13" s="141">
        <f t="shared" si="11"/>
        <v>669072</v>
      </c>
      <c r="N13" s="145"/>
    </row>
    <row r="14" spans="2:14">
      <c r="B14" s="42" t="s">
        <v>258</v>
      </c>
      <c r="C14" s="141">
        <f>VLOOKUP(MID(B14,5,100),Yucatán!$C$17:$S$122,17,0)</f>
        <v>7190712</v>
      </c>
      <c r="D14" s="141">
        <f t="shared" si="1"/>
        <v>719071</v>
      </c>
      <c r="E14" s="141">
        <f t="shared" ref="E14:M14" si="12">D14</f>
        <v>719071</v>
      </c>
      <c r="F14" s="141">
        <f t="shared" si="12"/>
        <v>719071</v>
      </c>
      <c r="G14" s="141">
        <f t="shared" si="12"/>
        <v>719071</v>
      </c>
      <c r="H14" s="141">
        <f t="shared" si="12"/>
        <v>719071</v>
      </c>
      <c r="I14" s="141">
        <f t="shared" si="12"/>
        <v>719071</v>
      </c>
      <c r="J14" s="141">
        <f t="shared" si="12"/>
        <v>719071</v>
      </c>
      <c r="K14" s="141">
        <f t="shared" si="12"/>
        <v>719071</v>
      </c>
      <c r="L14" s="141">
        <f t="shared" si="12"/>
        <v>719071</v>
      </c>
      <c r="M14" s="141">
        <f t="shared" si="12"/>
        <v>719071</v>
      </c>
      <c r="N14" s="145"/>
    </row>
    <row r="15" spans="2:14">
      <c r="B15" s="42" t="s">
        <v>259</v>
      </c>
      <c r="C15" s="141">
        <f>VLOOKUP(MID(B15,5,100),Yucatán!$C$17:$S$122,17,0)</f>
        <v>3393287</v>
      </c>
      <c r="D15" s="141">
        <f t="shared" si="1"/>
        <v>339329</v>
      </c>
      <c r="E15" s="141">
        <f t="shared" ref="E15:M15" si="13">D15</f>
        <v>339329</v>
      </c>
      <c r="F15" s="141">
        <f t="shared" si="13"/>
        <v>339329</v>
      </c>
      <c r="G15" s="141">
        <f t="shared" si="13"/>
        <v>339329</v>
      </c>
      <c r="H15" s="141">
        <f t="shared" si="13"/>
        <v>339329</v>
      </c>
      <c r="I15" s="141">
        <f t="shared" si="13"/>
        <v>339329</v>
      </c>
      <c r="J15" s="141">
        <f t="shared" si="13"/>
        <v>339329</v>
      </c>
      <c r="K15" s="141">
        <f t="shared" si="13"/>
        <v>339329</v>
      </c>
      <c r="L15" s="141">
        <f t="shared" si="13"/>
        <v>339329</v>
      </c>
      <c r="M15" s="141">
        <f t="shared" si="13"/>
        <v>339329</v>
      </c>
      <c r="N15" s="145"/>
    </row>
    <row r="16" spans="2:14">
      <c r="B16" s="42" t="s">
        <v>260</v>
      </c>
      <c r="C16" s="141">
        <f>VLOOKUP(MID(B16,5,100),Yucatán!$C$17:$S$122,17,0)</f>
        <v>3527349</v>
      </c>
      <c r="D16" s="141">
        <f t="shared" si="1"/>
        <v>352735</v>
      </c>
      <c r="E16" s="141">
        <f t="shared" ref="E16:M16" si="14">D16</f>
        <v>352735</v>
      </c>
      <c r="F16" s="141">
        <f t="shared" si="14"/>
        <v>352735</v>
      </c>
      <c r="G16" s="141">
        <f t="shared" si="14"/>
        <v>352735</v>
      </c>
      <c r="H16" s="141">
        <f t="shared" si="14"/>
        <v>352735</v>
      </c>
      <c r="I16" s="141">
        <f t="shared" si="14"/>
        <v>352735</v>
      </c>
      <c r="J16" s="141">
        <f t="shared" si="14"/>
        <v>352735</v>
      </c>
      <c r="K16" s="141">
        <f t="shared" si="14"/>
        <v>352735</v>
      </c>
      <c r="L16" s="141">
        <f t="shared" si="14"/>
        <v>352735</v>
      </c>
      <c r="M16" s="141">
        <f t="shared" si="14"/>
        <v>352735</v>
      </c>
      <c r="N16" s="145"/>
    </row>
    <row r="17" spans="2:14">
      <c r="B17" s="42" t="s">
        <v>261</v>
      </c>
      <c r="C17" s="141">
        <f>VLOOKUP(MID(B17,5,100),Yucatán!$C$17:$S$122,17,0)</f>
        <v>5564497</v>
      </c>
      <c r="D17" s="141">
        <f t="shared" si="1"/>
        <v>556450</v>
      </c>
      <c r="E17" s="141">
        <f t="shared" ref="E17:M17" si="15">D17</f>
        <v>556450</v>
      </c>
      <c r="F17" s="141">
        <f t="shared" si="15"/>
        <v>556450</v>
      </c>
      <c r="G17" s="141">
        <f t="shared" si="15"/>
        <v>556450</v>
      </c>
      <c r="H17" s="141">
        <f t="shared" si="15"/>
        <v>556450</v>
      </c>
      <c r="I17" s="141">
        <f t="shared" si="15"/>
        <v>556450</v>
      </c>
      <c r="J17" s="141">
        <f t="shared" si="15"/>
        <v>556450</v>
      </c>
      <c r="K17" s="141">
        <f t="shared" si="15"/>
        <v>556450</v>
      </c>
      <c r="L17" s="141">
        <f t="shared" si="15"/>
        <v>556450</v>
      </c>
      <c r="M17" s="141">
        <f t="shared" si="15"/>
        <v>556450</v>
      </c>
      <c r="N17" s="145"/>
    </row>
    <row r="18" spans="2:14">
      <c r="B18" s="42" t="s">
        <v>262</v>
      </c>
      <c r="C18" s="141">
        <f>VLOOKUP(MID(B18,5,100),Yucatán!$C$17:$S$122,17,0)</f>
        <v>8176008</v>
      </c>
      <c r="D18" s="141">
        <f t="shared" si="1"/>
        <v>817601</v>
      </c>
      <c r="E18" s="141">
        <f t="shared" ref="E18:M18" si="16">D18</f>
        <v>817601</v>
      </c>
      <c r="F18" s="141">
        <f t="shared" si="16"/>
        <v>817601</v>
      </c>
      <c r="G18" s="141">
        <f t="shared" si="16"/>
        <v>817601</v>
      </c>
      <c r="H18" s="141">
        <f t="shared" si="16"/>
        <v>817601</v>
      </c>
      <c r="I18" s="141">
        <f t="shared" si="16"/>
        <v>817601</v>
      </c>
      <c r="J18" s="141">
        <f t="shared" si="16"/>
        <v>817601</v>
      </c>
      <c r="K18" s="141">
        <f t="shared" si="16"/>
        <v>817601</v>
      </c>
      <c r="L18" s="141">
        <f t="shared" si="16"/>
        <v>817601</v>
      </c>
      <c r="M18" s="141">
        <f t="shared" si="16"/>
        <v>817601</v>
      </c>
      <c r="N18" s="145"/>
    </row>
    <row r="19" spans="2:14">
      <c r="B19" s="42" t="s">
        <v>263</v>
      </c>
      <c r="C19" s="141">
        <f>VLOOKUP(MID(B19,5,100),Yucatán!$C$17:$S$122,17,0)</f>
        <v>15809016</v>
      </c>
      <c r="D19" s="141">
        <f t="shared" si="1"/>
        <v>1580902</v>
      </c>
      <c r="E19" s="141">
        <f t="shared" ref="E19:M19" si="17">D19</f>
        <v>1580902</v>
      </c>
      <c r="F19" s="141">
        <f t="shared" si="17"/>
        <v>1580902</v>
      </c>
      <c r="G19" s="141">
        <f t="shared" si="17"/>
        <v>1580902</v>
      </c>
      <c r="H19" s="141">
        <f t="shared" si="17"/>
        <v>1580902</v>
      </c>
      <c r="I19" s="141">
        <f t="shared" si="17"/>
        <v>1580902</v>
      </c>
      <c r="J19" s="141">
        <f t="shared" si="17"/>
        <v>1580902</v>
      </c>
      <c r="K19" s="141">
        <f t="shared" si="17"/>
        <v>1580902</v>
      </c>
      <c r="L19" s="141">
        <f t="shared" si="17"/>
        <v>1580902</v>
      </c>
      <c r="M19" s="141">
        <f t="shared" si="17"/>
        <v>1580902</v>
      </c>
      <c r="N19" s="145"/>
    </row>
    <row r="20" spans="2:14">
      <c r="B20" s="42" t="s">
        <v>264</v>
      </c>
      <c r="C20" s="141">
        <f>VLOOKUP(MID(B20,5,100),Yucatán!$C$17:$S$122,17,0)</f>
        <v>4500095</v>
      </c>
      <c r="D20" s="141">
        <f t="shared" si="1"/>
        <v>450010</v>
      </c>
      <c r="E20" s="141">
        <f t="shared" ref="E20:M20" si="18">D20</f>
        <v>450010</v>
      </c>
      <c r="F20" s="141">
        <f t="shared" si="18"/>
        <v>450010</v>
      </c>
      <c r="G20" s="141">
        <f t="shared" si="18"/>
        <v>450010</v>
      </c>
      <c r="H20" s="141">
        <f t="shared" si="18"/>
        <v>450010</v>
      </c>
      <c r="I20" s="141">
        <f t="shared" si="18"/>
        <v>450010</v>
      </c>
      <c r="J20" s="141">
        <f t="shared" si="18"/>
        <v>450010</v>
      </c>
      <c r="K20" s="141">
        <f t="shared" si="18"/>
        <v>450010</v>
      </c>
      <c r="L20" s="141">
        <f t="shared" si="18"/>
        <v>450010</v>
      </c>
      <c r="M20" s="141">
        <f t="shared" si="18"/>
        <v>450010</v>
      </c>
      <c r="N20" s="145"/>
    </row>
    <row r="21" spans="2:14">
      <c r="B21" s="42" t="s">
        <v>265</v>
      </c>
      <c r="C21" s="141">
        <f>VLOOKUP(MID(B21,5,100),Yucatán!$C$17:$S$122,17,0)</f>
        <v>84603157</v>
      </c>
      <c r="D21" s="141">
        <f t="shared" si="1"/>
        <v>8460316</v>
      </c>
      <c r="E21" s="141">
        <f t="shared" ref="E21:M21" si="19">D21</f>
        <v>8460316</v>
      </c>
      <c r="F21" s="141">
        <f t="shared" si="19"/>
        <v>8460316</v>
      </c>
      <c r="G21" s="141">
        <f t="shared" si="19"/>
        <v>8460316</v>
      </c>
      <c r="H21" s="141">
        <f t="shared" si="19"/>
        <v>8460316</v>
      </c>
      <c r="I21" s="141">
        <f t="shared" si="19"/>
        <v>8460316</v>
      </c>
      <c r="J21" s="141">
        <f t="shared" si="19"/>
        <v>8460316</v>
      </c>
      <c r="K21" s="141">
        <f t="shared" si="19"/>
        <v>8460316</v>
      </c>
      <c r="L21" s="141">
        <f t="shared" si="19"/>
        <v>8460316</v>
      </c>
      <c r="M21" s="141">
        <f t="shared" si="19"/>
        <v>8460316</v>
      </c>
      <c r="N21" s="145"/>
    </row>
    <row r="22" spans="2:14">
      <c r="B22" s="42" t="s">
        <v>266</v>
      </c>
      <c r="C22" s="141">
        <f>VLOOKUP(MID(B22,5,100),Yucatán!$C$17:$S$122,17,0)</f>
        <v>2704734</v>
      </c>
      <c r="D22" s="141">
        <f t="shared" si="1"/>
        <v>270473</v>
      </c>
      <c r="E22" s="141">
        <f t="shared" ref="E22:M22" si="20">D22</f>
        <v>270473</v>
      </c>
      <c r="F22" s="141">
        <f t="shared" si="20"/>
        <v>270473</v>
      </c>
      <c r="G22" s="141">
        <f t="shared" si="20"/>
        <v>270473</v>
      </c>
      <c r="H22" s="141">
        <f t="shared" si="20"/>
        <v>270473</v>
      </c>
      <c r="I22" s="141">
        <f t="shared" si="20"/>
        <v>270473</v>
      </c>
      <c r="J22" s="141">
        <f t="shared" si="20"/>
        <v>270473</v>
      </c>
      <c r="K22" s="141">
        <f t="shared" si="20"/>
        <v>270473</v>
      </c>
      <c r="L22" s="141">
        <f t="shared" si="20"/>
        <v>270473</v>
      </c>
      <c r="M22" s="141">
        <f t="shared" si="20"/>
        <v>270473</v>
      </c>
      <c r="N22" s="145"/>
    </row>
    <row r="23" spans="2:14">
      <c r="B23" s="42" t="s">
        <v>267</v>
      </c>
      <c r="C23" s="141">
        <f>VLOOKUP(MID(B23,5,100),Yucatán!$C$17:$S$122,17,0)</f>
        <v>20913189</v>
      </c>
      <c r="D23" s="141">
        <f t="shared" si="1"/>
        <v>2091319</v>
      </c>
      <c r="E23" s="141">
        <f t="shared" ref="E23:M23" si="21">D23</f>
        <v>2091319</v>
      </c>
      <c r="F23" s="141">
        <f t="shared" si="21"/>
        <v>2091319</v>
      </c>
      <c r="G23" s="141">
        <f t="shared" si="21"/>
        <v>2091319</v>
      </c>
      <c r="H23" s="141">
        <f t="shared" si="21"/>
        <v>2091319</v>
      </c>
      <c r="I23" s="141">
        <f t="shared" si="21"/>
        <v>2091319</v>
      </c>
      <c r="J23" s="141">
        <f t="shared" si="21"/>
        <v>2091319</v>
      </c>
      <c r="K23" s="141">
        <f t="shared" si="21"/>
        <v>2091319</v>
      </c>
      <c r="L23" s="141">
        <f t="shared" si="21"/>
        <v>2091319</v>
      </c>
      <c r="M23" s="141">
        <f t="shared" si="21"/>
        <v>2091319</v>
      </c>
      <c r="N23" s="145"/>
    </row>
    <row r="24" spans="2:14">
      <c r="B24" s="42" t="s">
        <v>268</v>
      </c>
      <c r="C24" s="141">
        <f>VLOOKUP(MID(B24,5,100),Yucatán!$C$17:$S$122,17,0)</f>
        <v>18518485</v>
      </c>
      <c r="D24" s="141">
        <f t="shared" si="1"/>
        <v>1851849</v>
      </c>
      <c r="E24" s="141">
        <f t="shared" ref="E24:M24" si="22">D24</f>
        <v>1851849</v>
      </c>
      <c r="F24" s="141">
        <f t="shared" si="22"/>
        <v>1851849</v>
      </c>
      <c r="G24" s="141">
        <f t="shared" si="22"/>
        <v>1851849</v>
      </c>
      <c r="H24" s="141">
        <f t="shared" si="22"/>
        <v>1851849</v>
      </c>
      <c r="I24" s="141">
        <f t="shared" si="22"/>
        <v>1851849</v>
      </c>
      <c r="J24" s="141">
        <f t="shared" si="22"/>
        <v>1851849</v>
      </c>
      <c r="K24" s="141">
        <f t="shared" si="22"/>
        <v>1851849</v>
      </c>
      <c r="L24" s="141">
        <f t="shared" si="22"/>
        <v>1851849</v>
      </c>
      <c r="M24" s="141">
        <f t="shared" si="22"/>
        <v>1851849</v>
      </c>
      <c r="N24" s="145"/>
    </row>
    <row r="25" spans="2:14">
      <c r="B25" s="42" t="s">
        <v>269</v>
      </c>
      <c r="C25" s="141">
        <f>VLOOKUP(MID(B25,5,100),Yucatán!$C$17:$S$122,17,0)</f>
        <v>3818036</v>
      </c>
      <c r="D25" s="141">
        <f t="shared" si="1"/>
        <v>381804</v>
      </c>
      <c r="E25" s="141">
        <f t="shared" ref="E25:M25" si="23">D25</f>
        <v>381804</v>
      </c>
      <c r="F25" s="141">
        <f t="shared" si="23"/>
        <v>381804</v>
      </c>
      <c r="G25" s="141">
        <f t="shared" si="23"/>
        <v>381804</v>
      </c>
      <c r="H25" s="141">
        <f t="shared" si="23"/>
        <v>381804</v>
      </c>
      <c r="I25" s="141">
        <f t="shared" si="23"/>
        <v>381804</v>
      </c>
      <c r="J25" s="141">
        <f t="shared" si="23"/>
        <v>381804</v>
      </c>
      <c r="K25" s="141">
        <f t="shared" si="23"/>
        <v>381804</v>
      </c>
      <c r="L25" s="141">
        <f t="shared" si="23"/>
        <v>381804</v>
      </c>
      <c r="M25" s="141">
        <f t="shared" si="23"/>
        <v>381804</v>
      </c>
      <c r="N25" s="145"/>
    </row>
    <row r="26" spans="2:14">
      <c r="B26" s="42" t="s">
        <v>270</v>
      </c>
      <c r="C26" s="141">
        <f>VLOOKUP(MID(B26,5,100),Yucatán!$C$17:$S$122,17,0)</f>
        <v>7591245</v>
      </c>
      <c r="D26" s="141">
        <f t="shared" si="1"/>
        <v>759125</v>
      </c>
      <c r="E26" s="141">
        <f t="shared" ref="E26:M26" si="24">D26</f>
        <v>759125</v>
      </c>
      <c r="F26" s="141">
        <f t="shared" si="24"/>
        <v>759125</v>
      </c>
      <c r="G26" s="141">
        <f t="shared" si="24"/>
        <v>759125</v>
      </c>
      <c r="H26" s="141">
        <f t="shared" si="24"/>
        <v>759125</v>
      </c>
      <c r="I26" s="141">
        <f t="shared" si="24"/>
        <v>759125</v>
      </c>
      <c r="J26" s="141">
        <f t="shared" si="24"/>
        <v>759125</v>
      </c>
      <c r="K26" s="141">
        <f t="shared" si="24"/>
        <v>759125</v>
      </c>
      <c r="L26" s="141">
        <f t="shared" si="24"/>
        <v>759125</v>
      </c>
      <c r="M26" s="141">
        <f t="shared" si="24"/>
        <v>759125</v>
      </c>
      <c r="N26" s="145"/>
    </row>
    <row r="27" spans="2:14">
      <c r="B27" s="42" t="s">
        <v>271</v>
      </c>
      <c r="C27" s="141">
        <f>VLOOKUP(MID(B27,5,100),Yucatán!$C$17:$S$122,17,0)</f>
        <v>8974090</v>
      </c>
      <c r="D27" s="141">
        <f t="shared" si="1"/>
        <v>897409</v>
      </c>
      <c r="E27" s="141">
        <f t="shared" ref="E27:M27" si="25">D27</f>
        <v>897409</v>
      </c>
      <c r="F27" s="141">
        <f t="shared" si="25"/>
        <v>897409</v>
      </c>
      <c r="G27" s="141">
        <f t="shared" si="25"/>
        <v>897409</v>
      </c>
      <c r="H27" s="141">
        <f t="shared" si="25"/>
        <v>897409</v>
      </c>
      <c r="I27" s="141">
        <f t="shared" si="25"/>
        <v>897409</v>
      </c>
      <c r="J27" s="141">
        <f t="shared" si="25"/>
        <v>897409</v>
      </c>
      <c r="K27" s="141">
        <f t="shared" si="25"/>
        <v>897409</v>
      </c>
      <c r="L27" s="141">
        <f t="shared" si="25"/>
        <v>897409</v>
      </c>
      <c r="M27" s="141">
        <f t="shared" si="25"/>
        <v>897409</v>
      </c>
      <c r="N27" s="145"/>
    </row>
    <row r="28" spans="2:14">
      <c r="B28" s="42" t="s">
        <v>272</v>
      </c>
      <c r="C28" s="141">
        <f>VLOOKUP(MID(B28,5,100),Yucatán!$C$17:$S$122,17,0)</f>
        <v>3049611</v>
      </c>
      <c r="D28" s="141">
        <f t="shared" si="1"/>
        <v>304961</v>
      </c>
      <c r="E28" s="141">
        <f t="shared" ref="E28:M28" si="26">D28</f>
        <v>304961</v>
      </c>
      <c r="F28" s="141">
        <f t="shared" si="26"/>
        <v>304961</v>
      </c>
      <c r="G28" s="141">
        <f t="shared" si="26"/>
        <v>304961</v>
      </c>
      <c r="H28" s="141">
        <f t="shared" si="26"/>
        <v>304961</v>
      </c>
      <c r="I28" s="141">
        <f t="shared" si="26"/>
        <v>304961</v>
      </c>
      <c r="J28" s="141">
        <f t="shared" si="26"/>
        <v>304961</v>
      </c>
      <c r="K28" s="141">
        <f t="shared" si="26"/>
        <v>304961</v>
      </c>
      <c r="L28" s="141">
        <f t="shared" si="26"/>
        <v>304961</v>
      </c>
      <c r="M28" s="141">
        <f t="shared" si="26"/>
        <v>304961</v>
      </c>
      <c r="N28" s="145"/>
    </row>
    <row r="29" spans="2:14">
      <c r="B29" s="42" t="s">
        <v>273</v>
      </c>
      <c r="C29" s="141">
        <f>VLOOKUP(MID(B29,5,100),Yucatán!$C$17:$S$122,17,0)</f>
        <v>5056890</v>
      </c>
      <c r="D29" s="141">
        <f t="shared" si="1"/>
        <v>505689</v>
      </c>
      <c r="E29" s="141">
        <f t="shared" ref="E29:M29" si="27">D29</f>
        <v>505689</v>
      </c>
      <c r="F29" s="141">
        <f t="shared" si="27"/>
        <v>505689</v>
      </c>
      <c r="G29" s="141">
        <f t="shared" si="27"/>
        <v>505689</v>
      </c>
      <c r="H29" s="141">
        <f t="shared" si="27"/>
        <v>505689</v>
      </c>
      <c r="I29" s="141">
        <f t="shared" si="27"/>
        <v>505689</v>
      </c>
      <c r="J29" s="141">
        <f t="shared" si="27"/>
        <v>505689</v>
      </c>
      <c r="K29" s="141">
        <f t="shared" si="27"/>
        <v>505689</v>
      </c>
      <c r="L29" s="141">
        <f t="shared" si="27"/>
        <v>505689</v>
      </c>
      <c r="M29" s="141">
        <f t="shared" si="27"/>
        <v>505689</v>
      </c>
      <c r="N29" s="145"/>
    </row>
    <row r="30" spans="2:14">
      <c r="B30" s="42" t="s">
        <v>274</v>
      </c>
      <c r="C30" s="141">
        <f>VLOOKUP(MID(B30,5,100),Yucatán!$C$17:$S$122,17,0)</f>
        <v>2041417</v>
      </c>
      <c r="D30" s="141">
        <f t="shared" si="1"/>
        <v>204142</v>
      </c>
      <c r="E30" s="141">
        <f t="shared" ref="E30:M30" si="28">D30</f>
        <v>204142</v>
      </c>
      <c r="F30" s="141">
        <f t="shared" si="28"/>
        <v>204142</v>
      </c>
      <c r="G30" s="141">
        <f t="shared" si="28"/>
        <v>204142</v>
      </c>
      <c r="H30" s="141">
        <f t="shared" si="28"/>
        <v>204142</v>
      </c>
      <c r="I30" s="141">
        <f t="shared" si="28"/>
        <v>204142</v>
      </c>
      <c r="J30" s="141">
        <f t="shared" si="28"/>
        <v>204142</v>
      </c>
      <c r="K30" s="141">
        <f t="shared" si="28"/>
        <v>204142</v>
      </c>
      <c r="L30" s="141">
        <f t="shared" si="28"/>
        <v>204142</v>
      </c>
      <c r="M30" s="141">
        <f t="shared" si="28"/>
        <v>204142</v>
      </c>
      <c r="N30" s="145"/>
    </row>
    <row r="31" spans="2:14">
      <c r="B31" s="42" t="s">
        <v>275</v>
      </c>
      <c r="C31" s="141">
        <f>VLOOKUP(MID(B31,5,100),Yucatán!$C$17:$S$122,17,0)</f>
        <v>5698392</v>
      </c>
      <c r="D31" s="141">
        <f t="shared" si="1"/>
        <v>569839</v>
      </c>
      <c r="E31" s="141">
        <f t="shared" ref="E31:M31" si="29">D31</f>
        <v>569839</v>
      </c>
      <c r="F31" s="141">
        <f t="shared" si="29"/>
        <v>569839</v>
      </c>
      <c r="G31" s="141">
        <f t="shared" si="29"/>
        <v>569839</v>
      </c>
      <c r="H31" s="141">
        <f t="shared" si="29"/>
        <v>569839</v>
      </c>
      <c r="I31" s="141">
        <f t="shared" si="29"/>
        <v>569839</v>
      </c>
      <c r="J31" s="141">
        <f t="shared" si="29"/>
        <v>569839</v>
      </c>
      <c r="K31" s="141">
        <f t="shared" si="29"/>
        <v>569839</v>
      </c>
      <c r="L31" s="141">
        <f t="shared" si="29"/>
        <v>569839</v>
      </c>
      <c r="M31" s="141">
        <f t="shared" si="29"/>
        <v>569839</v>
      </c>
      <c r="N31" s="145"/>
    </row>
    <row r="32" spans="2:14">
      <c r="B32" s="42" t="s">
        <v>276</v>
      </c>
      <c r="C32" s="141">
        <f>VLOOKUP(MID(B32,5,100),Yucatán!$C$17:$S$122,17,0)</f>
        <v>9015898</v>
      </c>
      <c r="D32" s="141">
        <f t="shared" si="1"/>
        <v>901590</v>
      </c>
      <c r="E32" s="141">
        <f t="shared" ref="E32:M32" si="30">D32</f>
        <v>901590</v>
      </c>
      <c r="F32" s="141">
        <f t="shared" si="30"/>
        <v>901590</v>
      </c>
      <c r="G32" s="141">
        <f t="shared" si="30"/>
        <v>901590</v>
      </c>
      <c r="H32" s="141">
        <f t="shared" si="30"/>
        <v>901590</v>
      </c>
      <c r="I32" s="141">
        <f t="shared" si="30"/>
        <v>901590</v>
      </c>
      <c r="J32" s="141">
        <f t="shared" si="30"/>
        <v>901590</v>
      </c>
      <c r="K32" s="141">
        <f t="shared" si="30"/>
        <v>901590</v>
      </c>
      <c r="L32" s="141">
        <f t="shared" si="30"/>
        <v>901590</v>
      </c>
      <c r="M32" s="141">
        <f t="shared" si="30"/>
        <v>901590</v>
      </c>
      <c r="N32" s="145"/>
    </row>
    <row r="33" spans="2:14">
      <c r="B33" s="42" t="s">
        <v>277</v>
      </c>
      <c r="C33" s="141">
        <f>VLOOKUP(MID(B33,5,100),Yucatán!$C$17:$S$122,17,0)</f>
        <v>5500425</v>
      </c>
      <c r="D33" s="141">
        <f t="shared" si="1"/>
        <v>550043</v>
      </c>
      <c r="E33" s="141">
        <f t="shared" ref="E33:M33" si="31">D33</f>
        <v>550043</v>
      </c>
      <c r="F33" s="141">
        <f t="shared" si="31"/>
        <v>550043</v>
      </c>
      <c r="G33" s="141">
        <f t="shared" si="31"/>
        <v>550043</v>
      </c>
      <c r="H33" s="141">
        <f t="shared" si="31"/>
        <v>550043</v>
      </c>
      <c r="I33" s="141">
        <f t="shared" si="31"/>
        <v>550043</v>
      </c>
      <c r="J33" s="141">
        <f t="shared" si="31"/>
        <v>550043</v>
      </c>
      <c r="K33" s="141">
        <f t="shared" si="31"/>
        <v>550043</v>
      </c>
      <c r="L33" s="141">
        <f t="shared" si="31"/>
        <v>550043</v>
      </c>
      <c r="M33" s="141">
        <f t="shared" si="31"/>
        <v>550043</v>
      </c>
      <c r="N33" s="145"/>
    </row>
    <row r="34" spans="2:14">
      <c r="B34" s="42" t="s">
        <v>278</v>
      </c>
      <c r="C34" s="141">
        <f>VLOOKUP(MID(B34,5,100),Yucatán!$C$17:$S$122,17,0)</f>
        <v>30756384</v>
      </c>
      <c r="D34" s="141">
        <f t="shared" si="1"/>
        <v>3075638</v>
      </c>
      <c r="E34" s="141">
        <f t="shared" ref="E34:M34" si="32">D34</f>
        <v>3075638</v>
      </c>
      <c r="F34" s="141">
        <f t="shared" si="32"/>
        <v>3075638</v>
      </c>
      <c r="G34" s="141">
        <f t="shared" si="32"/>
        <v>3075638</v>
      </c>
      <c r="H34" s="141">
        <f t="shared" si="32"/>
        <v>3075638</v>
      </c>
      <c r="I34" s="141">
        <f t="shared" si="32"/>
        <v>3075638</v>
      </c>
      <c r="J34" s="141">
        <f t="shared" si="32"/>
        <v>3075638</v>
      </c>
      <c r="K34" s="141">
        <f t="shared" si="32"/>
        <v>3075638</v>
      </c>
      <c r="L34" s="141">
        <f t="shared" si="32"/>
        <v>3075638</v>
      </c>
      <c r="M34" s="141">
        <f t="shared" si="32"/>
        <v>3075638</v>
      </c>
      <c r="N34" s="145"/>
    </row>
    <row r="35" spans="2:14">
      <c r="B35" s="42" t="s">
        <v>279</v>
      </c>
      <c r="C35" s="141">
        <f>VLOOKUP(MID(B35,5,100),Yucatán!$C$17:$S$122,17,0)</f>
        <v>20654685</v>
      </c>
      <c r="D35" s="141">
        <f t="shared" si="1"/>
        <v>2065469</v>
      </c>
      <c r="E35" s="141">
        <f t="shared" ref="E35:M35" si="33">D35</f>
        <v>2065469</v>
      </c>
      <c r="F35" s="141">
        <f t="shared" si="33"/>
        <v>2065469</v>
      </c>
      <c r="G35" s="141">
        <f t="shared" si="33"/>
        <v>2065469</v>
      </c>
      <c r="H35" s="141">
        <f t="shared" si="33"/>
        <v>2065469</v>
      </c>
      <c r="I35" s="141">
        <f t="shared" si="33"/>
        <v>2065469</v>
      </c>
      <c r="J35" s="141">
        <f t="shared" si="33"/>
        <v>2065469</v>
      </c>
      <c r="K35" s="141">
        <f t="shared" si="33"/>
        <v>2065469</v>
      </c>
      <c r="L35" s="141">
        <f t="shared" si="33"/>
        <v>2065469</v>
      </c>
      <c r="M35" s="141">
        <f t="shared" si="33"/>
        <v>2065469</v>
      </c>
      <c r="N35" s="145"/>
    </row>
    <row r="36" spans="2:14">
      <c r="B36" s="42" t="s">
        <v>280</v>
      </c>
      <c r="C36" s="141">
        <f>VLOOKUP(MID(B36,5,100),Yucatán!$C$17:$S$122,17,0)</f>
        <v>7160884</v>
      </c>
      <c r="D36" s="141">
        <f t="shared" si="1"/>
        <v>716088</v>
      </c>
      <c r="E36" s="141">
        <f t="shared" ref="E36:M36" si="34">D36</f>
        <v>716088</v>
      </c>
      <c r="F36" s="141">
        <f t="shared" si="34"/>
        <v>716088</v>
      </c>
      <c r="G36" s="141">
        <f t="shared" si="34"/>
        <v>716088</v>
      </c>
      <c r="H36" s="141">
        <f t="shared" si="34"/>
        <v>716088</v>
      </c>
      <c r="I36" s="141">
        <f t="shared" si="34"/>
        <v>716088</v>
      </c>
      <c r="J36" s="141">
        <f t="shared" si="34"/>
        <v>716088</v>
      </c>
      <c r="K36" s="141">
        <f t="shared" si="34"/>
        <v>716088</v>
      </c>
      <c r="L36" s="141">
        <f t="shared" si="34"/>
        <v>716088</v>
      </c>
      <c r="M36" s="141">
        <f t="shared" si="34"/>
        <v>716088</v>
      </c>
      <c r="N36" s="145"/>
    </row>
    <row r="37" spans="2:14">
      <c r="B37" s="42" t="s">
        <v>281</v>
      </c>
      <c r="C37" s="141">
        <f>VLOOKUP(MID(B37,5,100),Yucatán!$C$17:$S$122,17,0)</f>
        <v>8697214</v>
      </c>
      <c r="D37" s="141">
        <f t="shared" si="1"/>
        <v>869721</v>
      </c>
      <c r="E37" s="141">
        <f t="shared" ref="E37:M37" si="35">D37</f>
        <v>869721</v>
      </c>
      <c r="F37" s="141">
        <f t="shared" si="35"/>
        <v>869721</v>
      </c>
      <c r="G37" s="141">
        <f t="shared" si="35"/>
        <v>869721</v>
      </c>
      <c r="H37" s="141">
        <f t="shared" si="35"/>
        <v>869721</v>
      </c>
      <c r="I37" s="141">
        <f t="shared" si="35"/>
        <v>869721</v>
      </c>
      <c r="J37" s="141">
        <f t="shared" si="35"/>
        <v>869721</v>
      </c>
      <c r="K37" s="141">
        <f t="shared" si="35"/>
        <v>869721</v>
      </c>
      <c r="L37" s="141">
        <f t="shared" si="35"/>
        <v>869721</v>
      </c>
      <c r="M37" s="141">
        <f t="shared" si="35"/>
        <v>869721</v>
      </c>
      <c r="N37" s="145"/>
    </row>
    <row r="38" spans="2:14">
      <c r="B38" s="42" t="s">
        <v>282</v>
      </c>
      <c r="C38" s="141">
        <f>VLOOKUP(MID(B38,5,100),Yucatán!$C$17:$S$122,17,0)</f>
        <v>15125005</v>
      </c>
      <c r="D38" s="141">
        <f t="shared" si="1"/>
        <v>1512501</v>
      </c>
      <c r="E38" s="141">
        <f t="shared" ref="E38:M38" si="36">D38</f>
        <v>1512501</v>
      </c>
      <c r="F38" s="141">
        <f t="shared" si="36"/>
        <v>1512501</v>
      </c>
      <c r="G38" s="141">
        <f t="shared" si="36"/>
        <v>1512501</v>
      </c>
      <c r="H38" s="141">
        <f t="shared" si="36"/>
        <v>1512501</v>
      </c>
      <c r="I38" s="141">
        <f t="shared" si="36"/>
        <v>1512501</v>
      </c>
      <c r="J38" s="141">
        <f t="shared" si="36"/>
        <v>1512501</v>
      </c>
      <c r="K38" s="141">
        <f t="shared" si="36"/>
        <v>1512501</v>
      </c>
      <c r="L38" s="141">
        <f t="shared" si="36"/>
        <v>1512501</v>
      </c>
      <c r="M38" s="141">
        <f t="shared" si="36"/>
        <v>1512501</v>
      </c>
      <c r="N38" s="145"/>
    </row>
    <row r="39" spans="2:14">
      <c r="B39" s="42" t="s">
        <v>283</v>
      </c>
      <c r="C39" s="141">
        <f>VLOOKUP(MID(B39,5,100),Yucatán!$C$17:$S$122,17,0)</f>
        <v>6997710</v>
      </c>
      <c r="D39" s="141">
        <f t="shared" si="1"/>
        <v>699771</v>
      </c>
      <c r="E39" s="141">
        <f t="shared" ref="E39:M39" si="37">D39</f>
        <v>699771</v>
      </c>
      <c r="F39" s="141">
        <f t="shared" si="37"/>
        <v>699771</v>
      </c>
      <c r="G39" s="141">
        <f t="shared" si="37"/>
        <v>699771</v>
      </c>
      <c r="H39" s="141">
        <f t="shared" si="37"/>
        <v>699771</v>
      </c>
      <c r="I39" s="141">
        <f t="shared" si="37"/>
        <v>699771</v>
      </c>
      <c r="J39" s="141">
        <f t="shared" si="37"/>
        <v>699771</v>
      </c>
      <c r="K39" s="141">
        <f t="shared" si="37"/>
        <v>699771</v>
      </c>
      <c r="L39" s="141">
        <f t="shared" si="37"/>
        <v>699771</v>
      </c>
      <c r="M39" s="141">
        <f t="shared" si="37"/>
        <v>699771</v>
      </c>
      <c r="N39" s="145"/>
    </row>
    <row r="40" spans="2:14">
      <c r="B40" s="42" t="s">
        <v>284</v>
      </c>
      <c r="C40" s="141">
        <f>VLOOKUP(MID(B40,5,100),Yucatán!$C$17:$S$122,17,0)</f>
        <v>22966677</v>
      </c>
      <c r="D40" s="141">
        <f t="shared" si="1"/>
        <v>2296668</v>
      </c>
      <c r="E40" s="141">
        <f t="shared" ref="E40:M40" si="38">D40</f>
        <v>2296668</v>
      </c>
      <c r="F40" s="141">
        <f t="shared" si="38"/>
        <v>2296668</v>
      </c>
      <c r="G40" s="141">
        <f t="shared" si="38"/>
        <v>2296668</v>
      </c>
      <c r="H40" s="141">
        <f t="shared" si="38"/>
        <v>2296668</v>
      </c>
      <c r="I40" s="141">
        <f t="shared" si="38"/>
        <v>2296668</v>
      </c>
      <c r="J40" s="141">
        <f t="shared" si="38"/>
        <v>2296668</v>
      </c>
      <c r="K40" s="141">
        <f t="shared" si="38"/>
        <v>2296668</v>
      </c>
      <c r="L40" s="141">
        <f t="shared" si="38"/>
        <v>2296668</v>
      </c>
      <c r="M40" s="141">
        <f t="shared" si="38"/>
        <v>2296668</v>
      </c>
      <c r="N40" s="145"/>
    </row>
    <row r="41" spans="2:14">
      <c r="B41" s="42" t="s">
        <v>285</v>
      </c>
      <c r="C41" s="141">
        <f>VLOOKUP(MID(B41,5,100),Yucatán!$C$17:$S$122,17,0)</f>
        <v>2375737</v>
      </c>
      <c r="D41" s="141">
        <f t="shared" si="1"/>
        <v>237574</v>
      </c>
      <c r="E41" s="141">
        <f t="shared" ref="E41:M41" si="39">D41</f>
        <v>237574</v>
      </c>
      <c r="F41" s="141">
        <f t="shared" si="39"/>
        <v>237574</v>
      </c>
      <c r="G41" s="141">
        <f t="shared" si="39"/>
        <v>237574</v>
      </c>
      <c r="H41" s="141">
        <f t="shared" si="39"/>
        <v>237574</v>
      </c>
      <c r="I41" s="141">
        <f t="shared" si="39"/>
        <v>237574</v>
      </c>
      <c r="J41" s="141">
        <f t="shared" si="39"/>
        <v>237574</v>
      </c>
      <c r="K41" s="141">
        <f t="shared" si="39"/>
        <v>237574</v>
      </c>
      <c r="L41" s="141">
        <f t="shared" si="39"/>
        <v>237574</v>
      </c>
      <c r="M41" s="141">
        <f t="shared" si="39"/>
        <v>237574</v>
      </c>
      <c r="N41" s="145"/>
    </row>
    <row r="42" spans="2:14">
      <c r="B42" s="42" t="s">
        <v>286</v>
      </c>
      <c r="C42" s="141">
        <f>VLOOKUP(MID(B42,5,100),Yucatán!$C$17:$S$122,17,0)</f>
        <v>21557678</v>
      </c>
      <c r="D42" s="141">
        <f t="shared" si="1"/>
        <v>2155768</v>
      </c>
      <c r="E42" s="141">
        <f t="shared" ref="E42:M42" si="40">D42</f>
        <v>2155768</v>
      </c>
      <c r="F42" s="141">
        <f t="shared" si="40"/>
        <v>2155768</v>
      </c>
      <c r="G42" s="141">
        <f t="shared" si="40"/>
        <v>2155768</v>
      </c>
      <c r="H42" s="141">
        <f t="shared" si="40"/>
        <v>2155768</v>
      </c>
      <c r="I42" s="141">
        <f t="shared" si="40"/>
        <v>2155768</v>
      </c>
      <c r="J42" s="141">
        <f t="shared" si="40"/>
        <v>2155768</v>
      </c>
      <c r="K42" s="141">
        <f t="shared" si="40"/>
        <v>2155768</v>
      </c>
      <c r="L42" s="141">
        <f t="shared" si="40"/>
        <v>2155768</v>
      </c>
      <c r="M42" s="141">
        <f t="shared" si="40"/>
        <v>2155768</v>
      </c>
      <c r="N42" s="145"/>
    </row>
    <row r="43" spans="2:14">
      <c r="B43" s="42" t="s">
        <v>287</v>
      </c>
      <c r="C43" s="141">
        <f>VLOOKUP(MID(B43,5,100),Yucatán!$C$17:$S$122,17,0)</f>
        <v>24602180</v>
      </c>
      <c r="D43" s="141">
        <f t="shared" si="1"/>
        <v>2460218</v>
      </c>
      <c r="E43" s="141">
        <f t="shared" ref="E43:M43" si="41">D43</f>
        <v>2460218</v>
      </c>
      <c r="F43" s="141">
        <f t="shared" si="41"/>
        <v>2460218</v>
      </c>
      <c r="G43" s="141">
        <f t="shared" si="41"/>
        <v>2460218</v>
      </c>
      <c r="H43" s="141">
        <f t="shared" si="41"/>
        <v>2460218</v>
      </c>
      <c r="I43" s="141">
        <f t="shared" si="41"/>
        <v>2460218</v>
      </c>
      <c r="J43" s="141">
        <f t="shared" si="41"/>
        <v>2460218</v>
      </c>
      <c r="K43" s="141">
        <f t="shared" si="41"/>
        <v>2460218</v>
      </c>
      <c r="L43" s="141">
        <f t="shared" si="41"/>
        <v>2460218</v>
      </c>
      <c r="M43" s="141">
        <f t="shared" si="41"/>
        <v>2460218</v>
      </c>
      <c r="N43" s="145"/>
    </row>
    <row r="44" spans="2:14">
      <c r="B44" s="42" t="s">
        <v>288</v>
      </c>
      <c r="C44" s="141">
        <f>VLOOKUP(MID(B44,5,100),Yucatán!$C$17:$S$122,17,0)</f>
        <v>10612009</v>
      </c>
      <c r="D44" s="141">
        <f t="shared" si="1"/>
        <v>1061201</v>
      </c>
      <c r="E44" s="141">
        <f t="shared" ref="E44:M44" si="42">D44</f>
        <v>1061201</v>
      </c>
      <c r="F44" s="141">
        <f t="shared" si="42"/>
        <v>1061201</v>
      </c>
      <c r="G44" s="141">
        <f t="shared" si="42"/>
        <v>1061201</v>
      </c>
      <c r="H44" s="141">
        <f t="shared" si="42"/>
        <v>1061201</v>
      </c>
      <c r="I44" s="141">
        <f t="shared" si="42"/>
        <v>1061201</v>
      </c>
      <c r="J44" s="141">
        <f t="shared" si="42"/>
        <v>1061201</v>
      </c>
      <c r="K44" s="141">
        <f t="shared" si="42"/>
        <v>1061201</v>
      </c>
      <c r="L44" s="141">
        <f t="shared" si="42"/>
        <v>1061201</v>
      </c>
      <c r="M44" s="141">
        <f t="shared" si="42"/>
        <v>1061201</v>
      </c>
      <c r="N44" s="145"/>
    </row>
    <row r="45" spans="2:14">
      <c r="B45" s="42" t="s">
        <v>289</v>
      </c>
      <c r="C45" s="141">
        <f>VLOOKUP(MID(B45,5,100),Yucatán!$C$17:$S$122,17,0)</f>
        <v>7630481</v>
      </c>
      <c r="D45" s="141">
        <f t="shared" si="1"/>
        <v>763048</v>
      </c>
      <c r="E45" s="141">
        <f t="shared" ref="E45:M45" si="43">D45</f>
        <v>763048</v>
      </c>
      <c r="F45" s="141">
        <f t="shared" si="43"/>
        <v>763048</v>
      </c>
      <c r="G45" s="141">
        <f t="shared" si="43"/>
        <v>763048</v>
      </c>
      <c r="H45" s="141">
        <f t="shared" si="43"/>
        <v>763048</v>
      </c>
      <c r="I45" s="141">
        <f t="shared" si="43"/>
        <v>763048</v>
      </c>
      <c r="J45" s="141">
        <f t="shared" si="43"/>
        <v>763048</v>
      </c>
      <c r="K45" s="141">
        <f t="shared" si="43"/>
        <v>763048</v>
      </c>
      <c r="L45" s="141">
        <f t="shared" si="43"/>
        <v>763048</v>
      </c>
      <c r="M45" s="141">
        <f t="shared" si="43"/>
        <v>763048</v>
      </c>
      <c r="N45" s="145"/>
    </row>
    <row r="46" spans="2:14">
      <c r="B46" s="42" t="s">
        <v>290</v>
      </c>
      <c r="C46" s="141">
        <f>VLOOKUP(MID(B46,5,100),Yucatán!$C$17:$S$122,17,0)</f>
        <v>7561158</v>
      </c>
      <c r="D46" s="141">
        <f t="shared" si="1"/>
        <v>756116</v>
      </c>
      <c r="E46" s="141">
        <f t="shared" ref="E46:M46" si="44">D46</f>
        <v>756116</v>
      </c>
      <c r="F46" s="141">
        <f t="shared" si="44"/>
        <v>756116</v>
      </c>
      <c r="G46" s="141">
        <f t="shared" si="44"/>
        <v>756116</v>
      </c>
      <c r="H46" s="141">
        <f t="shared" si="44"/>
        <v>756116</v>
      </c>
      <c r="I46" s="141">
        <f t="shared" si="44"/>
        <v>756116</v>
      </c>
      <c r="J46" s="141">
        <f t="shared" si="44"/>
        <v>756116</v>
      </c>
      <c r="K46" s="141">
        <f t="shared" si="44"/>
        <v>756116</v>
      </c>
      <c r="L46" s="141">
        <f t="shared" si="44"/>
        <v>756116</v>
      </c>
      <c r="M46" s="141">
        <f t="shared" si="44"/>
        <v>756116</v>
      </c>
      <c r="N46" s="145"/>
    </row>
    <row r="47" spans="2:14">
      <c r="B47" s="42" t="s">
        <v>291</v>
      </c>
      <c r="C47" s="141">
        <f>VLOOKUP(MID(B47,5,100),Yucatán!$C$17:$S$122,17,0)</f>
        <v>2893688</v>
      </c>
      <c r="D47" s="141">
        <f t="shared" si="1"/>
        <v>289369</v>
      </c>
      <c r="E47" s="141">
        <f t="shared" ref="E47:M47" si="45">D47</f>
        <v>289369</v>
      </c>
      <c r="F47" s="141">
        <f t="shared" si="45"/>
        <v>289369</v>
      </c>
      <c r="G47" s="141">
        <f t="shared" si="45"/>
        <v>289369</v>
      </c>
      <c r="H47" s="141">
        <f t="shared" si="45"/>
        <v>289369</v>
      </c>
      <c r="I47" s="141">
        <f t="shared" si="45"/>
        <v>289369</v>
      </c>
      <c r="J47" s="141">
        <f t="shared" si="45"/>
        <v>289369</v>
      </c>
      <c r="K47" s="141">
        <f t="shared" si="45"/>
        <v>289369</v>
      </c>
      <c r="L47" s="141">
        <f t="shared" si="45"/>
        <v>289369</v>
      </c>
      <c r="M47" s="141">
        <f t="shared" si="45"/>
        <v>289369</v>
      </c>
      <c r="N47" s="145"/>
    </row>
    <row r="48" spans="2:14">
      <c r="B48" s="42" t="s">
        <v>292</v>
      </c>
      <c r="C48" s="141">
        <f>VLOOKUP(MID(B48,5,100),Yucatán!$C$17:$S$122,17,0)</f>
        <v>5819512</v>
      </c>
      <c r="D48" s="141">
        <f t="shared" si="1"/>
        <v>581951</v>
      </c>
      <c r="E48" s="141">
        <f t="shared" ref="E48:M48" si="46">D48</f>
        <v>581951</v>
      </c>
      <c r="F48" s="141">
        <f t="shared" si="46"/>
        <v>581951</v>
      </c>
      <c r="G48" s="141">
        <f t="shared" si="46"/>
        <v>581951</v>
      </c>
      <c r="H48" s="141">
        <f t="shared" si="46"/>
        <v>581951</v>
      </c>
      <c r="I48" s="141">
        <f t="shared" si="46"/>
        <v>581951</v>
      </c>
      <c r="J48" s="141">
        <f t="shared" si="46"/>
        <v>581951</v>
      </c>
      <c r="K48" s="141">
        <f t="shared" si="46"/>
        <v>581951</v>
      </c>
      <c r="L48" s="141">
        <f t="shared" si="46"/>
        <v>581951</v>
      </c>
      <c r="M48" s="141">
        <f t="shared" si="46"/>
        <v>581951</v>
      </c>
      <c r="N48" s="145"/>
    </row>
    <row r="49" spans="2:14">
      <c r="B49" s="42" t="s">
        <v>293</v>
      </c>
      <c r="C49" s="141">
        <f>VLOOKUP(MID(B49,5,100),Yucatán!$C$17:$S$122,17,0)</f>
        <v>9112190</v>
      </c>
      <c r="D49" s="141">
        <f t="shared" si="1"/>
        <v>911219</v>
      </c>
      <c r="E49" s="141">
        <f t="shared" ref="E49:M49" si="47">D49</f>
        <v>911219</v>
      </c>
      <c r="F49" s="141">
        <f t="shared" si="47"/>
        <v>911219</v>
      </c>
      <c r="G49" s="141">
        <f t="shared" si="47"/>
        <v>911219</v>
      </c>
      <c r="H49" s="141">
        <f t="shared" si="47"/>
        <v>911219</v>
      </c>
      <c r="I49" s="141">
        <f t="shared" si="47"/>
        <v>911219</v>
      </c>
      <c r="J49" s="141">
        <f t="shared" si="47"/>
        <v>911219</v>
      </c>
      <c r="K49" s="141">
        <f t="shared" si="47"/>
        <v>911219</v>
      </c>
      <c r="L49" s="141">
        <f t="shared" si="47"/>
        <v>911219</v>
      </c>
      <c r="M49" s="141">
        <f t="shared" si="47"/>
        <v>911219</v>
      </c>
      <c r="N49" s="145"/>
    </row>
    <row r="50" spans="2:14">
      <c r="B50" s="42" t="s">
        <v>294</v>
      </c>
      <c r="C50" s="141">
        <f>VLOOKUP(MID(B50,5,100),Yucatán!$C$17:$S$122,17,0)</f>
        <v>17512751</v>
      </c>
      <c r="D50" s="141">
        <f t="shared" si="1"/>
        <v>1751275</v>
      </c>
      <c r="E50" s="141">
        <f t="shared" ref="E50:M50" si="48">D50</f>
        <v>1751275</v>
      </c>
      <c r="F50" s="141">
        <f t="shared" si="48"/>
        <v>1751275</v>
      </c>
      <c r="G50" s="141">
        <f t="shared" si="48"/>
        <v>1751275</v>
      </c>
      <c r="H50" s="141">
        <f t="shared" si="48"/>
        <v>1751275</v>
      </c>
      <c r="I50" s="141">
        <f t="shared" si="48"/>
        <v>1751275</v>
      </c>
      <c r="J50" s="141">
        <f t="shared" si="48"/>
        <v>1751275</v>
      </c>
      <c r="K50" s="141">
        <f t="shared" si="48"/>
        <v>1751275</v>
      </c>
      <c r="L50" s="141">
        <f t="shared" si="48"/>
        <v>1751275</v>
      </c>
      <c r="M50" s="141">
        <f t="shared" si="48"/>
        <v>1751275</v>
      </c>
      <c r="N50" s="145"/>
    </row>
    <row r="51" spans="2:14">
      <c r="B51" s="42" t="s">
        <v>295</v>
      </c>
      <c r="C51" s="141">
        <f>VLOOKUP(MID(B51,5,100),Yucatán!$C$17:$S$122,17,0)</f>
        <v>9902140</v>
      </c>
      <c r="D51" s="141">
        <f t="shared" si="1"/>
        <v>990214</v>
      </c>
      <c r="E51" s="141">
        <f t="shared" ref="E51:M51" si="49">D51</f>
        <v>990214</v>
      </c>
      <c r="F51" s="141">
        <f t="shared" si="49"/>
        <v>990214</v>
      </c>
      <c r="G51" s="141">
        <f t="shared" si="49"/>
        <v>990214</v>
      </c>
      <c r="H51" s="141">
        <f t="shared" si="49"/>
        <v>990214</v>
      </c>
      <c r="I51" s="141">
        <f t="shared" si="49"/>
        <v>990214</v>
      </c>
      <c r="J51" s="141">
        <f t="shared" si="49"/>
        <v>990214</v>
      </c>
      <c r="K51" s="141">
        <f t="shared" si="49"/>
        <v>990214</v>
      </c>
      <c r="L51" s="141">
        <f t="shared" si="49"/>
        <v>990214</v>
      </c>
      <c r="M51" s="141">
        <f t="shared" si="49"/>
        <v>990214</v>
      </c>
      <c r="N51" s="145"/>
    </row>
    <row r="52" spans="2:14">
      <c r="B52" s="42" t="s">
        <v>296</v>
      </c>
      <c r="C52" s="141">
        <f>VLOOKUP(MID(B52,5,100),Yucatán!$C$17:$S$122,17,0)</f>
        <v>242842109</v>
      </c>
      <c r="D52" s="141">
        <f>D109-SUM(D53:D108)-SUM(D3:D51)</f>
        <v>24284205</v>
      </c>
      <c r="E52" s="141">
        <f t="shared" ref="E52:M52" si="50">E109-SUM(E53:E108)-SUM(E3:E51)</f>
        <v>24284205</v>
      </c>
      <c r="F52" s="141">
        <f t="shared" si="50"/>
        <v>24284205</v>
      </c>
      <c r="G52" s="141">
        <f t="shared" si="50"/>
        <v>24284205</v>
      </c>
      <c r="H52" s="141">
        <f t="shared" si="50"/>
        <v>24284205</v>
      </c>
      <c r="I52" s="141">
        <f t="shared" si="50"/>
        <v>24284205</v>
      </c>
      <c r="J52" s="141">
        <f t="shared" si="50"/>
        <v>24284205</v>
      </c>
      <c r="K52" s="141">
        <f t="shared" si="50"/>
        <v>24284205</v>
      </c>
      <c r="L52" s="141">
        <f t="shared" si="50"/>
        <v>24284205</v>
      </c>
      <c r="M52" s="141">
        <f t="shared" si="50"/>
        <v>24284212</v>
      </c>
      <c r="N52" s="145"/>
    </row>
    <row r="53" spans="2:14">
      <c r="B53" s="42" t="s">
        <v>297</v>
      </c>
      <c r="C53" s="141">
        <f>VLOOKUP(MID(B53,5,100),Yucatán!$C$17:$S$122,17,0)</f>
        <v>1857981</v>
      </c>
      <c r="D53" s="141">
        <f t="shared" si="1"/>
        <v>185798</v>
      </c>
      <c r="E53" s="141">
        <f t="shared" ref="E53:M53" si="51">D53</f>
        <v>185798</v>
      </c>
      <c r="F53" s="141">
        <f t="shared" si="51"/>
        <v>185798</v>
      </c>
      <c r="G53" s="141">
        <f t="shared" si="51"/>
        <v>185798</v>
      </c>
      <c r="H53" s="141">
        <f t="shared" si="51"/>
        <v>185798</v>
      </c>
      <c r="I53" s="141">
        <f t="shared" si="51"/>
        <v>185798</v>
      </c>
      <c r="J53" s="141">
        <f t="shared" si="51"/>
        <v>185798</v>
      </c>
      <c r="K53" s="141">
        <f t="shared" si="51"/>
        <v>185798</v>
      </c>
      <c r="L53" s="141">
        <f t="shared" si="51"/>
        <v>185798</v>
      </c>
      <c r="M53" s="141">
        <f t="shared" si="51"/>
        <v>185798</v>
      </c>
      <c r="N53" s="145"/>
    </row>
    <row r="54" spans="2:14">
      <c r="B54" s="42" t="s">
        <v>298</v>
      </c>
      <c r="C54" s="141">
        <f>VLOOKUP(MID(B54,5,100),Yucatán!$C$17:$S$122,17,0)</f>
        <v>22651332</v>
      </c>
      <c r="D54" s="141">
        <f t="shared" si="1"/>
        <v>2265133</v>
      </c>
      <c r="E54" s="141">
        <f t="shared" ref="E54:M54" si="52">D54</f>
        <v>2265133</v>
      </c>
      <c r="F54" s="141">
        <f t="shared" si="52"/>
        <v>2265133</v>
      </c>
      <c r="G54" s="141">
        <f t="shared" si="52"/>
        <v>2265133</v>
      </c>
      <c r="H54" s="141">
        <f t="shared" si="52"/>
        <v>2265133</v>
      </c>
      <c r="I54" s="141">
        <f t="shared" si="52"/>
        <v>2265133</v>
      </c>
      <c r="J54" s="141">
        <f t="shared" si="52"/>
        <v>2265133</v>
      </c>
      <c r="K54" s="141">
        <f t="shared" si="52"/>
        <v>2265133</v>
      </c>
      <c r="L54" s="141">
        <f t="shared" si="52"/>
        <v>2265133</v>
      </c>
      <c r="M54" s="141">
        <f t="shared" si="52"/>
        <v>2265133</v>
      </c>
      <c r="N54" s="145"/>
    </row>
    <row r="55" spans="2:14">
      <c r="B55" s="42" t="s">
        <v>299</v>
      </c>
      <c r="C55" s="141">
        <f>VLOOKUP(MID(B55,5,100),Yucatán!$C$17:$S$122,17,0)</f>
        <v>13961924</v>
      </c>
      <c r="D55" s="141">
        <f t="shared" si="1"/>
        <v>1396192</v>
      </c>
      <c r="E55" s="141">
        <f t="shared" ref="E55:M55" si="53">D55</f>
        <v>1396192</v>
      </c>
      <c r="F55" s="141">
        <f t="shared" si="53"/>
        <v>1396192</v>
      </c>
      <c r="G55" s="141">
        <f t="shared" si="53"/>
        <v>1396192</v>
      </c>
      <c r="H55" s="141">
        <f t="shared" si="53"/>
        <v>1396192</v>
      </c>
      <c r="I55" s="141">
        <f t="shared" si="53"/>
        <v>1396192</v>
      </c>
      <c r="J55" s="141">
        <f t="shared" si="53"/>
        <v>1396192</v>
      </c>
      <c r="K55" s="141">
        <f t="shared" si="53"/>
        <v>1396192</v>
      </c>
      <c r="L55" s="141">
        <f t="shared" si="53"/>
        <v>1396192</v>
      </c>
      <c r="M55" s="141">
        <f t="shared" si="53"/>
        <v>1396192</v>
      </c>
      <c r="N55" s="145"/>
    </row>
    <row r="56" spans="2:14">
      <c r="B56" s="42" t="s">
        <v>300</v>
      </c>
      <c r="C56" s="141">
        <f>VLOOKUP(MID(B56,5,100),Yucatán!$C$17:$S$122,17,0)</f>
        <v>2677209</v>
      </c>
      <c r="D56" s="141">
        <f t="shared" si="1"/>
        <v>267721</v>
      </c>
      <c r="E56" s="141">
        <f t="shared" ref="E56:M56" si="54">D56</f>
        <v>267721</v>
      </c>
      <c r="F56" s="141">
        <f t="shared" si="54"/>
        <v>267721</v>
      </c>
      <c r="G56" s="141">
        <f t="shared" si="54"/>
        <v>267721</v>
      </c>
      <c r="H56" s="141">
        <f t="shared" si="54"/>
        <v>267721</v>
      </c>
      <c r="I56" s="141">
        <f t="shared" si="54"/>
        <v>267721</v>
      </c>
      <c r="J56" s="141">
        <f t="shared" si="54"/>
        <v>267721</v>
      </c>
      <c r="K56" s="141">
        <f t="shared" si="54"/>
        <v>267721</v>
      </c>
      <c r="L56" s="141">
        <f t="shared" si="54"/>
        <v>267721</v>
      </c>
      <c r="M56" s="141">
        <f t="shared" si="54"/>
        <v>267721</v>
      </c>
      <c r="N56" s="145"/>
    </row>
    <row r="57" spans="2:14">
      <c r="B57" s="42" t="s">
        <v>301</v>
      </c>
      <c r="C57" s="141">
        <f>VLOOKUP(MID(B57,5,100),Yucatán!$C$17:$S$122,17,0)</f>
        <v>9917386</v>
      </c>
      <c r="D57" s="141">
        <f t="shared" si="1"/>
        <v>991739</v>
      </c>
      <c r="E57" s="141">
        <f t="shared" ref="E57:M57" si="55">D57</f>
        <v>991739</v>
      </c>
      <c r="F57" s="141">
        <f t="shared" si="55"/>
        <v>991739</v>
      </c>
      <c r="G57" s="141">
        <f t="shared" si="55"/>
        <v>991739</v>
      </c>
      <c r="H57" s="141">
        <f t="shared" si="55"/>
        <v>991739</v>
      </c>
      <c r="I57" s="141">
        <f t="shared" si="55"/>
        <v>991739</v>
      </c>
      <c r="J57" s="141">
        <f t="shared" si="55"/>
        <v>991739</v>
      </c>
      <c r="K57" s="141">
        <f t="shared" si="55"/>
        <v>991739</v>
      </c>
      <c r="L57" s="141">
        <f t="shared" si="55"/>
        <v>991739</v>
      </c>
      <c r="M57" s="141">
        <f t="shared" si="55"/>
        <v>991739</v>
      </c>
      <c r="N57" s="145"/>
    </row>
    <row r="58" spans="2:14">
      <c r="B58" s="42" t="s">
        <v>302</v>
      </c>
      <c r="C58" s="141">
        <f>VLOOKUP(MID(B58,5,100),Yucatán!$C$17:$S$122,17,0)</f>
        <v>36477432</v>
      </c>
      <c r="D58" s="141">
        <f t="shared" si="1"/>
        <v>3647743</v>
      </c>
      <c r="E58" s="141">
        <f t="shared" ref="E58:M58" si="56">D58</f>
        <v>3647743</v>
      </c>
      <c r="F58" s="141">
        <f t="shared" si="56"/>
        <v>3647743</v>
      </c>
      <c r="G58" s="141">
        <f t="shared" si="56"/>
        <v>3647743</v>
      </c>
      <c r="H58" s="141">
        <f t="shared" si="56"/>
        <v>3647743</v>
      </c>
      <c r="I58" s="141">
        <f t="shared" si="56"/>
        <v>3647743</v>
      </c>
      <c r="J58" s="141">
        <f t="shared" si="56"/>
        <v>3647743</v>
      </c>
      <c r="K58" s="141">
        <f t="shared" si="56"/>
        <v>3647743</v>
      </c>
      <c r="L58" s="141">
        <f t="shared" si="56"/>
        <v>3647743</v>
      </c>
      <c r="M58" s="141">
        <f t="shared" si="56"/>
        <v>3647743</v>
      </c>
      <c r="N58" s="145"/>
    </row>
    <row r="59" spans="2:14">
      <c r="B59" s="42" t="s">
        <v>303</v>
      </c>
      <c r="C59" s="141">
        <f>VLOOKUP(MID(B59,5,100),Yucatán!$C$17:$S$122,17,0)</f>
        <v>8592688</v>
      </c>
      <c r="D59" s="141">
        <f t="shared" si="1"/>
        <v>859269</v>
      </c>
      <c r="E59" s="141">
        <f t="shared" ref="E59:M59" si="57">D59</f>
        <v>859269</v>
      </c>
      <c r="F59" s="141">
        <f t="shared" si="57"/>
        <v>859269</v>
      </c>
      <c r="G59" s="141">
        <f t="shared" si="57"/>
        <v>859269</v>
      </c>
      <c r="H59" s="141">
        <f t="shared" si="57"/>
        <v>859269</v>
      </c>
      <c r="I59" s="141">
        <f t="shared" si="57"/>
        <v>859269</v>
      </c>
      <c r="J59" s="141">
        <f t="shared" si="57"/>
        <v>859269</v>
      </c>
      <c r="K59" s="141">
        <f t="shared" si="57"/>
        <v>859269</v>
      </c>
      <c r="L59" s="141">
        <f t="shared" si="57"/>
        <v>859269</v>
      </c>
      <c r="M59" s="141">
        <f t="shared" si="57"/>
        <v>859269</v>
      </c>
      <c r="N59" s="145"/>
    </row>
    <row r="60" spans="2:14">
      <c r="B60" s="42" t="s">
        <v>304</v>
      </c>
      <c r="C60" s="141">
        <f>VLOOKUP(MID(B60,5,100),Yucatán!$C$17:$S$122,17,0)</f>
        <v>39708683</v>
      </c>
      <c r="D60" s="141">
        <f t="shared" si="1"/>
        <v>3970868</v>
      </c>
      <c r="E60" s="141">
        <f t="shared" ref="E60:M60" si="58">D60</f>
        <v>3970868</v>
      </c>
      <c r="F60" s="141">
        <f t="shared" si="58"/>
        <v>3970868</v>
      </c>
      <c r="G60" s="141">
        <f t="shared" si="58"/>
        <v>3970868</v>
      </c>
      <c r="H60" s="141">
        <f t="shared" si="58"/>
        <v>3970868</v>
      </c>
      <c r="I60" s="141">
        <f t="shared" si="58"/>
        <v>3970868</v>
      </c>
      <c r="J60" s="141">
        <f t="shared" si="58"/>
        <v>3970868</v>
      </c>
      <c r="K60" s="141">
        <f t="shared" si="58"/>
        <v>3970868</v>
      </c>
      <c r="L60" s="141">
        <f t="shared" si="58"/>
        <v>3970868</v>
      </c>
      <c r="M60" s="141">
        <f t="shared" si="58"/>
        <v>3970868</v>
      </c>
      <c r="N60" s="145"/>
    </row>
    <row r="61" spans="2:14">
      <c r="B61" s="42" t="s">
        <v>305</v>
      </c>
      <c r="C61" s="141">
        <f>VLOOKUP(MID(B61,5,100),Yucatán!$C$17:$S$122,17,0)</f>
        <v>24022204</v>
      </c>
      <c r="D61" s="141">
        <f t="shared" si="1"/>
        <v>2402220</v>
      </c>
      <c r="E61" s="141">
        <f t="shared" ref="E61:M61" si="59">D61</f>
        <v>2402220</v>
      </c>
      <c r="F61" s="141">
        <f t="shared" si="59"/>
        <v>2402220</v>
      </c>
      <c r="G61" s="141">
        <f t="shared" si="59"/>
        <v>2402220</v>
      </c>
      <c r="H61" s="141">
        <f t="shared" si="59"/>
        <v>2402220</v>
      </c>
      <c r="I61" s="141">
        <f t="shared" si="59"/>
        <v>2402220</v>
      </c>
      <c r="J61" s="141">
        <f t="shared" si="59"/>
        <v>2402220</v>
      </c>
      <c r="K61" s="141">
        <f t="shared" si="59"/>
        <v>2402220</v>
      </c>
      <c r="L61" s="141">
        <f t="shared" si="59"/>
        <v>2402220</v>
      </c>
      <c r="M61" s="141">
        <f t="shared" si="59"/>
        <v>2402220</v>
      </c>
      <c r="N61" s="145"/>
    </row>
    <row r="62" spans="2:14">
      <c r="B62" s="42" t="s">
        <v>306</v>
      </c>
      <c r="C62" s="141">
        <f>VLOOKUP(MID(B62,5,100),Yucatán!$C$17:$S$122,17,0)</f>
        <v>3853506</v>
      </c>
      <c r="D62" s="141">
        <f t="shared" si="1"/>
        <v>385351</v>
      </c>
      <c r="E62" s="141">
        <f t="shared" ref="E62:M62" si="60">D62</f>
        <v>385351</v>
      </c>
      <c r="F62" s="141">
        <f t="shared" si="60"/>
        <v>385351</v>
      </c>
      <c r="G62" s="141">
        <f t="shared" si="60"/>
        <v>385351</v>
      </c>
      <c r="H62" s="141">
        <f t="shared" si="60"/>
        <v>385351</v>
      </c>
      <c r="I62" s="141">
        <f t="shared" si="60"/>
        <v>385351</v>
      </c>
      <c r="J62" s="141">
        <f t="shared" si="60"/>
        <v>385351</v>
      </c>
      <c r="K62" s="141">
        <f t="shared" si="60"/>
        <v>385351</v>
      </c>
      <c r="L62" s="141">
        <f t="shared" si="60"/>
        <v>385351</v>
      </c>
      <c r="M62" s="141">
        <f t="shared" si="60"/>
        <v>385351</v>
      </c>
      <c r="N62" s="145"/>
    </row>
    <row r="63" spans="2:14">
      <c r="B63" s="42" t="s">
        <v>307</v>
      </c>
      <c r="C63" s="141">
        <f>VLOOKUP(MID(B63,5,100),Yucatán!$C$17:$S$122,17,0)</f>
        <v>3197041</v>
      </c>
      <c r="D63" s="141">
        <f t="shared" si="1"/>
        <v>319704</v>
      </c>
      <c r="E63" s="141">
        <f t="shared" ref="E63:M63" si="61">D63</f>
        <v>319704</v>
      </c>
      <c r="F63" s="141">
        <f t="shared" si="61"/>
        <v>319704</v>
      </c>
      <c r="G63" s="141">
        <f t="shared" si="61"/>
        <v>319704</v>
      </c>
      <c r="H63" s="141">
        <f t="shared" si="61"/>
        <v>319704</v>
      </c>
      <c r="I63" s="141">
        <f t="shared" si="61"/>
        <v>319704</v>
      </c>
      <c r="J63" s="141">
        <f t="shared" si="61"/>
        <v>319704</v>
      </c>
      <c r="K63" s="141">
        <f t="shared" si="61"/>
        <v>319704</v>
      </c>
      <c r="L63" s="141">
        <f t="shared" si="61"/>
        <v>319704</v>
      </c>
      <c r="M63" s="141">
        <f t="shared" si="61"/>
        <v>319704</v>
      </c>
      <c r="N63" s="145"/>
    </row>
    <row r="64" spans="2:14">
      <c r="B64" s="42" t="s">
        <v>308</v>
      </c>
      <c r="C64" s="141">
        <f>VLOOKUP(MID(B64,5,100),Yucatán!$C$17:$S$122,17,0)</f>
        <v>5649667</v>
      </c>
      <c r="D64" s="141">
        <f t="shared" si="1"/>
        <v>564967</v>
      </c>
      <c r="E64" s="141">
        <f t="shared" ref="E64:M64" si="62">D64</f>
        <v>564967</v>
      </c>
      <c r="F64" s="141">
        <f t="shared" si="62"/>
        <v>564967</v>
      </c>
      <c r="G64" s="141">
        <f t="shared" si="62"/>
        <v>564967</v>
      </c>
      <c r="H64" s="141">
        <f t="shared" si="62"/>
        <v>564967</v>
      </c>
      <c r="I64" s="141">
        <f t="shared" si="62"/>
        <v>564967</v>
      </c>
      <c r="J64" s="141">
        <f t="shared" si="62"/>
        <v>564967</v>
      </c>
      <c r="K64" s="141">
        <f t="shared" si="62"/>
        <v>564967</v>
      </c>
      <c r="L64" s="141">
        <f t="shared" si="62"/>
        <v>564967</v>
      </c>
      <c r="M64" s="141">
        <f t="shared" si="62"/>
        <v>564967</v>
      </c>
      <c r="N64" s="145"/>
    </row>
    <row r="65" spans="2:14">
      <c r="B65" s="42" t="s">
        <v>309</v>
      </c>
      <c r="C65" s="141">
        <f>VLOOKUP(MID(B65,5,100),Yucatán!$C$17:$S$122,17,0)</f>
        <v>4505201</v>
      </c>
      <c r="D65" s="141">
        <f t="shared" si="1"/>
        <v>450520</v>
      </c>
      <c r="E65" s="141">
        <f t="shared" ref="E65:M65" si="63">D65</f>
        <v>450520</v>
      </c>
      <c r="F65" s="141">
        <f t="shared" si="63"/>
        <v>450520</v>
      </c>
      <c r="G65" s="141">
        <f t="shared" si="63"/>
        <v>450520</v>
      </c>
      <c r="H65" s="141">
        <f t="shared" si="63"/>
        <v>450520</v>
      </c>
      <c r="I65" s="141">
        <f t="shared" si="63"/>
        <v>450520</v>
      </c>
      <c r="J65" s="141">
        <f t="shared" si="63"/>
        <v>450520</v>
      </c>
      <c r="K65" s="141">
        <f t="shared" si="63"/>
        <v>450520</v>
      </c>
      <c r="L65" s="141">
        <f t="shared" si="63"/>
        <v>450520</v>
      </c>
      <c r="M65" s="141">
        <f t="shared" si="63"/>
        <v>450520</v>
      </c>
      <c r="N65" s="145"/>
    </row>
    <row r="66" spans="2:14">
      <c r="B66" s="42" t="s">
        <v>310</v>
      </c>
      <c r="C66" s="141">
        <f>VLOOKUP(MID(B66,5,100),Yucatán!$C$17:$S$122,17,0)</f>
        <v>2132708</v>
      </c>
      <c r="D66" s="141">
        <f t="shared" si="1"/>
        <v>213271</v>
      </c>
      <c r="E66" s="141">
        <f t="shared" ref="E66:M66" si="64">D66</f>
        <v>213271</v>
      </c>
      <c r="F66" s="141">
        <f t="shared" si="64"/>
        <v>213271</v>
      </c>
      <c r="G66" s="141">
        <f t="shared" si="64"/>
        <v>213271</v>
      </c>
      <c r="H66" s="141">
        <f t="shared" si="64"/>
        <v>213271</v>
      </c>
      <c r="I66" s="141">
        <f t="shared" si="64"/>
        <v>213271</v>
      </c>
      <c r="J66" s="141">
        <f t="shared" si="64"/>
        <v>213271</v>
      </c>
      <c r="K66" s="141">
        <f t="shared" si="64"/>
        <v>213271</v>
      </c>
      <c r="L66" s="141">
        <f t="shared" si="64"/>
        <v>213271</v>
      </c>
      <c r="M66" s="141">
        <f t="shared" si="64"/>
        <v>213271</v>
      </c>
      <c r="N66" s="145"/>
    </row>
    <row r="67" spans="2:14">
      <c r="B67" s="42" t="s">
        <v>311</v>
      </c>
      <c r="C67" s="141">
        <f>VLOOKUP(MID(B67,5,100),Yucatán!$C$17:$S$122,17,0)</f>
        <v>2895544</v>
      </c>
      <c r="D67" s="141">
        <f t="shared" si="1"/>
        <v>289554</v>
      </c>
      <c r="E67" s="141">
        <f t="shared" ref="E67:M67" si="65">D67</f>
        <v>289554</v>
      </c>
      <c r="F67" s="141">
        <f t="shared" si="65"/>
        <v>289554</v>
      </c>
      <c r="G67" s="141">
        <f t="shared" si="65"/>
        <v>289554</v>
      </c>
      <c r="H67" s="141">
        <f t="shared" si="65"/>
        <v>289554</v>
      </c>
      <c r="I67" s="141">
        <f t="shared" si="65"/>
        <v>289554</v>
      </c>
      <c r="J67" s="141">
        <f t="shared" si="65"/>
        <v>289554</v>
      </c>
      <c r="K67" s="141">
        <f t="shared" si="65"/>
        <v>289554</v>
      </c>
      <c r="L67" s="141">
        <f t="shared" si="65"/>
        <v>289554</v>
      </c>
      <c r="M67" s="141">
        <f t="shared" si="65"/>
        <v>289554</v>
      </c>
      <c r="N67" s="145"/>
    </row>
    <row r="68" spans="2:14">
      <c r="B68" s="42" t="s">
        <v>312</v>
      </c>
      <c r="C68" s="141">
        <f>VLOOKUP(MID(B68,5,100),Yucatán!$C$17:$S$122,17,0)</f>
        <v>6921771</v>
      </c>
      <c r="D68" s="141">
        <f t="shared" ref="D68:D108" si="66">ROUND($C68/10,0)</f>
        <v>692177</v>
      </c>
      <c r="E68" s="141">
        <f t="shared" ref="E68:M68" si="67">D68</f>
        <v>692177</v>
      </c>
      <c r="F68" s="141">
        <f t="shared" si="67"/>
        <v>692177</v>
      </c>
      <c r="G68" s="141">
        <f t="shared" si="67"/>
        <v>692177</v>
      </c>
      <c r="H68" s="141">
        <f t="shared" si="67"/>
        <v>692177</v>
      </c>
      <c r="I68" s="141">
        <f t="shared" si="67"/>
        <v>692177</v>
      </c>
      <c r="J68" s="141">
        <f t="shared" si="67"/>
        <v>692177</v>
      </c>
      <c r="K68" s="141">
        <f t="shared" si="67"/>
        <v>692177</v>
      </c>
      <c r="L68" s="141">
        <f t="shared" si="67"/>
        <v>692177</v>
      </c>
      <c r="M68" s="141">
        <f t="shared" si="67"/>
        <v>692177</v>
      </c>
      <c r="N68" s="145"/>
    </row>
    <row r="69" spans="2:14">
      <c r="B69" s="42" t="s">
        <v>313</v>
      </c>
      <c r="C69" s="141">
        <f>VLOOKUP(MID(B69,5,100),Yucatán!$C$17:$S$122,17,0)</f>
        <v>8245865</v>
      </c>
      <c r="D69" s="141">
        <f t="shared" si="66"/>
        <v>824587</v>
      </c>
      <c r="E69" s="141">
        <f t="shared" ref="E69:M69" si="68">D69</f>
        <v>824587</v>
      </c>
      <c r="F69" s="141">
        <f t="shared" si="68"/>
        <v>824587</v>
      </c>
      <c r="G69" s="141">
        <f t="shared" si="68"/>
        <v>824587</v>
      </c>
      <c r="H69" s="141">
        <f t="shared" si="68"/>
        <v>824587</v>
      </c>
      <c r="I69" s="141">
        <f t="shared" si="68"/>
        <v>824587</v>
      </c>
      <c r="J69" s="141">
        <f t="shared" si="68"/>
        <v>824587</v>
      </c>
      <c r="K69" s="141">
        <f t="shared" si="68"/>
        <v>824587</v>
      </c>
      <c r="L69" s="141">
        <f t="shared" si="68"/>
        <v>824587</v>
      </c>
      <c r="M69" s="141">
        <f t="shared" si="68"/>
        <v>824587</v>
      </c>
      <c r="N69" s="145"/>
    </row>
    <row r="70" spans="2:14">
      <c r="B70" s="42" t="s">
        <v>314</v>
      </c>
      <c r="C70" s="141">
        <f>VLOOKUP(MID(B70,5,100),Yucatán!$C$17:$S$122,17,0)</f>
        <v>3592113</v>
      </c>
      <c r="D70" s="141">
        <f t="shared" si="66"/>
        <v>359211</v>
      </c>
      <c r="E70" s="141">
        <f t="shared" ref="E70:M70" si="69">D70</f>
        <v>359211</v>
      </c>
      <c r="F70" s="141">
        <f t="shared" si="69"/>
        <v>359211</v>
      </c>
      <c r="G70" s="141">
        <f t="shared" si="69"/>
        <v>359211</v>
      </c>
      <c r="H70" s="141">
        <f t="shared" si="69"/>
        <v>359211</v>
      </c>
      <c r="I70" s="141">
        <f t="shared" si="69"/>
        <v>359211</v>
      </c>
      <c r="J70" s="141">
        <f t="shared" si="69"/>
        <v>359211</v>
      </c>
      <c r="K70" s="141">
        <f t="shared" si="69"/>
        <v>359211</v>
      </c>
      <c r="L70" s="141">
        <f t="shared" si="69"/>
        <v>359211</v>
      </c>
      <c r="M70" s="141">
        <f t="shared" si="69"/>
        <v>359211</v>
      </c>
      <c r="N70" s="145"/>
    </row>
    <row r="71" spans="2:14">
      <c r="B71" s="42" t="s">
        <v>315</v>
      </c>
      <c r="C71" s="141">
        <f>VLOOKUP(MID(B71,5,100),Yucatán!$C$17:$S$122,17,0)</f>
        <v>20245663</v>
      </c>
      <c r="D71" s="141">
        <f t="shared" si="66"/>
        <v>2024566</v>
      </c>
      <c r="E71" s="141">
        <f t="shared" ref="E71:M71" si="70">D71</f>
        <v>2024566</v>
      </c>
      <c r="F71" s="141">
        <f t="shared" si="70"/>
        <v>2024566</v>
      </c>
      <c r="G71" s="141">
        <f t="shared" si="70"/>
        <v>2024566</v>
      </c>
      <c r="H71" s="141">
        <f t="shared" si="70"/>
        <v>2024566</v>
      </c>
      <c r="I71" s="141">
        <f t="shared" si="70"/>
        <v>2024566</v>
      </c>
      <c r="J71" s="141">
        <f t="shared" si="70"/>
        <v>2024566</v>
      </c>
      <c r="K71" s="141">
        <f t="shared" si="70"/>
        <v>2024566</v>
      </c>
      <c r="L71" s="141">
        <f t="shared" si="70"/>
        <v>2024566</v>
      </c>
      <c r="M71" s="141">
        <f t="shared" si="70"/>
        <v>2024566</v>
      </c>
      <c r="N71" s="145"/>
    </row>
    <row r="72" spans="2:14">
      <c r="B72" s="42" t="s">
        <v>316</v>
      </c>
      <c r="C72" s="141">
        <f>VLOOKUP(MID(B72,5,100),Yucatán!$C$17:$S$122,17,0)</f>
        <v>4575750</v>
      </c>
      <c r="D72" s="141">
        <f t="shared" si="66"/>
        <v>457575</v>
      </c>
      <c r="E72" s="141">
        <f t="shared" ref="E72:M72" si="71">D72</f>
        <v>457575</v>
      </c>
      <c r="F72" s="141">
        <f t="shared" si="71"/>
        <v>457575</v>
      </c>
      <c r="G72" s="141">
        <f t="shared" si="71"/>
        <v>457575</v>
      </c>
      <c r="H72" s="141">
        <f t="shared" si="71"/>
        <v>457575</v>
      </c>
      <c r="I72" s="141">
        <f t="shared" si="71"/>
        <v>457575</v>
      </c>
      <c r="J72" s="141">
        <f t="shared" si="71"/>
        <v>457575</v>
      </c>
      <c r="K72" s="141">
        <f t="shared" si="71"/>
        <v>457575</v>
      </c>
      <c r="L72" s="141">
        <f t="shared" si="71"/>
        <v>457575</v>
      </c>
      <c r="M72" s="141">
        <f t="shared" si="71"/>
        <v>457575</v>
      </c>
      <c r="N72" s="145"/>
    </row>
    <row r="73" spans="2:14">
      <c r="B73" s="42" t="s">
        <v>317</v>
      </c>
      <c r="C73" s="141">
        <f>VLOOKUP(MID(B73,5,100),Yucatán!$C$17:$S$122,17,0)</f>
        <v>4023690</v>
      </c>
      <c r="D73" s="141">
        <f t="shared" si="66"/>
        <v>402369</v>
      </c>
      <c r="E73" s="141">
        <f t="shared" ref="E73:M73" si="72">D73</f>
        <v>402369</v>
      </c>
      <c r="F73" s="141">
        <f t="shared" si="72"/>
        <v>402369</v>
      </c>
      <c r="G73" s="141">
        <f t="shared" si="72"/>
        <v>402369</v>
      </c>
      <c r="H73" s="141">
        <f t="shared" si="72"/>
        <v>402369</v>
      </c>
      <c r="I73" s="141">
        <f t="shared" si="72"/>
        <v>402369</v>
      </c>
      <c r="J73" s="141">
        <f t="shared" si="72"/>
        <v>402369</v>
      </c>
      <c r="K73" s="141">
        <f t="shared" si="72"/>
        <v>402369</v>
      </c>
      <c r="L73" s="141">
        <f t="shared" si="72"/>
        <v>402369</v>
      </c>
      <c r="M73" s="141">
        <f t="shared" si="72"/>
        <v>402369</v>
      </c>
      <c r="N73" s="145"/>
    </row>
    <row r="74" spans="2:14">
      <c r="B74" s="42" t="s">
        <v>318</v>
      </c>
      <c r="C74" s="141">
        <f>VLOOKUP(MID(B74,5,100),Yucatán!$C$17:$S$122,17,0)</f>
        <v>2133794</v>
      </c>
      <c r="D74" s="141">
        <f t="shared" si="66"/>
        <v>213379</v>
      </c>
      <c r="E74" s="141">
        <f t="shared" ref="E74:M74" si="73">D74</f>
        <v>213379</v>
      </c>
      <c r="F74" s="141">
        <f t="shared" si="73"/>
        <v>213379</v>
      </c>
      <c r="G74" s="141">
        <f t="shared" si="73"/>
        <v>213379</v>
      </c>
      <c r="H74" s="141">
        <f t="shared" si="73"/>
        <v>213379</v>
      </c>
      <c r="I74" s="141">
        <f t="shared" si="73"/>
        <v>213379</v>
      </c>
      <c r="J74" s="141">
        <f t="shared" si="73"/>
        <v>213379</v>
      </c>
      <c r="K74" s="141">
        <f t="shared" si="73"/>
        <v>213379</v>
      </c>
      <c r="L74" s="141">
        <f t="shared" si="73"/>
        <v>213379</v>
      </c>
      <c r="M74" s="141">
        <f t="shared" si="73"/>
        <v>213379</v>
      </c>
      <c r="N74" s="145"/>
    </row>
    <row r="75" spans="2:14">
      <c r="B75" s="42" t="s">
        <v>319</v>
      </c>
      <c r="C75" s="141">
        <f>VLOOKUP(MID(B75,5,100),Yucatán!$C$17:$S$122,17,0)</f>
        <v>19455644</v>
      </c>
      <c r="D75" s="141">
        <f t="shared" si="66"/>
        <v>1945564</v>
      </c>
      <c r="E75" s="141">
        <f t="shared" ref="E75:M75" si="74">D75</f>
        <v>1945564</v>
      </c>
      <c r="F75" s="141">
        <f t="shared" si="74"/>
        <v>1945564</v>
      </c>
      <c r="G75" s="141">
        <f t="shared" si="74"/>
        <v>1945564</v>
      </c>
      <c r="H75" s="141">
        <f t="shared" si="74"/>
        <v>1945564</v>
      </c>
      <c r="I75" s="141">
        <f t="shared" si="74"/>
        <v>1945564</v>
      </c>
      <c r="J75" s="141">
        <f t="shared" si="74"/>
        <v>1945564</v>
      </c>
      <c r="K75" s="141">
        <f t="shared" si="74"/>
        <v>1945564</v>
      </c>
      <c r="L75" s="141">
        <f t="shared" si="74"/>
        <v>1945564</v>
      </c>
      <c r="M75" s="141">
        <f t="shared" si="74"/>
        <v>1945564</v>
      </c>
      <c r="N75" s="145"/>
    </row>
    <row r="76" spans="2:14">
      <c r="B76" s="42" t="s">
        <v>320</v>
      </c>
      <c r="C76" s="141">
        <f>VLOOKUP(MID(B76,5,100),Yucatán!$C$17:$S$122,17,0)</f>
        <v>3009081</v>
      </c>
      <c r="D76" s="141">
        <f t="shared" si="66"/>
        <v>300908</v>
      </c>
      <c r="E76" s="141">
        <f t="shared" ref="E76:M76" si="75">D76</f>
        <v>300908</v>
      </c>
      <c r="F76" s="141">
        <f t="shared" si="75"/>
        <v>300908</v>
      </c>
      <c r="G76" s="141">
        <f t="shared" si="75"/>
        <v>300908</v>
      </c>
      <c r="H76" s="141">
        <f t="shared" si="75"/>
        <v>300908</v>
      </c>
      <c r="I76" s="141">
        <f t="shared" si="75"/>
        <v>300908</v>
      </c>
      <c r="J76" s="141">
        <f t="shared" si="75"/>
        <v>300908</v>
      </c>
      <c r="K76" s="141">
        <f t="shared" si="75"/>
        <v>300908</v>
      </c>
      <c r="L76" s="141">
        <f t="shared" si="75"/>
        <v>300908</v>
      </c>
      <c r="M76" s="141">
        <f t="shared" si="75"/>
        <v>300908</v>
      </c>
      <c r="N76" s="145"/>
    </row>
    <row r="77" spans="2:14">
      <c r="B77" s="42" t="s">
        <v>321</v>
      </c>
      <c r="C77" s="141">
        <f>VLOOKUP(MID(B77,5,100),Yucatán!$C$17:$S$122,17,0)</f>
        <v>14806233</v>
      </c>
      <c r="D77" s="141">
        <f t="shared" si="66"/>
        <v>1480623</v>
      </c>
      <c r="E77" s="141">
        <f t="shared" ref="E77:M77" si="76">D77</f>
        <v>1480623</v>
      </c>
      <c r="F77" s="141">
        <f t="shared" si="76"/>
        <v>1480623</v>
      </c>
      <c r="G77" s="141">
        <f t="shared" si="76"/>
        <v>1480623</v>
      </c>
      <c r="H77" s="141">
        <f t="shared" si="76"/>
        <v>1480623</v>
      </c>
      <c r="I77" s="141">
        <f t="shared" si="76"/>
        <v>1480623</v>
      </c>
      <c r="J77" s="141">
        <f t="shared" si="76"/>
        <v>1480623</v>
      </c>
      <c r="K77" s="141">
        <f t="shared" si="76"/>
        <v>1480623</v>
      </c>
      <c r="L77" s="141">
        <f t="shared" si="76"/>
        <v>1480623</v>
      </c>
      <c r="M77" s="141">
        <f t="shared" si="76"/>
        <v>1480623</v>
      </c>
      <c r="N77" s="145"/>
    </row>
    <row r="78" spans="2:14">
      <c r="B78" s="42" t="s">
        <v>322</v>
      </c>
      <c r="C78" s="141">
        <f>VLOOKUP(MID(B78,5,100),Yucatán!$C$17:$S$122,17,0)</f>
        <v>14555872</v>
      </c>
      <c r="D78" s="141">
        <f t="shared" si="66"/>
        <v>1455587</v>
      </c>
      <c r="E78" s="141">
        <f t="shared" ref="E78:M78" si="77">D78</f>
        <v>1455587</v>
      </c>
      <c r="F78" s="141">
        <f t="shared" si="77"/>
        <v>1455587</v>
      </c>
      <c r="G78" s="141">
        <f t="shared" si="77"/>
        <v>1455587</v>
      </c>
      <c r="H78" s="141">
        <f t="shared" si="77"/>
        <v>1455587</v>
      </c>
      <c r="I78" s="141">
        <f t="shared" si="77"/>
        <v>1455587</v>
      </c>
      <c r="J78" s="141">
        <f t="shared" si="77"/>
        <v>1455587</v>
      </c>
      <c r="K78" s="141">
        <f t="shared" si="77"/>
        <v>1455587</v>
      </c>
      <c r="L78" s="141">
        <f t="shared" si="77"/>
        <v>1455587</v>
      </c>
      <c r="M78" s="141">
        <f t="shared" si="77"/>
        <v>1455587</v>
      </c>
      <c r="N78" s="145"/>
    </row>
    <row r="79" spans="2:14">
      <c r="B79" s="42" t="s">
        <v>323</v>
      </c>
      <c r="C79" s="141">
        <f>VLOOKUP(MID(B79,5,100),Yucatán!$C$17:$S$122,17,0)</f>
        <v>5487427</v>
      </c>
      <c r="D79" s="141">
        <f t="shared" si="66"/>
        <v>548743</v>
      </c>
      <c r="E79" s="141">
        <f t="shared" ref="E79:M79" si="78">D79</f>
        <v>548743</v>
      </c>
      <c r="F79" s="141">
        <f t="shared" si="78"/>
        <v>548743</v>
      </c>
      <c r="G79" s="141">
        <f t="shared" si="78"/>
        <v>548743</v>
      </c>
      <c r="H79" s="141">
        <f t="shared" si="78"/>
        <v>548743</v>
      </c>
      <c r="I79" s="141">
        <f t="shared" si="78"/>
        <v>548743</v>
      </c>
      <c r="J79" s="141">
        <f t="shared" si="78"/>
        <v>548743</v>
      </c>
      <c r="K79" s="141">
        <f t="shared" si="78"/>
        <v>548743</v>
      </c>
      <c r="L79" s="141">
        <f t="shared" si="78"/>
        <v>548743</v>
      </c>
      <c r="M79" s="141">
        <f t="shared" si="78"/>
        <v>548743</v>
      </c>
      <c r="N79" s="145"/>
    </row>
    <row r="80" spans="2:14">
      <c r="B80" s="42" t="s">
        <v>324</v>
      </c>
      <c r="C80" s="141">
        <f>VLOOKUP(MID(B80,5,100),Yucatán!$C$17:$S$122,17,0)</f>
        <v>4188952</v>
      </c>
      <c r="D80" s="141">
        <f t="shared" si="66"/>
        <v>418895</v>
      </c>
      <c r="E80" s="141">
        <f t="shared" ref="E80:M80" si="79">D80</f>
        <v>418895</v>
      </c>
      <c r="F80" s="141">
        <f t="shared" si="79"/>
        <v>418895</v>
      </c>
      <c r="G80" s="141">
        <f t="shared" si="79"/>
        <v>418895</v>
      </c>
      <c r="H80" s="141">
        <f t="shared" si="79"/>
        <v>418895</v>
      </c>
      <c r="I80" s="141">
        <f t="shared" si="79"/>
        <v>418895</v>
      </c>
      <c r="J80" s="141">
        <f t="shared" si="79"/>
        <v>418895</v>
      </c>
      <c r="K80" s="141">
        <f t="shared" si="79"/>
        <v>418895</v>
      </c>
      <c r="L80" s="141">
        <f t="shared" si="79"/>
        <v>418895</v>
      </c>
      <c r="M80" s="141">
        <f t="shared" si="79"/>
        <v>418895</v>
      </c>
      <c r="N80" s="145"/>
    </row>
    <row r="81" spans="2:14">
      <c r="B81" s="42" t="s">
        <v>325</v>
      </c>
      <c r="C81" s="141">
        <f>VLOOKUP(MID(B81,5,100),Yucatán!$C$17:$S$122,17,0)</f>
        <v>68139499</v>
      </c>
      <c r="D81" s="141">
        <f t="shared" si="66"/>
        <v>6813950</v>
      </c>
      <c r="E81" s="141">
        <f t="shared" ref="E81:M81" si="80">D81</f>
        <v>6813950</v>
      </c>
      <c r="F81" s="141">
        <f t="shared" si="80"/>
        <v>6813950</v>
      </c>
      <c r="G81" s="141">
        <f t="shared" si="80"/>
        <v>6813950</v>
      </c>
      <c r="H81" s="141">
        <f t="shared" si="80"/>
        <v>6813950</v>
      </c>
      <c r="I81" s="141">
        <f t="shared" si="80"/>
        <v>6813950</v>
      </c>
      <c r="J81" s="141">
        <f t="shared" si="80"/>
        <v>6813950</v>
      </c>
      <c r="K81" s="141">
        <f t="shared" si="80"/>
        <v>6813950</v>
      </c>
      <c r="L81" s="141">
        <f t="shared" si="80"/>
        <v>6813950</v>
      </c>
      <c r="M81" s="141">
        <f t="shared" si="80"/>
        <v>6813950</v>
      </c>
      <c r="N81" s="145"/>
    </row>
    <row r="82" spans="2:14">
      <c r="B82" s="42" t="s">
        <v>326</v>
      </c>
      <c r="C82" s="141">
        <f>VLOOKUP(MID(B82,5,100),Yucatán!$C$17:$S$122,17,0)</f>
        <v>8895567</v>
      </c>
      <c r="D82" s="141">
        <f t="shared" si="66"/>
        <v>889557</v>
      </c>
      <c r="E82" s="141">
        <f t="shared" ref="E82:M82" si="81">D82</f>
        <v>889557</v>
      </c>
      <c r="F82" s="141">
        <f t="shared" si="81"/>
        <v>889557</v>
      </c>
      <c r="G82" s="141">
        <f t="shared" si="81"/>
        <v>889557</v>
      </c>
      <c r="H82" s="141">
        <f t="shared" si="81"/>
        <v>889557</v>
      </c>
      <c r="I82" s="141">
        <f t="shared" si="81"/>
        <v>889557</v>
      </c>
      <c r="J82" s="141">
        <f t="shared" si="81"/>
        <v>889557</v>
      </c>
      <c r="K82" s="141">
        <f t="shared" si="81"/>
        <v>889557</v>
      </c>
      <c r="L82" s="141">
        <f t="shared" si="81"/>
        <v>889557</v>
      </c>
      <c r="M82" s="141">
        <f t="shared" si="81"/>
        <v>889557</v>
      </c>
      <c r="N82" s="145"/>
    </row>
    <row r="83" spans="2:14">
      <c r="B83" s="42" t="s">
        <v>327</v>
      </c>
      <c r="C83" s="141">
        <f>VLOOKUP(MID(B83,5,100),Yucatán!$C$17:$S$122,17,0)</f>
        <v>9322066</v>
      </c>
      <c r="D83" s="141">
        <f t="shared" si="66"/>
        <v>932207</v>
      </c>
      <c r="E83" s="141">
        <f t="shared" ref="E83:M83" si="82">D83</f>
        <v>932207</v>
      </c>
      <c r="F83" s="141">
        <f t="shared" si="82"/>
        <v>932207</v>
      </c>
      <c r="G83" s="141">
        <f t="shared" si="82"/>
        <v>932207</v>
      </c>
      <c r="H83" s="141">
        <f t="shared" si="82"/>
        <v>932207</v>
      </c>
      <c r="I83" s="141">
        <f t="shared" si="82"/>
        <v>932207</v>
      </c>
      <c r="J83" s="141">
        <f t="shared" si="82"/>
        <v>932207</v>
      </c>
      <c r="K83" s="141">
        <f t="shared" si="82"/>
        <v>932207</v>
      </c>
      <c r="L83" s="141">
        <f t="shared" si="82"/>
        <v>932207</v>
      </c>
      <c r="M83" s="141">
        <f t="shared" si="82"/>
        <v>932207</v>
      </c>
      <c r="N83" s="145"/>
    </row>
    <row r="84" spans="2:14">
      <c r="B84" s="42" t="s">
        <v>328</v>
      </c>
      <c r="C84" s="141">
        <f>VLOOKUP(MID(B84,5,100),Yucatán!$C$17:$S$122,17,0)</f>
        <v>3386455</v>
      </c>
      <c r="D84" s="141">
        <f t="shared" si="66"/>
        <v>338646</v>
      </c>
      <c r="E84" s="141">
        <f t="shared" ref="E84:M84" si="83">D84</f>
        <v>338646</v>
      </c>
      <c r="F84" s="141">
        <f t="shared" si="83"/>
        <v>338646</v>
      </c>
      <c r="G84" s="141">
        <f t="shared" si="83"/>
        <v>338646</v>
      </c>
      <c r="H84" s="141">
        <f t="shared" si="83"/>
        <v>338646</v>
      </c>
      <c r="I84" s="141">
        <f t="shared" si="83"/>
        <v>338646</v>
      </c>
      <c r="J84" s="141">
        <f t="shared" si="83"/>
        <v>338646</v>
      </c>
      <c r="K84" s="141">
        <f t="shared" si="83"/>
        <v>338646</v>
      </c>
      <c r="L84" s="141">
        <f t="shared" si="83"/>
        <v>338646</v>
      </c>
      <c r="M84" s="141">
        <f t="shared" si="83"/>
        <v>338646</v>
      </c>
      <c r="N84" s="145"/>
    </row>
    <row r="85" spans="2:14">
      <c r="B85" s="42" t="s">
        <v>329</v>
      </c>
      <c r="C85" s="141">
        <f>VLOOKUP(MID(B85,5,100),Yucatán!$C$17:$S$122,17,0)</f>
        <v>1691483</v>
      </c>
      <c r="D85" s="141">
        <f t="shared" si="66"/>
        <v>169148</v>
      </c>
      <c r="E85" s="141">
        <f t="shared" ref="E85:M85" si="84">D85</f>
        <v>169148</v>
      </c>
      <c r="F85" s="141">
        <f t="shared" si="84"/>
        <v>169148</v>
      </c>
      <c r="G85" s="141">
        <f t="shared" si="84"/>
        <v>169148</v>
      </c>
      <c r="H85" s="141">
        <f t="shared" si="84"/>
        <v>169148</v>
      </c>
      <c r="I85" s="141">
        <f t="shared" si="84"/>
        <v>169148</v>
      </c>
      <c r="J85" s="141">
        <f t="shared" si="84"/>
        <v>169148</v>
      </c>
      <c r="K85" s="141">
        <f t="shared" si="84"/>
        <v>169148</v>
      </c>
      <c r="L85" s="141">
        <f t="shared" si="84"/>
        <v>169148</v>
      </c>
      <c r="M85" s="141">
        <f t="shared" si="84"/>
        <v>169148</v>
      </c>
      <c r="N85" s="145"/>
    </row>
    <row r="86" spans="2:14">
      <c r="B86" s="42" t="s">
        <v>330</v>
      </c>
      <c r="C86" s="141">
        <f>VLOOKUP(MID(B86,5,100),Yucatán!$C$17:$S$122,17,0)</f>
        <v>12630612</v>
      </c>
      <c r="D86" s="141">
        <f t="shared" si="66"/>
        <v>1263061</v>
      </c>
      <c r="E86" s="141">
        <f t="shared" ref="E86:M86" si="85">D86</f>
        <v>1263061</v>
      </c>
      <c r="F86" s="141">
        <f t="shared" si="85"/>
        <v>1263061</v>
      </c>
      <c r="G86" s="141">
        <f t="shared" si="85"/>
        <v>1263061</v>
      </c>
      <c r="H86" s="141">
        <f t="shared" si="85"/>
        <v>1263061</v>
      </c>
      <c r="I86" s="141">
        <f t="shared" si="85"/>
        <v>1263061</v>
      </c>
      <c r="J86" s="141">
        <f t="shared" si="85"/>
        <v>1263061</v>
      </c>
      <c r="K86" s="141">
        <f t="shared" si="85"/>
        <v>1263061</v>
      </c>
      <c r="L86" s="141">
        <f t="shared" si="85"/>
        <v>1263061</v>
      </c>
      <c r="M86" s="141">
        <f t="shared" si="85"/>
        <v>1263061</v>
      </c>
      <c r="N86" s="145"/>
    </row>
    <row r="87" spans="2:14">
      <c r="B87" s="42" t="s">
        <v>331</v>
      </c>
      <c r="C87" s="141">
        <f>VLOOKUP(MID(B87,5,100),Yucatán!$C$17:$S$122,17,0)</f>
        <v>32818497</v>
      </c>
      <c r="D87" s="141">
        <f t="shared" si="66"/>
        <v>3281850</v>
      </c>
      <c r="E87" s="141">
        <f t="shared" ref="E87:M87" si="86">D87</f>
        <v>3281850</v>
      </c>
      <c r="F87" s="141">
        <f t="shared" si="86"/>
        <v>3281850</v>
      </c>
      <c r="G87" s="141">
        <f t="shared" si="86"/>
        <v>3281850</v>
      </c>
      <c r="H87" s="141">
        <f t="shared" si="86"/>
        <v>3281850</v>
      </c>
      <c r="I87" s="141">
        <f t="shared" si="86"/>
        <v>3281850</v>
      </c>
      <c r="J87" s="141">
        <f t="shared" si="86"/>
        <v>3281850</v>
      </c>
      <c r="K87" s="141">
        <f t="shared" si="86"/>
        <v>3281850</v>
      </c>
      <c r="L87" s="141">
        <f t="shared" si="86"/>
        <v>3281850</v>
      </c>
      <c r="M87" s="141">
        <f t="shared" si="86"/>
        <v>3281850</v>
      </c>
      <c r="N87" s="145"/>
    </row>
    <row r="88" spans="2:14">
      <c r="B88" s="42" t="s">
        <v>332</v>
      </c>
      <c r="C88" s="141">
        <f>VLOOKUP(MID(B88,5,100),Yucatán!$C$17:$S$122,17,0)</f>
        <v>2672759</v>
      </c>
      <c r="D88" s="141">
        <f t="shared" si="66"/>
        <v>267276</v>
      </c>
      <c r="E88" s="141">
        <f t="shared" ref="E88:M88" si="87">D88</f>
        <v>267276</v>
      </c>
      <c r="F88" s="141">
        <f t="shared" si="87"/>
        <v>267276</v>
      </c>
      <c r="G88" s="141">
        <f t="shared" si="87"/>
        <v>267276</v>
      </c>
      <c r="H88" s="141">
        <f t="shared" si="87"/>
        <v>267276</v>
      </c>
      <c r="I88" s="141">
        <f t="shared" si="87"/>
        <v>267276</v>
      </c>
      <c r="J88" s="141">
        <f t="shared" si="87"/>
        <v>267276</v>
      </c>
      <c r="K88" s="141">
        <f t="shared" si="87"/>
        <v>267276</v>
      </c>
      <c r="L88" s="141">
        <f t="shared" si="87"/>
        <v>267276</v>
      </c>
      <c r="M88" s="141">
        <f t="shared" si="87"/>
        <v>267276</v>
      </c>
      <c r="N88" s="145"/>
    </row>
    <row r="89" spans="2:14">
      <c r="B89" s="42" t="s">
        <v>333</v>
      </c>
      <c r="C89" s="141">
        <f>VLOOKUP(MID(B89,5,100),Yucatán!$C$17:$S$122,17,0)</f>
        <v>6052100</v>
      </c>
      <c r="D89" s="141">
        <f t="shared" si="66"/>
        <v>605210</v>
      </c>
      <c r="E89" s="141">
        <f t="shared" ref="E89:M89" si="88">D89</f>
        <v>605210</v>
      </c>
      <c r="F89" s="141">
        <f t="shared" si="88"/>
        <v>605210</v>
      </c>
      <c r="G89" s="141">
        <f t="shared" si="88"/>
        <v>605210</v>
      </c>
      <c r="H89" s="141">
        <f t="shared" si="88"/>
        <v>605210</v>
      </c>
      <c r="I89" s="141">
        <f t="shared" si="88"/>
        <v>605210</v>
      </c>
      <c r="J89" s="141">
        <f t="shared" si="88"/>
        <v>605210</v>
      </c>
      <c r="K89" s="141">
        <f t="shared" si="88"/>
        <v>605210</v>
      </c>
      <c r="L89" s="141">
        <f t="shared" si="88"/>
        <v>605210</v>
      </c>
      <c r="M89" s="141">
        <f t="shared" si="88"/>
        <v>605210</v>
      </c>
      <c r="N89" s="145"/>
    </row>
    <row r="90" spans="2:14">
      <c r="B90" s="42" t="s">
        <v>334</v>
      </c>
      <c r="C90" s="141">
        <f>VLOOKUP(MID(B90,5,100),Yucatán!$C$17:$S$122,17,0)</f>
        <v>2258366</v>
      </c>
      <c r="D90" s="141">
        <f t="shared" si="66"/>
        <v>225837</v>
      </c>
      <c r="E90" s="141">
        <f t="shared" ref="E90:M90" si="89">D90</f>
        <v>225837</v>
      </c>
      <c r="F90" s="141">
        <f t="shared" si="89"/>
        <v>225837</v>
      </c>
      <c r="G90" s="141">
        <f t="shared" si="89"/>
        <v>225837</v>
      </c>
      <c r="H90" s="141">
        <f t="shared" si="89"/>
        <v>225837</v>
      </c>
      <c r="I90" s="141">
        <f t="shared" si="89"/>
        <v>225837</v>
      </c>
      <c r="J90" s="141">
        <f t="shared" si="89"/>
        <v>225837</v>
      </c>
      <c r="K90" s="141">
        <f t="shared" si="89"/>
        <v>225837</v>
      </c>
      <c r="L90" s="141">
        <f t="shared" si="89"/>
        <v>225837</v>
      </c>
      <c r="M90" s="141">
        <f t="shared" si="89"/>
        <v>225837</v>
      </c>
      <c r="N90" s="145"/>
    </row>
    <row r="91" spans="2:14">
      <c r="B91" s="42" t="s">
        <v>335</v>
      </c>
      <c r="C91" s="141">
        <f>VLOOKUP(MID(B91,5,100),Yucatán!$C$17:$S$122,17,0)</f>
        <v>24025153</v>
      </c>
      <c r="D91" s="141">
        <f t="shared" si="66"/>
        <v>2402515</v>
      </c>
      <c r="E91" s="141">
        <f t="shared" ref="E91:M91" si="90">D91</f>
        <v>2402515</v>
      </c>
      <c r="F91" s="141">
        <f t="shared" si="90"/>
        <v>2402515</v>
      </c>
      <c r="G91" s="141">
        <f t="shared" si="90"/>
        <v>2402515</v>
      </c>
      <c r="H91" s="141">
        <f t="shared" si="90"/>
        <v>2402515</v>
      </c>
      <c r="I91" s="141">
        <f t="shared" si="90"/>
        <v>2402515</v>
      </c>
      <c r="J91" s="141">
        <f t="shared" si="90"/>
        <v>2402515</v>
      </c>
      <c r="K91" s="141">
        <f t="shared" si="90"/>
        <v>2402515</v>
      </c>
      <c r="L91" s="141">
        <f t="shared" si="90"/>
        <v>2402515</v>
      </c>
      <c r="M91" s="141">
        <f t="shared" si="90"/>
        <v>2402515</v>
      </c>
      <c r="N91" s="145"/>
    </row>
    <row r="92" spans="2:14">
      <c r="B92" s="42" t="s">
        <v>336</v>
      </c>
      <c r="C92" s="141">
        <f>VLOOKUP(MID(B92,5,100),Yucatán!$C$17:$S$122,17,0)</f>
        <v>7067998</v>
      </c>
      <c r="D92" s="141">
        <f t="shared" si="66"/>
        <v>706800</v>
      </c>
      <c r="E92" s="141">
        <f t="shared" ref="E92:M92" si="91">D92</f>
        <v>706800</v>
      </c>
      <c r="F92" s="141">
        <f t="shared" si="91"/>
        <v>706800</v>
      </c>
      <c r="G92" s="141">
        <f t="shared" si="91"/>
        <v>706800</v>
      </c>
      <c r="H92" s="141">
        <f t="shared" si="91"/>
        <v>706800</v>
      </c>
      <c r="I92" s="141">
        <f t="shared" si="91"/>
        <v>706800</v>
      </c>
      <c r="J92" s="141">
        <f t="shared" si="91"/>
        <v>706800</v>
      </c>
      <c r="K92" s="141">
        <f t="shared" si="91"/>
        <v>706800</v>
      </c>
      <c r="L92" s="141">
        <f t="shared" si="91"/>
        <v>706800</v>
      </c>
      <c r="M92" s="141">
        <f t="shared" si="91"/>
        <v>706800</v>
      </c>
      <c r="N92" s="145"/>
    </row>
    <row r="93" spans="2:14">
      <c r="B93" s="42" t="s">
        <v>337</v>
      </c>
      <c r="C93" s="141">
        <f>VLOOKUP(MID(B93,5,100),Yucatán!$C$17:$S$122,17,0)</f>
        <v>16724476</v>
      </c>
      <c r="D93" s="141">
        <f t="shared" si="66"/>
        <v>1672448</v>
      </c>
      <c r="E93" s="141">
        <f t="shared" ref="E93:M93" si="92">D93</f>
        <v>1672448</v>
      </c>
      <c r="F93" s="141">
        <f t="shared" si="92"/>
        <v>1672448</v>
      </c>
      <c r="G93" s="141">
        <f t="shared" si="92"/>
        <v>1672448</v>
      </c>
      <c r="H93" s="141">
        <f t="shared" si="92"/>
        <v>1672448</v>
      </c>
      <c r="I93" s="141">
        <f t="shared" si="92"/>
        <v>1672448</v>
      </c>
      <c r="J93" s="141">
        <f t="shared" si="92"/>
        <v>1672448</v>
      </c>
      <c r="K93" s="141">
        <f t="shared" si="92"/>
        <v>1672448</v>
      </c>
      <c r="L93" s="141">
        <f t="shared" si="92"/>
        <v>1672448</v>
      </c>
      <c r="M93" s="141">
        <f t="shared" si="92"/>
        <v>1672448</v>
      </c>
      <c r="N93" s="145"/>
    </row>
    <row r="94" spans="2:14">
      <c r="B94" s="42" t="s">
        <v>338</v>
      </c>
      <c r="C94" s="141">
        <f>VLOOKUP(MID(B94,5,100),Yucatán!$C$17:$S$122,17,0)</f>
        <v>24629540</v>
      </c>
      <c r="D94" s="141">
        <f t="shared" si="66"/>
        <v>2462954</v>
      </c>
      <c r="E94" s="141">
        <f t="shared" ref="E94:M94" si="93">D94</f>
        <v>2462954</v>
      </c>
      <c r="F94" s="141">
        <f t="shared" si="93"/>
        <v>2462954</v>
      </c>
      <c r="G94" s="141">
        <f t="shared" si="93"/>
        <v>2462954</v>
      </c>
      <c r="H94" s="141">
        <f t="shared" si="93"/>
        <v>2462954</v>
      </c>
      <c r="I94" s="141">
        <f t="shared" si="93"/>
        <v>2462954</v>
      </c>
      <c r="J94" s="141">
        <f t="shared" si="93"/>
        <v>2462954</v>
      </c>
      <c r="K94" s="141">
        <f t="shared" si="93"/>
        <v>2462954</v>
      </c>
      <c r="L94" s="141">
        <f t="shared" si="93"/>
        <v>2462954</v>
      </c>
      <c r="M94" s="141">
        <f t="shared" si="93"/>
        <v>2462954</v>
      </c>
      <c r="N94" s="145"/>
    </row>
    <row r="95" spans="2:14">
      <c r="B95" s="42" t="s">
        <v>339</v>
      </c>
      <c r="C95" s="141">
        <f>VLOOKUP(MID(B95,5,100),Yucatán!$C$17:$S$122,17,0)</f>
        <v>6667148</v>
      </c>
      <c r="D95" s="141">
        <f t="shared" si="66"/>
        <v>666715</v>
      </c>
      <c r="E95" s="141">
        <f t="shared" ref="E95:M95" si="94">D95</f>
        <v>666715</v>
      </c>
      <c r="F95" s="141">
        <f t="shared" si="94"/>
        <v>666715</v>
      </c>
      <c r="G95" s="141">
        <f t="shared" si="94"/>
        <v>666715</v>
      </c>
      <c r="H95" s="141">
        <f t="shared" si="94"/>
        <v>666715</v>
      </c>
      <c r="I95" s="141">
        <f t="shared" si="94"/>
        <v>666715</v>
      </c>
      <c r="J95" s="141">
        <f t="shared" si="94"/>
        <v>666715</v>
      </c>
      <c r="K95" s="141">
        <f t="shared" si="94"/>
        <v>666715</v>
      </c>
      <c r="L95" s="141">
        <f t="shared" si="94"/>
        <v>666715</v>
      </c>
      <c r="M95" s="141">
        <f t="shared" si="94"/>
        <v>666715</v>
      </c>
      <c r="N95" s="145"/>
    </row>
    <row r="96" spans="2:14">
      <c r="B96" s="42" t="s">
        <v>340</v>
      </c>
      <c r="C96" s="141">
        <f>VLOOKUP(MID(B96,5,100),Yucatán!$C$17:$S$122,17,0)</f>
        <v>15045377</v>
      </c>
      <c r="D96" s="141">
        <f t="shared" si="66"/>
        <v>1504538</v>
      </c>
      <c r="E96" s="141">
        <f t="shared" ref="E96:M96" si="95">D96</f>
        <v>1504538</v>
      </c>
      <c r="F96" s="141">
        <f t="shared" si="95"/>
        <v>1504538</v>
      </c>
      <c r="G96" s="141">
        <f t="shared" si="95"/>
        <v>1504538</v>
      </c>
      <c r="H96" s="141">
        <f t="shared" si="95"/>
        <v>1504538</v>
      </c>
      <c r="I96" s="141">
        <f t="shared" si="95"/>
        <v>1504538</v>
      </c>
      <c r="J96" s="141">
        <f t="shared" si="95"/>
        <v>1504538</v>
      </c>
      <c r="K96" s="141">
        <f t="shared" si="95"/>
        <v>1504538</v>
      </c>
      <c r="L96" s="141">
        <f t="shared" si="95"/>
        <v>1504538</v>
      </c>
      <c r="M96" s="141">
        <f t="shared" si="95"/>
        <v>1504538</v>
      </c>
      <c r="N96" s="145"/>
    </row>
    <row r="97" spans="2:14">
      <c r="B97" s="42" t="s">
        <v>341</v>
      </c>
      <c r="C97" s="141">
        <f>VLOOKUP(MID(B97,5,100),Yucatán!$C$17:$S$122,17,0)</f>
        <v>2989653</v>
      </c>
      <c r="D97" s="141">
        <f t="shared" si="66"/>
        <v>298965</v>
      </c>
      <c r="E97" s="141">
        <f t="shared" ref="E97:M97" si="96">D97</f>
        <v>298965</v>
      </c>
      <c r="F97" s="141">
        <f t="shared" si="96"/>
        <v>298965</v>
      </c>
      <c r="G97" s="141">
        <f t="shared" si="96"/>
        <v>298965</v>
      </c>
      <c r="H97" s="141">
        <f t="shared" si="96"/>
        <v>298965</v>
      </c>
      <c r="I97" s="141">
        <f t="shared" si="96"/>
        <v>298965</v>
      </c>
      <c r="J97" s="141">
        <f t="shared" si="96"/>
        <v>298965</v>
      </c>
      <c r="K97" s="141">
        <f t="shared" si="96"/>
        <v>298965</v>
      </c>
      <c r="L97" s="141">
        <f t="shared" si="96"/>
        <v>298965</v>
      </c>
      <c r="M97" s="141">
        <f t="shared" si="96"/>
        <v>298965</v>
      </c>
      <c r="N97" s="145"/>
    </row>
    <row r="98" spans="2:14">
      <c r="B98" s="42" t="s">
        <v>342</v>
      </c>
      <c r="C98" s="141">
        <f>VLOOKUP(MID(B98,5,100),Yucatán!$C$17:$S$122,17,0)</f>
        <v>81911188</v>
      </c>
      <c r="D98" s="141">
        <f t="shared" si="66"/>
        <v>8191119</v>
      </c>
      <c r="E98" s="141">
        <f t="shared" ref="E98:M98" si="97">D98</f>
        <v>8191119</v>
      </c>
      <c r="F98" s="141">
        <f t="shared" si="97"/>
        <v>8191119</v>
      </c>
      <c r="G98" s="141">
        <f t="shared" si="97"/>
        <v>8191119</v>
      </c>
      <c r="H98" s="141">
        <f t="shared" si="97"/>
        <v>8191119</v>
      </c>
      <c r="I98" s="141">
        <f t="shared" si="97"/>
        <v>8191119</v>
      </c>
      <c r="J98" s="141">
        <f t="shared" si="97"/>
        <v>8191119</v>
      </c>
      <c r="K98" s="141">
        <f t="shared" si="97"/>
        <v>8191119</v>
      </c>
      <c r="L98" s="141">
        <f t="shared" si="97"/>
        <v>8191119</v>
      </c>
      <c r="M98" s="141">
        <f t="shared" si="97"/>
        <v>8191119</v>
      </c>
      <c r="N98" s="145"/>
    </row>
    <row r="99" spans="2:14">
      <c r="B99" s="42" t="s">
        <v>343</v>
      </c>
      <c r="C99" s="141">
        <f>VLOOKUP(MID(B99,5,100),Yucatán!$C$17:$S$122,17,0)</f>
        <v>9587372</v>
      </c>
      <c r="D99" s="141">
        <f t="shared" si="66"/>
        <v>958737</v>
      </c>
      <c r="E99" s="141">
        <f t="shared" ref="E99:M99" si="98">D99</f>
        <v>958737</v>
      </c>
      <c r="F99" s="141">
        <f t="shared" si="98"/>
        <v>958737</v>
      </c>
      <c r="G99" s="141">
        <f t="shared" si="98"/>
        <v>958737</v>
      </c>
      <c r="H99" s="141">
        <f t="shared" si="98"/>
        <v>958737</v>
      </c>
      <c r="I99" s="141">
        <f t="shared" si="98"/>
        <v>958737</v>
      </c>
      <c r="J99" s="141">
        <f t="shared" si="98"/>
        <v>958737</v>
      </c>
      <c r="K99" s="141">
        <f t="shared" si="98"/>
        <v>958737</v>
      </c>
      <c r="L99" s="141">
        <f t="shared" si="98"/>
        <v>958737</v>
      </c>
      <c r="M99" s="141">
        <f t="shared" si="98"/>
        <v>958737</v>
      </c>
      <c r="N99" s="145"/>
    </row>
    <row r="100" spans="2:14">
      <c r="B100" s="42" t="s">
        <v>344</v>
      </c>
      <c r="C100" s="141">
        <f>VLOOKUP(MID(B100,5,100),Yucatán!$C$17:$S$122,17,0)</f>
        <v>28665329</v>
      </c>
      <c r="D100" s="141">
        <f t="shared" si="66"/>
        <v>2866533</v>
      </c>
      <c r="E100" s="141">
        <f t="shared" ref="E100:M100" si="99">D100</f>
        <v>2866533</v>
      </c>
      <c r="F100" s="141">
        <f t="shared" si="99"/>
        <v>2866533</v>
      </c>
      <c r="G100" s="141">
        <f t="shared" si="99"/>
        <v>2866533</v>
      </c>
      <c r="H100" s="141">
        <f t="shared" si="99"/>
        <v>2866533</v>
      </c>
      <c r="I100" s="141">
        <f t="shared" si="99"/>
        <v>2866533</v>
      </c>
      <c r="J100" s="141">
        <f t="shared" si="99"/>
        <v>2866533</v>
      </c>
      <c r="K100" s="141">
        <f t="shared" si="99"/>
        <v>2866533</v>
      </c>
      <c r="L100" s="141">
        <f t="shared" si="99"/>
        <v>2866533</v>
      </c>
      <c r="M100" s="141">
        <f t="shared" si="99"/>
        <v>2866533</v>
      </c>
      <c r="N100" s="145"/>
    </row>
    <row r="101" spans="2:14">
      <c r="B101" s="42" t="s">
        <v>345</v>
      </c>
      <c r="C101" s="141">
        <f>VLOOKUP(MID(B101,5,100),Yucatán!$C$17:$S$122,17,0)</f>
        <v>11666116</v>
      </c>
      <c r="D101" s="141">
        <f t="shared" si="66"/>
        <v>1166612</v>
      </c>
      <c r="E101" s="141">
        <f t="shared" ref="E101:M101" si="100">D101</f>
        <v>1166612</v>
      </c>
      <c r="F101" s="141">
        <f t="shared" si="100"/>
        <v>1166612</v>
      </c>
      <c r="G101" s="141">
        <f t="shared" si="100"/>
        <v>1166612</v>
      </c>
      <c r="H101" s="141">
        <f t="shared" si="100"/>
        <v>1166612</v>
      </c>
      <c r="I101" s="141">
        <f t="shared" si="100"/>
        <v>1166612</v>
      </c>
      <c r="J101" s="141">
        <f t="shared" si="100"/>
        <v>1166612</v>
      </c>
      <c r="K101" s="141">
        <f t="shared" si="100"/>
        <v>1166612</v>
      </c>
      <c r="L101" s="141">
        <f t="shared" si="100"/>
        <v>1166612</v>
      </c>
      <c r="M101" s="141">
        <f t="shared" si="100"/>
        <v>1166612</v>
      </c>
      <c r="N101" s="145"/>
    </row>
    <row r="102" spans="2:14">
      <c r="B102" s="42" t="s">
        <v>346</v>
      </c>
      <c r="C102" s="141">
        <f>VLOOKUP(MID(B102,5,100),Yucatán!$C$17:$S$122,17,0)</f>
        <v>2621620</v>
      </c>
      <c r="D102" s="141">
        <f t="shared" si="66"/>
        <v>262162</v>
      </c>
      <c r="E102" s="141">
        <f t="shared" ref="E102:M102" si="101">D102</f>
        <v>262162</v>
      </c>
      <c r="F102" s="141">
        <f t="shared" si="101"/>
        <v>262162</v>
      </c>
      <c r="G102" s="141">
        <f t="shared" si="101"/>
        <v>262162</v>
      </c>
      <c r="H102" s="141">
        <f t="shared" si="101"/>
        <v>262162</v>
      </c>
      <c r="I102" s="141">
        <f t="shared" si="101"/>
        <v>262162</v>
      </c>
      <c r="J102" s="141">
        <f t="shared" si="101"/>
        <v>262162</v>
      </c>
      <c r="K102" s="141">
        <f t="shared" si="101"/>
        <v>262162</v>
      </c>
      <c r="L102" s="141">
        <f t="shared" si="101"/>
        <v>262162</v>
      </c>
      <c r="M102" s="141">
        <f t="shared" si="101"/>
        <v>262162</v>
      </c>
      <c r="N102" s="145"/>
    </row>
    <row r="103" spans="2:14">
      <c r="B103" s="42" t="s">
        <v>347</v>
      </c>
      <c r="C103" s="141">
        <f>VLOOKUP(MID(B103,5,100),Yucatán!$C$17:$S$122,17,0)</f>
        <v>20438665</v>
      </c>
      <c r="D103" s="141">
        <f t="shared" si="66"/>
        <v>2043867</v>
      </c>
      <c r="E103" s="141">
        <f t="shared" ref="E103:M103" si="102">D103</f>
        <v>2043867</v>
      </c>
      <c r="F103" s="141">
        <f t="shared" si="102"/>
        <v>2043867</v>
      </c>
      <c r="G103" s="141">
        <f t="shared" si="102"/>
        <v>2043867</v>
      </c>
      <c r="H103" s="141">
        <f t="shared" si="102"/>
        <v>2043867</v>
      </c>
      <c r="I103" s="141">
        <f t="shared" si="102"/>
        <v>2043867</v>
      </c>
      <c r="J103" s="141">
        <f t="shared" si="102"/>
        <v>2043867</v>
      </c>
      <c r="K103" s="141">
        <f t="shared" si="102"/>
        <v>2043867</v>
      </c>
      <c r="L103" s="141">
        <f t="shared" si="102"/>
        <v>2043867</v>
      </c>
      <c r="M103" s="141">
        <f t="shared" si="102"/>
        <v>2043867</v>
      </c>
      <c r="N103" s="145"/>
    </row>
    <row r="104" spans="2:14">
      <c r="B104" s="42" t="s">
        <v>348</v>
      </c>
      <c r="C104" s="141">
        <f>VLOOKUP(MID(B104,5,100),Yucatán!$C$17:$S$122,17,0)</f>
        <v>84581113</v>
      </c>
      <c r="D104" s="141">
        <f t="shared" si="66"/>
        <v>8458111</v>
      </c>
      <c r="E104" s="141">
        <f t="shared" ref="E104:M104" si="103">D104</f>
        <v>8458111</v>
      </c>
      <c r="F104" s="141">
        <f t="shared" si="103"/>
        <v>8458111</v>
      </c>
      <c r="G104" s="141">
        <f t="shared" si="103"/>
        <v>8458111</v>
      </c>
      <c r="H104" s="141">
        <f t="shared" si="103"/>
        <v>8458111</v>
      </c>
      <c r="I104" s="141">
        <f t="shared" si="103"/>
        <v>8458111</v>
      </c>
      <c r="J104" s="141">
        <f t="shared" si="103"/>
        <v>8458111</v>
      </c>
      <c r="K104" s="141">
        <f t="shared" si="103"/>
        <v>8458111</v>
      </c>
      <c r="L104" s="141">
        <f t="shared" si="103"/>
        <v>8458111</v>
      </c>
      <c r="M104" s="141">
        <f t="shared" si="103"/>
        <v>8458111</v>
      </c>
      <c r="N104" s="145"/>
    </row>
    <row r="105" spans="2:14">
      <c r="B105" s="42" t="s">
        <v>349</v>
      </c>
      <c r="C105" s="141">
        <f>VLOOKUP(MID(B105,5,100),Yucatán!$C$17:$S$122,17,0)</f>
        <v>4458592</v>
      </c>
      <c r="D105" s="141">
        <f t="shared" si="66"/>
        <v>445859</v>
      </c>
      <c r="E105" s="141">
        <f t="shared" ref="E105:M105" si="104">D105</f>
        <v>445859</v>
      </c>
      <c r="F105" s="141">
        <f t="shared" si="104"/>
        <v>445859</v>
      </c>
      <c r="G105" s="141">
        <f t="shared" si="104"/>
        <v>445859</v>
      </c>
      <c r="H105" s="141">
        <f t="shared" si="104"/>
        <v>445859</v>
      </c>
      <c r="I105" s="141">
        <f t="shared" si="104"/>
        <v>445859</v>
      </c>
      <c r="J105" s="141">
        <f t="shared" si="104"/>
        <v>445859</v>
      </c>
      <c r="K105" s="141">
        <f t="shared" si="104"/>
        <v>445859</v>
      </c>
      <c r="L105" s="141">
        <f t="shared" si="104"/>
        <v>445859</v>
      </c>
      <c r="M105" s="141">
        <f t="shared" si="104"/>
        <v>445859</v>
      </c>
      <c r="N105" s="145"/>
    </row>
    <row r="106" spans="2:14">
      <c r="B106" s="42" t="s">
        <v>350</v>
      </c>
      <c r="C106" s="141">
        <f>VLOOKUP(MID(B106,5,100),Yucatán!$C$17:$S$122,17,0)</f>
        <v>42184998</v>
      </c>
      <c r="D106" s="141">
        <f t="shared" si="66"/>
        <v>4218500</v>
      </c>
      <c r="E106" s="141">
        <f t="shared" ref="E106:M106" si="105">D106</f>
        <v>4218500</v>
      </c>
      <c r="F106" s="141">
        <f t="shared" si="105"/>
        <v>4218500</v>
      </c>
      <c r="G106" s="141">
        <f t="shared" si="105"/>
        <v>4218500</v>
      </c>
      <c r="H106" s="141">
        <f t="shared" si="105"/>
        <v>4218500</v>
      </c>
      <c r="I106" s="141">
        <f t="shared" si="105"/>
        <v>4218500</v>
      </c>
      <c r="J106" s="141">
        <f t="shared" si="105"/>
        <v>4218500</v>
      </c>
      <c r="K106" s="141">
        <f t="shared" si="105"/>
        <v>4218500</v>
      </c>
      <c r="L106" s="141">
        <f t="shared" si="105"/>
        <v>4218500</v>
      </c>
      <c r="M106" s="141">
        <f t="shared" si="105"/>
        <v>4218500</v>
      </c>
      <c r="N106" s="145"/>
    </row>
    <row r="107" spans="2:14">
      <c r="B107" s="42" t="s">
        <v>351</v>
      </c>
      <c r="C107" s="141">
        <f>VLOOKUP(MID(B107,5,100),Yucatán!$C$17:$S$122,17,0)</f>
        <v>2502303</v>
      </c>
      <c r="D107" s="141">
        <f t="shared" si="66"/>
        <v>250230</v>
      </c>
      <c r="E107" s="141">
        <f t="shared" ref="E107:M107" si="106">D107</f>
        <v>250230</v>
      </c>
      <c r="F107" s="141">
        <f t="shared" si="106"/>
        <v>250230</v>
      </c>
      <c r="G107" s="141">
        <f t="shared" si="106"/>
        <v>250230</v>
      </c>
      <c r="H107" s="141">
        <f t="shared" si="106"/>
        <v>250230</v>
      </c>
      <c r="I107" s="141">
        <f t="shared" si="106"/>
        <v>250230</v>
      </c>
      <c r="J107" s="141">
        <f t="shared" si="106"/>
        <v>250230</v>
      </c>
      <c r="K107" s="141">
        <f t="shared" si="106"/>
        <v>250230</v>
      </c>
      <c r="L107" s="141">
        <f t="shared" si="106"/>
        <v>250230</v>
      </c>
      <c r="M107" s="141">
        <f t="shared" si="106"/>
        <v>250230</v>
      </c>
      <c r="N107" s="145"/>
    </row>
    <row r="108" spans="2:14">
      <c r="B108" s="42" t="s">
        <v>352</v>
      </c>
      <c r="C108" s="141">
        <f>VLOOKUP(MID(B108,5,100),Yucatán!$C$17:$S$122,17,0)</f>
        <v>2213779</v>
      </c>
      <c r="D108" s="141">
        <f t="shared" si="66"/>
        <v>221378</v>
      </c>
      <c r="E108" s="141">
        <f t="shared" ref="E108:M108" si="107">D108</f>
        <v>221378</v>
      </c>
      <c r="F108" s="141">
        <f t="shared" si="107"/>
        <v>221378</v>
      </c>
      <c r="G108" s="141">
        <f t="shared" si="107"/>
        <v>221378</v>
      </c>
      <c r="H108" s="141">
        <f t="shared" si="107"/>
        <v>221378</v>
      </c>
      <c r="I108" s="141">
        <f t="shared" si="107"/>
        <v>221378</v>
      </c>
      <c r="J108" s="141">
        <f t="shared" si="107"/>
        <v>221378</v>
      </c>
      <c r="K108" s="141">
        <f t="shared" si="107"/>
        <v>221378</v>
      </c>
      <c r="L108" s="141">
        <f t="shared" si="107"/>
        <v>221378</v>
      </c>
      <c r="M108" s="141">
        <f t="shared" si="107"/>
        <v>221378</v>
      </c>
      <c r="N108" s="145"/>
    </row>
    <row r="109" spans="2:14">
      <c r="C109" s="8">
        <f>SUM(C3:C108)</f>
        <v>1606674707</v>
      </c>
      <c r="D109" s="8">
        <v>160667470</v>
      </c>
      <c r="E109" s="8">
        <v>160667470</v>
      </c>
      <c r="F109" s="8">
        <v>160667470</v>
      </c>
      <c r="G109" s="8">
        <v>160667470</v>
      </c>
      <c r="H109" s="8">
        <v>160667470</v>
      </c>
      <c r="I109" s="8">
        <v>160667470</v>
      </c>
      <c r="J109" s="8">
        <v>160667470</v>
      </c>
      <c r="K109" s="8">
        <v>160667470</v>
      </c>
      <c r="L109" s="8">
        <v>160667470</v>
      </c>
      <c r="M109" s="56">
        <f>C109-SUM(D109:L109)</f>
        <v>160667477</v>
      </c>
      <c r="N109" s="145"/>
    </row>
    <row r="110" spans="2:14">
      <c r="D110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13"/>
  <sheetViews>
    <sheetView showGridLines="0" zoomScale="110" zoomScaleNormal="110" workbookViewId="0">
      <selection activeCell="F8" sqref="F8"/>
    </sheetView>
  </sheetViews>
  <sheetFormatPr baseColWidth="10" defaultRowHeight="15"/>
  <cols>
    <col min="2" max="2" width="18" bestFit="1" customWidth="1"/>
    <col min="3" max="3" width="16.85546875" customWidth="1"/>
    <col min="4" max="13" width="15.5703125" bestFit="1" customWidth="1"/>
  </cols>
  <sheetData>
    <row r="2" spans="1:14" ht="30">
      <c r="B2" s="128" t="s">
        <v>236</v>
      </c>
      <c r="C2" s="129" t="s">
        <v>353</v>
      </c>
      <c r="D2" s="130" t="s">
        <v>237</v>
      </c>
      <c r="E2" s="130" t="s">
        <v>238</v>
      </c>
      <c r="F2" s="130" t="s">
        <v>239</v>
      </c>
      <c r="G2" s="130" t="s">
        <v>240</v>
      </c>
      <c r="H2" s="130" t="s">
        <v>241</v>
      </c>
      <c r="I2" s="130" t="s">
        <v>242</v>
      </c>
      <c r="J2" s="130" t="s">
        <v>243</v>
      </c>
      <c r="K2" s="130" t="s">
        <v>244</v>
      </c>
      <c r="L2" s="130" t="s">
        <v>245</v>
      </c>
      <c r="M2" s="130" t="s">
        <v>246</v>
      </c>
    </row>
    <row r="3" spans="1:14">
      <c r="A3" s="53"/>
      <c r="B3" s="131" t="s">
        <v>247</v>
      </c>
      <c r="C3" s="132">
        <f>'Distribución FISMDF'!C3</f>
        <v>7269364</v>
      </c>
      <c r="D3" s="132">
        <f>'Distribución FISMDF'!D3</f>
        <v>726936</v>
      </c>
      <c r="E3" s="132">
        <f>'Distribución FISMDF'!E3</f>
        <v>726936</v>
      </c>
      <c r="F3" s="132">
        <f>'Distribución FISMDF'!F3</f>
        <v>726936</v>
      </c>
      <c r="G3" s="132">
        <f>'Distribución FISMDF'!G3</f>
        <v>726936</v>
      </c>
      <c r="H3" s="132">
        <f>'Distribución FISMDF'!H3</f>
        <v>726936</v>
      </c>
      <c r="I3" s="132">
        <f>'Distribución FISMDF'!I3</f>
        <v>726936</v>
      </c>
      <c r="J3" s="132">
        <f>'Distribución FISMDF'!J3</f>
        <v>726936</v>
      </c>
      <c r="K3" s="132">
        <f>'Distribución FISMDF'!K3</f>
        <v>726936</v>
      </c>
      <c r="L3" s="132">
        <f>'Distribución FISMDF'!L3</f>
        <v>726936</v>
      </c>
      <c r="M3" s="132">
        <f>'Distribución FISMDF'!M3</f>
        <v>726936</v>
      </c>
      <c r="N3" s="54"/>
    </row>
    <row r="4" spans="1:14">
      <c r="B4" s="131" t="s">
        <v>248</v>
      </c>
      <c r="C4" s="132">
        <f>'Distribución FISMDF'!C4</f>
        <v>8882996</v>
      </c>
      <c r="D4" s="132">
        <f>'Distribución FISMDF'!D4</f>
        <v>888300</v>
      </c>
      <c r="E4" s="132">
        <f>'Distribución FISMDF'!E4</f>
        <v>888300</v>
      </c>
      <c r="F4" s="132">
        <f>'Distribución FISMDF'!F4</f>
        <v>888300</v>
      </c>
      <c r="G4" s="132">
        <f>'Distribución FISMDF'!G4</f>
        <v>888300</v>
      </c>
      <c r="H4" s="132">
        <f>'Distribución FISMDF'!H4</f>
        <v>888300</v>
      </c>
      <c r="I4" s="132">
        <f>'Distribución FISMDF'!I4</f>
        <v>888300</v>
      </c>
      <c r="J4" s="132">
        <f>'Distribución FISMDF'!J4</f>
        <v>888300</v>
      </c>
      <c r="K4" s="132">
        <f>'Distribución FISMDF'!K4</f>
        <v>888300</v>
      </c>
      <c r="L4" s="132">
        <f>'Distribución FISMDF'!L4</f>
        <v>888300</v>
      </c>
      <c r="M4" s="132">
        <f>'Distribución FISMDF'!M4</f>
        <v>888300</v>
      </c>
      <c r="N4" s="54"/>
    </row>
    <row r="5" spans="1:14">
      <c r="B5" s="131" t="s">
        <v>249</v>
      </c>
      <c r="C5" s="132">
        <f>'Distribución FISMDF'!C5</f>
        <v>10493293</v>
      </c>
      <c r="D5" s="132">
        <f>'Distribución FISMDF'!D5</f>
        <v>1049329</v>
      </c>
      <c r="E5" s="132">
        <f>'Distribución FISMDF'!E5</f>
        <v>1049329</v>
      </c>
      <c r="F5" s="132">
        <f>'Distribución FISMDF'!F5</f>
        <v>1049329</v>
      </c>
      <c r="G5" s="132">
        <f>'Distribución FISMDF'!G5</f>
        <v>1049329</v>
      </c>
      <c r="H5" s="132">
        <f>'Distribución FISMDF'!H5</f>
        <v>1049329</v>
      </c>
      <c r="I5" s="132">
        <f>'Distribución FISMDF'!I5</f>
        <v>1049329</v>
      </c>
      <c r="J5" s="132">
        <f>'Distribución FISMDF'!J5</f>
        <v>1049329</v>
      </c>
      <c r="K5" s="132">
        <f>'Distribución FISMDF'!K5</f>
        <v>1049329</v>
      </c>
      <c r="L5" s="132">
        <f>'Distribución FISMDF'!L5</f>
        <v>1049329</v>
      </c>
      <c r="M5" s="132">
        <f>'Distribución FISMDF'!M5</f>
        <v>1049329</v>
      </c>
      <c r="N5" s="54"/>
    </row>
    <row r="6" spans="1:14">
      <c r="B6" s="131" t="s">
        <v>250</v>
      </c>
      <c r="C6" s="132">
        <f>'Distribución FISMDF'!C6</f>
        <v>4250290</v>
      </c>
      <c r="D6" s="132">
        <f>'Distribución FISMDF'!D6</f>
        <v>425029</v>
      </c>
      <c r="E6" s="132">
        <f>'Distribución FISMDF'!E6</f>
        <v>425029</v>
      </c>
      <c r="F6" s="132">
        <f>'Distribución FISMDF'!F6</f>
        <v>425029</v>
      </c>
      <c r="G6" s="132">
        <f>'Distribución FISMDF'!G6</f>
        <v>425029</v>
      </c>
      <c r="H6" s="132">
        <f>'Distribución FISMDF'!H6</f>
        <v>425029</v>
      </c>
      <c r="I6" s="132">
        <f>'Distribución FISMDF'!I6</f>
        <v>425029</v>
      </c>
      <c r="J6" s="132">
        <f>'Distribución FISMDF'!J6</f>
        <v>425029</v>
      </c>
      <c r="K6" s="132">
        <f>'Distribución FISMDF'!K6</f>
        <v>425029</v>
      </c>
      <c r="L6" s="132">
        <f>'Distribución FISMDF'!L6</f>
        <v>425029</v>
      </c>
      <c r="M6" s="132">
        <f>'Distribución FISMDF'!M6</f>
        <v>425029</v>
      </c>
      <c r="N6" s="54"/>
    </row>
    <row r="7" spans="1:14">
      <c r="B7" s="131" t="s">
        <v>251</v>
      </c>
      <c r="C7" s="132">
        <f>'Distribución FISMDF'!C7</f>
        <v>2988275</v>
      </c>
      <c r="D7" s="132">
        <f>'Distribución FISMDF'!D7</f>
        <v>298828</v>
      </c>
      <c r="E7" s="132">
        <f>'Distribución FISMDF'!E7</f>
        <v>298828</v>
      </c>
      <c r="F7" s="132">
        <f>'Distribución FISMDF'!F7</f>
        <v>298828</v>
      </c>
      <c r="G7" s="132">
        <f>'Distribución FISMDF'!G7</f>
        <v>298828</v>
      </c>
      <c r="H7" s="132">
        <f>'Distribución FISMDF'!H7</f>
        <v>298828</v>
      </c>
      <c r="I7" s="132">
        <f>'Distribución FISMDF'!I7</f>
        <v>298828</v>
      </c>
      <c r="J7" s="132">
        <f>'Distribución FISMDF'!J7</f>
        <v>298828</v>
      </c>
      <c r="K7" s="132">
        <f>'Distribución FISMDF'!K7</f>
        <v>298828</v>
      </c>
      <c r="L7" s="132">
        <f>'Distribución FISMDF'!L7</f>
        <v>298828</v>
      </c>
      <c r="M7" s="132">
        <f>'Distribución FISMDF'!M7</f>
        <v>298828</v>
      </c>
      <c r="N7" s="54"/>
    </row>
    <row r="8" spans="1:14">
      <c r="B8" s="131" t="s">
        <v>252</v>
      </c>
      <c r="C8" s="132">
        <f>'Distribución FISMDF'!C8</f>
        <v>9922418</v>
      </c>
      <c r="D8" s="132">
        <f>'Distribución FISMDF'!D8</f>
        <v>992242</v>
      </c>
      <c r="E8" s="132">
        <f>'Distribución FISMDF'!E8</f>
        <v>992242</v>
      </c>
      <c r="F8" s="132">
        <f>'Distribución FISMDF'!F8</f>
        <v>992242</v>
      </c>
      <c r="G8" s="132">
        <f>'Distribución FISMDF'!G8</f>
        <v>992242</v>
      </c>
      <c r="H8" s="132">
        <f>'Distribución FISMDF'!H8</f>
        <v>992242</v>
      </c>
      <c r="I8" s="132">
        <f>'Distribución FISMDF'!I8</f>
        <v>992242</v>
      </c>
      <c r="J8" s="132">
        <f>'Distribución FISMDF'!J8</f>
        <v>992242</v>
      </c>
      <c r="K8" s="132">
        <f>'Distribución FISMDF'!K8</f>
        <v>992242</v>
      </c>
      <c r="L8" s="132">
        <f>'Distribución FISMDF'!L8</f>
        <v>992242</v>
      </c>
      <c r="M8" s="132">
        <f>'Distribución FISMDF'!M8</f>
        <v>992242</v>
      </c>
      <c r="N8" s="54"/>
    </row>
    <row r="9" spans="1:14">
      <c r="B9" s="131" t="s">
        <v>253</v>
      </c>
      <c r="C9" s="132">
        <f>'Distribución FISMDF'!C9</f>
        <v>3675842</v>
      </c>
      <c r="D9" s="132">
        <f>'Distribución FISMDF'!D9</f>
        <v>367584</v>
      </c>
      <c r="E9" s="132">
        <f>'Distribución FISMDF'!E9</f>
        <v>367584</v>
      </c>
      <c r="F9" s="132">
        <f>'Distribución FISMDF'!F9</f>
        <v>367584</v>
      </c>
      <c r="G9" s="132">
        <f>'Distribución FISMDF'!G9</f>
        <v>367584</v>
      </c>
      <c r="H9" s="132">
        <f>'Distribución FISMDF'!H9</f>
        <v>367584</v>
      </c>
      <c r="I9" s="132">
        <f>'Distribución FISMDF'!I9</f>
        <v>367584</v>
      </c>
      <c r="J9" s="132">
        <f>'Distribución FISMDF'!J9</f>
        <v>367584</v>
      </c>
      <c r="K9" s="132">
        <f>'Distribución FISMDF'!K9</f>
        <v>367584</v>
      </c>
      <c r="L9" s="132">
        <f>'Distribución FISMDF'!L9</f>
        <v>367584</v>
      </c>
      <c r="M9" s="132">
        <f>'Distribución FISMDF'!M9</f>
        <v>367584</v>
      </c>
      <c r="N9" s="54"/>
    </row>
    <row r="10" spans="1:14">
      <c r="B10" s="131" t="s">
        <v>254</v>
      </c>
      <c r="C10" s="132">
        <f>'Distribución FISMDF'!C10</f>
        <v>9464942</v>
      </c>
      <c r="D10" s="132">
        <f>'Distribución FISMDF'!D10</f>
        <v>946494</v>
      </c>
      <c r="E10" s="132">
        <f>'Distribución FISMDF'!E10</f>
        <v>946494</v>
      </c>
      <c r="F10" s="132">
        <f>'Distribución FISMDF'!F10</f>
        <v>946494</v>
      </c>
      <c r="G10" s="132">
        <f>'Distribución FISMDF'!G10</f>
        <v>946494</v>
      </c>
      <c r="H10" s="132">
        <f>'Distribución FISMDF'!H10</f>
        <v>946494</v>
      </c>
      <c r="I10" s="132">
        <f>'Distribución FISMDF'!I10</f>
        <v>946494</v>
      </c>
      <c r="J10" s="132">
        <f>'Distribución FISMDF'!J10</f>
        <v>946494</v>
      </c>
      <c r="K10" s="132">
        <f>'Distribución FISMDF'!K10</f>
        <v>946494</v>
      </c>
      <c r="L10" s="132">
        <f>'Distribución FISMDF'!L10</f>
        <v>946494</v>
      </c>
      <c r="M10" s="132">
        <f>'Distribución FISMDF'!M10</f>
        <v>946494</v>
      </c>
      <c r="N10" s="54"/>
    </row>
    <row r="11" spans="1:14">
      <c r="B11" s="131" t="s">
        <v>255</v>
      </c>
      <c r="C11" s="132">
        <f>'Distribución FISMDF'!C11</f>
        <v>5400503</v>
      </c>
      <c r="D11" s="132">
        <f>'Distribución FISMDF'!D11</f>
        <v>540050</v>
      </c>
      <c r="E11" s="132">
        <f>'Distribución FISMDF'!E11</f>
        <v>540050</v>
      </c>
      <c r="F11" s="132">
        <f>'Distribución FISMDF'!F11</f>
        <v>540050</v>
      </c>
      <c r="G11" s="132">
        <f>'Distribución FISMDF'!G11</f>
        <v>540050</v>
      </c>
      <c r="H11" s="132">
        <f>'Distribución FISMDF'!H11</f>
        <v>540050</v>
      </c>
      <c r="I11" s="132">
        <f>'Distribución FISMDF'!I11</f>
        <v>540050</v>
      </c>
      <c r="J11" s="132">
        <f>'Distribución FISMDF'!J11</f>
        <v>540050</v>
      </c>
      <c r="K11" s="132">
        <f>'Distribución FISMDF'!K11</f>
        <v>540050</v>
      </c>
      <c r="L11" s="132">
        <f>'Distribución FISMDF'!L11</f>
        <v>540050</v>
      </c>
      <c r="M11" s="132">
        <f>'Distribución FISMDF'!M11</f>
        <v>540050</v>
      </c>
      <c r="N11" s="54"/>
    </row>
    <row r="12" spans="1:14">
      <c r="B12" s="131" t="s">
        <v>256</v>
      </c>
      <c r="C12" s="132">
        <f>'Distribución FISMDF'!C12</f>
        <v>8019158</v>
      </c>
      <c r="D12" s="132">
        <f>'Distribución FISMDF'!D12</f>
        <v>801916</v>
      </c>
      <c r="E12" s="132">
        <f>'Distribución FISMDF'!E12</f>
        <v>801916</v>
      </c>
      <c r="F12" s="132">
        <f>'Distribución FISMDF'!F12</f>
        <v>801916</v>
      </c>
      <c r="G12" s="132">
        <f>'Distribución FISMDF'!G12</f>
        <v>801916</v>
      </c>
      <c r="H12" s="132">
        <f>'Distribución FISMDF'!H12</f>
        <v>801916</v>
      </c>
      <c r="I12" s="132">
        <f>'Distribución FISMDF'!I12</f>
        <v>801916</v>
      </c>
      <c r="J12" s="132">
        <f>'Distribución FISMDF'!J12</f>
        <v>801916</v>
      </c>
      <c r="K12" s="132">
        <f>'Distribución FISMDF'!K12</f>
        <v>801916</v>
      </c>
      <c r="L12" s="132">
        <f>'Distribución FISMDF'!L12</f>
        <v>801916</v>
      </c>
      <c r="M12" s="132">
        <f>'Distribución FISMDF'!M12</f>
        <v>801916</v>
      </c>
      <c r="N12" s="54"/>
    </row>
    <row r="13" spans="1:14">
      <c r="B13" s="131" t="s">
        <v>257</v>
      </c>
      <c r="C13" s="132">
        <f>'Distribución FISMDF'!C13</f>
        <v>6690716</v>
      </c>
      <c r="D13" s="132">
        <f>'Distribución FISMDF'!D13</f>
        <v>669072</v>
      </c>
      <c r="E13" s="132">
        <f>'Distribución FISMDF'!E13</f>
        <v>669072</v>
      </c>
      <c r="F13" s="132">
        <f>'Distribución FISMDF'!F13</f>
        <v>669072</v>
      </c>
      <c r="G13" s="132">
        <f>'Distribución FISMDF'!G13</f>
        <v>669072</v>
      </c>
      <c r="H13" s="132">
        <f>'Distribución FISMDF'!H13</f>
        <v>669072</v>
      </c>
      <c r="I13" s="132">
        <f>'Distribución FISMDF'!I13</f>
        <v>669072</v>
      </c>
      <c r="J13" s="132">
        <f>'Distribución FISMDF'!J13</f>
        <v>669072</v>
      </c>
      <c r="K13" s="132">
        <f>'Distribución FISMDF'!K13</f>
        <v>669072</v>
      </c>
      <c r="L13" s="132">
        <f>'Distribución FISMDF'!L13</f>
        <v>669072</v>
      </c>
      <c r="M13" s="132">
        <f>'Distribución FISMDF'!M13</f>
        <v>669072</v>
      </c>
      <c r="N13" s="54"/>
    </row>
    <row r="14" spans="1:14">
      <c r="B14" s="131" t="s">
        <v>258</v>
      </c>
      <c r="C14" s="132">
        <f>'Distribución FISMDF'!C14</f>
        <v>7190712</v>
      </c>
      <c r="D14" s="132">
        <f>'Distribución FISMDF'!D14</f>
        <v>719071</v>
      </c>
      <c r="E14" s="132">
        <f>'Distribución FISMDF'!E14</f>
        <v>719071</v>
      </c>
      <c r="F14" s="132">
        <f>'Distribución FISMDF'!F14</f>
        <v>719071</v>
      </c>
      <c r="G14" s="132">
        <f>'Distribución FISMDF'!G14</f>
        <v>719071</v>
      </c>
      <c r="H14" s="132">
        <f>'Distribución FISMDF'!H14</f>
        <v>719071</v>
      </c>
      <c r="I14" s="132">
        <f>'Distribución FISMDF'!I14</f>
        <v>719071</v>
      </c>
      <c r="J14" s="132">
        <f>'Distribución FISMDF'!J14</f>
        <v>719071</v>
      </c>
      <c r="K14" s="132">
        <f>'Distribución FISMDF'!K14</f>
        <v>719071</v>
      </c>
      <c r="L14" s="132">
        <f>'Distribución FISMDF'!L14</f>
        <v>719071</v>
      </c>
      <c r="M14" s="132">
        <f>'Distribución FISMDF'!M14</f>
        <v>719071</v>
      </c>
      <c r="N14" s="54"/>
    </row>
    <row r="15" spans="1:14">
      <c r="B15" s="131" t="s">
        <v>259</v>
      </c>
      <c r="C15" s="132">
        <f>'Distribución FISMDF'!C15</f>
        <v>3393287</v>
      </c>
      <c r="D15" s="132">
        <f>'Distribución FISMDF'!D15</f>
        <v>339329</v>
      </c>
      <c r="E15" s="132">
        <f>'Distribución FISMDF'!E15</f>
        <v>339329</v>
      </c>
      <c r="F15" s="132">
        <f>'Distribución FISMDF'!F15</f>
        <v>339329</v>
      </c>
      <c r="G15" s="132">
        <f>'Distribución FISMDF'!G15</f>
        <v>339329</v>
      </c>
      <c r="H15" s="132">
        <f>'Distribución FISMDF'!H15</f>
        <v>339329</v>
      </c>
      <c r="I15" s="132">
        <f>'Distribución FISMDF'!I15</f>
        <v>339329</v>
      </c>
      <c r="J15" s="132">
        <f>'Distribución FISMDF'!J15</f>
        <v>339329</v>
      </c>
      <c r="K15" s="132">
        <f>'Distribución FISMDF'!K15</f>
        <v>339329</v>
      </c>
      <c r="L15" s="132">
        <f>'Distribución FISMDF'!L15</f>
        <v>339329</v>
      </c>
      <c r="M15" s="132">
        <f>'Distribución FISMDF'!M15</f>
        <v>339329</v>
      </c>
      <c r="N15" s="54"/>
    </row>
    <row r="16" spans="1:14">
      <c r="B16" s="131" t="s">
        <v>260</v>
      </c>
      <c r="C16" s="132">
        <f>'Distribución FISMDF'!C16</f>
        <v>3527349</v>
      </c>
      <c r="D16" s="132">
        <f>'Distribución FISMDF'!D16</f>
        <v>352735</v>
      </c>
      <c r="E16" s="132">
        <f>'Distribución FISMDF'!E16</f>
        <v>352735</v>
      </c>
      <c r="F16" s="132">
        <f>'Distribución FISMDF'!F16</f>
        <v>352735</v>
      </c>
      <c r="G16" s="132">
        <f>'Distribución FISMDF'!G16</f>
        <v>352735</v>
      </c>
      <c r="H16" s="132">
        <f>'Distribución FISMDF'!H16</f>
        <v>352735</v>
      </c>
      <c r="I16" s="132">
        <f>'Distribución FISMDF'!I16</f>
        <v>352735</v>
      </c>
      <c r="J16" s="132">
        <f>'Distribución FISMDF'!J16</f>
        <v>352735</v>
      </c>
      <c r="K16" s="132">
        <f>'Distribución FISMDF'!K16</f>
        <v>352735</v>
      </c>
      <c r="L16" s="132">
        <f>'Distribución FISMDF'!L16</f>
        <v>352735</v>
      </c>
      <c r="M16" s="132">
        <f>'Distribución FISMDF'!M16</f>
        <v>352735</v>
      </c>
      <c r="N16" s="54"/>
    </row>
    <row r="17" spans="2:14">
      <c r="B17" s="131" t="s">
        <v>261</v>
      </c>
      <c r="C17" s="132">
        <f>'Distribución FISMDF'!C17</f>
        <v>5564497</v>
      </c>
      <c r="D17" s="132">
        <f>'Distribución FISMDF'!D17</f>
        <v>556450</v>
      </c>
      <c r="E17" s="132">
        <f>'Distribución FISMDF'!E17</f>
        <v>556450</v>
      </c>
      <c r="F17" s="132">
        <f>'Distribución FISMDF'!F17</f>
        <v>556450</v>
      </c>
      <c r="G17" s="132">
        <f>'Distribución FISMDF'!G17</f>
        <v>556450</v>
      </c>
      <c r="H17" s="132">
        <f>'Distribución FISMDF'!H17</f>
        <v>556450</v>
      </c>
      <c r="I17" s="132">
        <f>'Distribución FISMDF'!I17</f>
        <v>556450</v>
      </c>
      <c r="J17" s="132">
        <f>'Distribución FISMDF'!J17</f>
        <v>556450</v>
      </c>
      <c r="K17" s="132">
        <f>'Distribución FISMDF'!K17</f>
        <v>556450</v>
      </c>
      <c r="L17" s="132">
        <f>'Distribución FISMDF'!L17</f>
        <v>556450</v>
      </c>
      <c r="M17" s="132">
        <f>'Distribución FISMDF'!M17</f>
        <v>556450</v>
      </c>
      <c r="N17" s="54"/>
    </row>
    <row r="18" spans="2:14">
      <c r="B18" s="131" t="s">
        <v>262</v>
      </c>
      <c r="C18" s="132">
        <f>'Distribución FISMDF'!C18</f>
        <v>8176008</v>
      </c>
      <c r="D18" s="132">
        <f>'Distribución FISMDF'!D18</f>
        <v>817601</v>
      </c>
      <c r="E18" s="132">
        <f>'Distribución FISMDF'!E18</f>
        <v>817601</v>
      </c>
      <c r="F18" s="132">
        <f>'Distribución FISMDF'!F18</f>
        <v>817601</v>
      </c>
      <c r="G18" s="132">
        <f>'Distribución FISMDF'!G18</f>
        <v>817601</v>
      </c>
      <c r="H18" s="132">
        <f>'Distribución FISMDF'!H18</f>
        <v>817601</v>
      </c>
      <c r="I18" s="132">
        <f>'Distribución FISMDF'!I18</f>
        <v>817601</v>
      </c>
      <c r="J18" s="132">
        <f>'Distribución FISMDF'!J18</f>
        <v>817601</v>
      </c>
      <c r="K18" s="132">
        <f>'Distribución FISMDF'!K18</f>
        <v>817601</v>
      </c>
      <c r="L18" s="132">
        <f>'Distribución FISMDF'!L18</f>
        <v>817601</v>
      </c>
      <c r="M18" s="132">
        <f>'Distribución FISMDF'!M18</f>
        <v>817601</v>
      </c>
      <c r="N18" s="54"/>
    </row>
    <row r="19" spans="2:14">
      <c r="B19" s="131" t="s">
        <v>263</v>
      </c>
      <c r="C19" s="132">
        <f>'Distribución FISMDF'!C19</f>
        <v>15809016</v>
      </c>
      <c r="D19" s="132">
        <f>'Distribución FISMDF'!D19</f>
        <v>1580902</v>
      </c>
      <c r="E19" s="132">
        <f>'Distribución FISMDF'!E19</f>
        <v>1580902</v>
      </c>
      <c r="F19" s="132">
        <f>'Distribución FISMDF'!F19</f>
        <v>1580902</v>
      </c>
      <c r="G19" s="132">
        <f>'Distribución FISMDF'!G19</f>
        <v>1580902</v>
      </c>
      <c r="H19" s="132">
        <f>'Distribución FISMDF'!H19</f>
        <v>1580902</v>
      </c>
      <c r="I19" s="132">
        <f>'Distribución FISMDF'!I19</f>
        <v>1580902</v>
      </c>
      <c r="J19" s="132">
        <f>'Distribución FISMDF'!J19</f>
        <v>1580902</v>
      </c>
      <c r="K19" s="132">
        <f>'Distribución FISMDF'!K19</f>
        <v>1580902</v>
      </c>
      <c r="L19" s="132">
        <f>'Distribución FISMDF'!L19</f>
        <v>1580902</v>
      </c>
      <c r="M19" s="132">
        <f>'Distribución FISMDF'!M19</f>
        <v>1580902</v>
      </c>
      <c r="N19" s="54"/>
    </row>
    <row r="20" spans="2:14">
      <c r="B20" s="131" t="s">
        <v>264</v>
      </c>
      <c r="C20" s="132">
        <f>'Distribución FISMDF'!C20</f>
        <v>4500095</v>
      </c>
      <c r="D20" s="132">
        <f>'Distribución FISMDF'!D20</f>
        <v>450010</v>
      </c>
      <c r="E20" s="132">
        <f>'Distribución FISMDF'!E20</f>
        <v>450010</v>
      </c>
      <c r="F20" s="132">
        <f>'Distribución FISMDF'!F20</f>
        <v>450010</v>
      </c>
      <c r="G20" s="132">
        <f>'Distribución FISMDF'!G20</f>
        <v>450010</v>
      </c>
      <c r="H20" s="132">
        <f>'Distribución FISMDF'!H20</f>
        <v>450010</v>
      </c>
      <c r="I20" s="132">
        <f>'Distribución FISMDF'!I20</f>
        <v>450010</v>
      </c>
      <c r="J20" s="132">
        <f>'Distribución FISMDF'!J20</f>
        <v>450010</v>
      </c>
      <c r="K20" s="132">
        <f>'Distribución FISMDF'!K20</f>
        <v>450010</v>
      </c>
      <c r="L20" s="132">
        <f>'Distribución FISMDF'!L20</f>
        <v>450010</v>
      </c>
      <c r="M20" s="132">
        <f>'Distribución FISMDF'!M20</f>
        <v>450010</v>
      </c>
      <c r="N20" s="54"/>
    </row>
    <row r="21" spans="2:14">
      <c r="B21" s="131" t="s">
        <v>265</v>
      </c>
      <c r="C21" s="132">
        <f>'Distribución FISMDF'!C21</f>
        <v>84603157</v>
      </c>
      <c r="D21" s="132">
        <f>'Distribución FISMDF'!D21</f>
        <v>8460316</v>
      </c>
      <c r="E21" s="132">
        <f>'Distribución FISMDF'!E21</f>
        <v>8460316</v>
      </c>
      <c r="F21" s="132">
        <f>'Distribución FISMDF'!F21</f>
        <v>8460316</v>
      </c>
      <c r="G21" s="132">
        <f>'Distribución FISMDF'!G21</f>
        <v>8460316</v>
      </c>
      <c r="H21" s="132">
        <f>'Distribución FISMDF'!H21</f>
        <v>8460316</v>
      </c>
      <c r="I21" s="132">
        <f>'Distribución FISMDF'!I21</f>
        <v>8460316</v>
      </c>
      <c r="J21" s="132">
        <f>'Distribución FISMDF'!J21</f>
        <v>8460316</v>
      </c>
      <c r="K21" s="132">
        <f>'Distribución FISMDF'!K21</f>
        <v>8460316</v>
      </c>
      <c r="L21" s="132">
        <f>'Distribución FISMDF'!L21</f>
        <v>8460316</v>
      </c>
      <c r="M21" s="132">
        <f>'Distribución FISMDF'!M21</f>
        <v>8460316</v>
      </c>
      <c r="N21" s="54"/>
    </row>
    <row r="22" spans="2:14">
      <c r="B22" s="131" t="s">
        <v>266</v>
      </c>
      <c r="C22" s="132">
        <f>'Distribución FISMDF'!C22</f>
        <v>2704734</v>
      </c>
      <c r="D22" s="132">
        <f>'Distribución FISMDF'!D22</f>
        <v>270473</v>
      </c>
      <c r="E22" s="132">
        <f>'Distribución FISMDF'!E22</f>
        <v>270473</v>
      </c>
      <c r="F22" s="132">
        <f>'Distribución FISMDF'!F22</f>
        <v>270473</v>
      </c>
      <c r="G22" s="132">
        <f>'Distribución FISMDF'!G22</f>
        <v>270473</v>
      </c>
      <c r="H22" s="132">
        <f>'Distribución FISMDF'!H22</f>
        <v>270473</v>
      </c>
      <c r="I22" s="132">
        <f>'Distribución FISMDF'!I22</f>
        <v>270473</v>
      </c>
      <c r="J22" s="132">
        <f>'Distribución FISMDF'!J22</f>
        <v>270473</v>
      </c>
      <c r="K22" s="132">
        <f>'Distribución FISMDF'!K22</f>
        <v>270473</v>
      </c>
      <c r="L22" s="132">
        <f>'Distribución FISMDF'!L22</f>
        <v>270473</v>
      </c>
      <c r="M22" s="132">
        <f>'Distribución FISMDF'!M22</f>
        <v>270473</v>
      </c>
      <c r="N22" s="54"/>
    </row>
    <row r="23" spans="2:14">
      <c r="B23" s="131" t="s">
        <v>267</v>
      </c>
      <c r="C23" s="132">
        <f>'Distribución FISMDF'!C23</f>
        <v>20913189</v>
      </c>
      <c r="D23" s="132">
        <f>'Distribución FISMDF'!D23</f>
        <v>2091319</v>
      </c>
      <c r="E23" s="132">
        <f>'Distribución FISMDF'!E23</f>
        <v>2091319</v>
      </c>
      <c r="F23" s="132">
        <f>'Distribución FISMDF'!F23</f>
        <v>2091319</v>
      </c>
      <c r="G23" s="132">
        <f>'Distribución FISMDF'!G23</f>
        <v>2091319</v>
      </c>
      <c r="H23" s="132">
        <f>'Distribución FISMDF'!H23</f>
        <v>2091319</v>
      </c>
      <c r="I23" s="132">
        <f>'Distribución FISMDF'!I23</f>
        <v>2091319</v>
      </c>
      <c r="J23" s="132">
        <f>'Distribución FISMDF'!J23</f>
        <v>2091319</v>
      </c>
      <c r="K23" s="132">
        <f>'Distribución FISMDF'!K23</f>
        <v>2091319</v>
      </c>
      <c r="L23" s="132">
        <f>'Distribución FISMDF'!L23</f>
        <v>2091319</v>
      </c>
      <c r="M23" s="132">
        <f>'Distribución FISMDF'!M23</f>
        <v>2091319</v>
      </c>
      <c r="N23" s="54"/>
    </row>
    <row r="24" spans="2:14">
      <c r="B24" s="131" t="s">
        <v>268</v>
      </c>
      <c r="C24" s="132">
        <f>'Distribución FISMDF'!C24</f>
        <v>18518485</v>
      </c>
      <c r="D24" s="132">
        <f>'Distribución FISMDF'!D24</f>
        <v>1851849</v>
      </c>
      <c r="E24" s="132">
        <f>'Distribución FISMDF'!E24</f>
        <v>1851849</v>
      </c>
      <c r="F24" s="132">
        <f>'Distribución FISMDF'!F24</f>
        <v>1851849</v>
      </c>
      <c r="G24" s="132">
        <f>'Distribución FISMDF'!G24</f>
        <v>1851849</v>
      </c>
      <c r="H24" s="132">
        <f>'Distribución FISMDF'!H24</f>
        <v>1851849</v>
      </c>
      <c r="I24" s="132">
        <f>'Distribución FISMDF'!I24</f>
        <v>1851849</v>
      </c>
      <c r="J24" s="132">
        <f>'Distribución FISMDF'!J24</f>
        <v>1851849</v>
      </c>
      <c r="K24" s="132">
        <f>'Distribución FISMDF'!K24</f>
        <v>1851849</v>
      </c>
      <c r="L24" s="132">
        <f>'Distribución FISMDF'!L24</f>
        <v>1851849</v>
      </c>
      <c r="M24" s="132">
        <f>'Distribución FISMDF'!M24</f>
        <v>1851849</v>
      </c>
      <c r="N24" s="54"/>
    </row>
    <row r="25" spans="2:14">
      <c r="B25" s="131" t="s">
        <v>269</v>
      </c>
      <c r="C25" s="132">
        <f>'Distribución FISMDF'!C25</f>
        <v>3818036</v>
      </c>
      <c r="D25" s="132">
        <f>'Distribución FISMDF'!D25</f>
        <v>381804</v>
      </c>
      <c r="E25" s="132">
        <f>'Distribución FISMDF'!E25</f>
        <v>381804</v>
      </c>
      <c r="F25" s="132">
        <f>'Distribución FISMDF'!F25</f>
        <v>381804</v>
      </c>
      <c r="G25" s="132">
        <f>'Distribución FISMDF'!G25</f>
        <v>381804</v>
      </c>
      <c r="H25" s="132">
        <f>'Distribución FISMDF'!H25</f>
        <v>381804</v>
      </c>
      <c r="I25" s="132">
        <f>'Distribución FISMDF'!I25</f>
        <v>381804</v>
      </c>
      <c r="J25" s="132">
        <f>'Distribución FISMDF'!J25</f>
        <v>381804</v>
      </c>
      <c r="K25" s="132">
        <f>'Distribución FISMDF'!K25</f>
        <v>381804</v>
      </c>
      <c r="L25" s="132">
        <f>'Distribución FISMDF'!L25</f>
        <v>381804</v>
      </c>
      <c r="M25" s="132">
        <f>'Distribución FISMDF'!M25</f>
        <v>381804</v>
      </c>
      <c r="N25" s="54"/>
    </row>
    <row r="26" spans="2:14">
      <c r="B26" s="131" t="s">
        <v>270</v>
      </c>
      <c r="C26" s="132">
        <f>'Distribución FISMDF'!C26</f>
        <v>7591245</v>
      </c>
      <c r="D26" s="132">
        <f>'Distribución FISMDF'!D26</f>
        <v>759125</v>
      </c>
      <c r="E26" s="132">
        <f>'Distribución FISMDF'!E26</f>
        <v>759125</v>
      </c>
      <c r="F26" s="132">
        <f>'Distribución FISMDF'!F26</f>
        <v>759125</v>
      </c>
      <c r="G26" s="132">
        <f>'Distribución FISMDF'!G26</f>
        <v>759125</v>
      </c>
      <c r="H26" s="132">
        <f>'Distribución FISMDF'!H26</f>
        <v>759125</v>
      </c>
      <c r="I26" s="132">
        <f>'Distribución FISMDF'!I26</f>
        <v>759125</v>
      </c>
      <c r="J26" s="132">
        <f>'Distribución FISMDF'!J26</f>
        <v>759125</v>
      </c>
      <c r="K26" s="132">
        <f>'Distribución FISMDF'!K26</f>
        <v>759125</v>
      </c>
      <c r="L26" s="132">
        <f>'Distribución FISMDF'!L26</f>
        <v>759125</v>
      </c>
      <c r="M26" s="132">
        <f>'Distribución FISMDF'!M26</f>
        <v>759125</v>
      </c>
      <c r="N26" s="54"/>
    </row>
    <row r="27" spans="2:14">
      <c r="B27" s="131" t="s">
        <v>271</v>
      </c>
      <c r="C27" s="132">
        <f>'Distribución FISMDF'!C27</f>
        <v>8974090</v>
      </c>
      <c r="D27" s="132">
        <f>'Distribución FISMDF'!D27</f>
        <v>897409</v>
      </c>
      <c r="E27" s="132">
        <f>'Distribución FISMDF'!E27</f>
        <v>897409</v>
      </c>
      <c r="F27" s="132">
        <f>'Distribución FISMDF'!F27</f>
        <v>897409</v>
      </c>
      <c r="G27" s="132">
        <f>'Distribución FISMDF'!G27</f>
        <v>897409</v>
      </c>
      <c r="H27" s="132">
        <f>'Distribución FISMDF'!H27</f>
        <v>897409</v>
      </c>
      <c r="I27" s="132">
        <f>'Distribución FISMDF'!I27</f>
        <v>897409</v>
      </c>
      <c r="J27" s="132">
        <f>'Distribución FISMDF'!J27</f>
        <v>897409</v>
      </c>
      <c r="K27" s="132">
        <f>'Distribución FISMDF'!K27</f>
        <v>897409</v>
      </c>
      <c r="L27" s="132">
        <f>'Distribución FISMDF'!L27</f>
        <v>897409</v>
      </c>
      <c r="M27" s="132">
        <f>'Distribución FISMDF'!M27</f>
        <v>897409</v>
      </c>
      <c r="N27" s="54"/>
    </row>
    <row r="28" spans="2:14">
      <c r="B28" s="131" t="s">
        <v>272</v>
      </c>
      <c r="C28" s="132">
        <f>'Distribución FISMDF'!C28</f>
        <v>3049611</v>
      </c>
      <c r="D28" s="132">
        <f>'Distribución FISMDF'!D28</f>
        <v>304961</v>
      </c>
      <c r="E28" s="132">
        <f>'Distribución FISMDF'!E28</f>
        <v>304961</v>
      </c>
      <c r="F28" s="132">
        <f>'Distribución FISMDF'!F28</f>
        <v>304961</v>
      </c>
      <c r="G28" s="132">
        <f>'Distribución FISMDF'!G28</f>
        <v>304961</v>
      </c>
      <c r="H28" s="132">
        <f>'Distribución FISMDF'!H28</f>
        <v>304961</v>
      </c>
      <c r="I28" s="132">
        <f>'Distribución FISMDF'!I28</f>
        <v>304961</v>
      </c>
      <c r="J28" s="132">
        <f>'Distribución FISMDF'!J28</f>
        <v>304961</v>
      </c>
      <c r="K28" s="132">
        <f>'Distribución FISMDF'!K28</f>
        <v>304961</v>
      </c>
      <c r="L28" s="132">
        <f>'Distribución FISMDF'!L28</f>
        <v>304961</v>
      </c>
      <c r="M28" s="132">
        <f>'Distribución FISMDF'!M28</f>
        <v>304961</v>
      </c>
      <c r="N28" s="54"/>
    </row>
    <row r="29" spans="2:14">
      <c r="B29" s="131" t="s">
        <v>273</v>
      </c>
      <c r="C29" s="132">
        <f>'Distribución FISMDF'!C29</f>
        <v>5056890</v>
      </c>
      <c r="D29" s="132">
        <f>'Distribución FISMDF'!D29</f>
        <v>505689</v>
      </c>
      <c r="E29" s="132">
        <f>'Distribución FISMDF'!E29</f>
        <v>505689</v>
      </c>
      <c r="F29" s="132">
        <f>'Distribución FISMDF'!F29</f>
        <v>505689</v>
      </c>
      <c r="G29" s="132">
        <f>'Distribución FISMDF'!G29</f>
        <v>505689</v>
      </c>
      <c r="H29" s="132">
        <f>'Distribución FISMDF'!H29</f>
        <v>505689</v>
      </c>
      <c r="I29" s="132">
        <f>'Distribución FISMDF'!I29</f>
        <v>505689</v>
      </c>
      <c r="J29" s="132">
        <f>'Distribución FISMDF'!J29</f>
        <v>505689</v>
      </c>
      <c r="K29" s="132">
        <f>'Distribución FISMDF'!K29</f>
        <v>505689</v>
      </c>
      <c r="L29" s="132">
        <f>'Distribución FISMDF'!L29</f>
        <v>505689</v>
      </c>
      <c r="M29" s="132">
        <f>'Distribución FISMDF'!M29</f>
        <v>505689</v>
      </c>
      <c r="N29" s="54"/>
    </row>
    <row r="30" spans="2:14">
      <c r="B30" s="131" t="s">
        <v>274</v>
      </c>
      <c r="C30" s="132">
        <f>'Distribución FISMDF'!C30</f>
        <v>2041417</v>
      </c>
      <c r="D30" s="132">
        <f>'Distribución FISMDF'!D30</f>
        <v>204142</v>
      </c>
      <c r="E30" s="132">
        <f>'Distribución FISMDF'!E30</f>
        <v>204142</v>
      </c>
      <c r="F30" s="132">
        <f>'Distribución FISMDF'!F30</f>
        <v>204142</v>
      </c>
      <c r="G30" s="132">
        <f>'Distribución FISMDF'!G30</f>
        <v>204142</v>
      </c>
      <c r="H30" s="132">
        <f>'Distribución FISMDF'!H30</f>
        <v>204142</v>
      </c>
      <c r="I30" s="132">
        <f>'Distribución FISMDF'!I30</f>
        <v>204142</v>
      </c>
      <c r="J30" s="132">
        <f>'Distribución FISMDF'!J30</f>
        <v>204142</v>
      </c>
      <c r="K30" s="132">
        <f>'Distribución FISMDF'!K30</f>
        <v>204142</v>
      </c>
      <c r="L30" s="132">
        <f>'Distribución FISMDF'!L30</f>
        <v>204142</v>
      </c>
      <c r="M30" s="132">
        <f>'Distribución FISMDF'!M30</f>
        <v>204142</v>
      </c>
      <c r="N30" s="54"/>
    </row>
    <row r="31" spans="2:14">
      <c r="B31" s="131" t="s">
        <v>275</v>
      </c>
      <c r="C31" s="132">
        <f>'Distribución FISMDF'!C31</f>
        <v>5698392</v>
      </c>
      <c r="D31" s="132">
        <f>'Distribución FISMDF'!D31</f>
        <v>569839</v>
      </c>
      <c r="E31" s="132">
        <f>'Distribución FISMDF'!E31</f>
        <v>569839</v>
      </c>
      <c r="F31" s="132">
        <f>'Distribución FISMDF'!F31</f>
        <v>569839</v>
      </c>
      <c r="G31" s="132">
        <f>'Distribución FISMDF'!G31</f>
        <v>569839</v>
      </c>
      <c r="H31" s="132">
        <f>'Distribución FISMDF'!H31</f>
        <v>569839</v>
      </c>
      <c r="I31" s="132">
        <f>'Distribución FISMDF'!I31</f>
        <v>569839</v>
      </c>
      <c r="J31" s="132">
        <f>'Distribución FISMDF'!J31</f>
        <v>569839</v>
      </c>
      <c r="K31" s="132">
        <f>'Distribución FISMDF'!K31</f>
        <v>569839</v>
      </c>
      <c r="L31" s="132">
        <f>'Distribución FISMDF'!L31</f>
        <v>569839</v>
      </c>
      <c r="M31" s="132">
        <f>'Distribución FISMDF'!M31</f>
        <v>569839</v>
      </c>
      <c r="N31" s="54"/>
    </row>
    <row r="32" spans="2:14">
      <c r="B32" s="131" t="s">
        <v>276</v>
      </c>
      <c r="C32" s="132">
        <f>'Distribución FISMDF'!C32</f>
        <v>9015898</v>
      </c>
      <c r="D32" s="132">
        <f>'Distribución FISMDF'!D32</f>
        <v>901590</v>
      </c>
      <c r="E32" s="132">
        <f>'Distribución FISMDF'!E32</f>
        <v>901590</v>
      </c>
      <c r="F32" s="132">
        <f>'Distribución FISMDF'!F32</f>
        <v>901590</v>
      </c>
      <c r="G32" s="132">
        <f>'Distribución FISMDF'!G32</f>
        <v>901590</v>
      </c>
      <c r="H32" s="132">
        <f>'Distribución FISMDF'!H32</f>
        <v>901590</v>
      </c>
      <c r="I32" s="132">
        <f>'Distribución FISMDF'!I32</f>
        <v>901590</v>
      </c>
      <c r="J32" s="132">
        <f>'Distribución FISMDF'!J32</f>
        <v>901590</v>
      </c>
      <c r="K32" s="132">
        <f>'Distribución FISMDF'!K32</f>
        <v>901590</v>
      </c>
      <c r="L32" s="132">
        <f>'Distribución FISMDF'!L32</f>
        <v>901590</v>
      </c>
      <c r="M32" s="132">
        <f>'Distribución FISMDF'!M32</f>
        <v>901590</v>
      </c>
      <c r="N32" s="54"/>
    </row>
    <row r="33" spans="2:14">
      <c r="B33" s="131" t="s">
        <v>277</v>
      </c>
      <c r="C33" s="132">
        <f>'Distribución FISMDF'!C33</f>
        <v>5500425</v>
      </c>
      <c r="D33" s="132">
        <f>'Distribución FISMDF'!D33</f>
        <v>550043</v>
      </c>
      <c r="E33" s="132">
        <f>'Distribución FISMDF'!E33</f>
        <v>550043</v>
      </c>
      <c r="F33" s="132">
        <f>'Distribución FISMDF'!F33</f>
        <v>550043</v>
      </c>
      <c r="G33" s="132">
        <f>'Distribución FISMDF'!G33</f>
        <v>550043</v>
      </c>
      <c r="H33" s="132">
        <f>'Distribución FISMDF'!H33</f>
        <v>550043</v>
      </c>
      <c r="I33" s="132">
        <f>'Distribución FISMDF'!I33</f>
        <v>550043</v>
      </c>
      <c r="J33" s="132">
        <f>'Distribución FISMDF'!J33</f>
        <v>550043</v>
      </c>
      <c r="K33" s="132">
        <f>'Distribución FISMDF'!K33</f>
        <v>550043</v>
      </c>
      <c r="L33" s="132">
        <f>'Distribución FISMDF'!L33</f>
        <v>550043</v>
      </c>
      <c r="M33" s="132">
        <f>'Distribución FISMDF'!M33</f>
        <v>550043</v>
      </c>
      <c r="N33" s="54"/>
    </row>
    <row r="34" spans="2:14">
      <c r="B34" s="131" t="s">
        <v>278</v>
      </c>
      <c r="C34" s="132">
        <f>'Distribución FISMDF'!C34</f>
        <v>30756384</v>
      </c>
      <c r="D34" s="132">
        <f>'Distribución FISMDF'!D34</f>
        <v>3075638</v>
      </c>
      <c r="E34" s="132">
        <f>'Distribución FISMDF'!E34</f>
        <v>3075638</v>
      </c>
      <c r="F34" s="132">
        <f>'Distribución FISMDF'!F34</f>
        <v>3075638</v>
      </c>
      <c r="G34" s="132">
        <f>'Distribución FISMDF'!G34</f>
        <v>3075638</v>
      </c>
      <c r="H34" s="132">
        <f>'Distribución FISMDF'!H34</f>
        <v>3075638</v>
      </c>
      <c r="I34" s="132">
        <f>'Distribución FISMDF'!I34</f>
        <v>3075638</v>
      </c>
      <c r="J34" s="132">
        <f>'Distribución FISMDF'!J34</f>
        <v>3075638</v>
      </c>
      <c r="K34" s="132">
        <f>'Distribución FISMDF'!K34</f>
        <v>3075638</v>
      </c>
      <c r="L34" s="132">
        <f>'Distribución FISMDF'!L34</f>
        <v>3075638</v>
      </c>
      <c r="M34" s="132">
        <f>'Distribución FISMDF'!M34</f>
        <v>3075638</v>
      </c>
      <c r="N34" s="54"/>
    </row>
    <row r="35" spans="2:14">
      <c r="B35" s="131" t="s">
        <v>279</v>
      </c>
      <c r="C35" s="132">
        <f>'Distribución FISMDF'!C35</f>
        <v>20654685</v>
      </c>
      <c r="D35" s="132">
        <f>'Distribución FISMDF'!D35</f>
        <v>2065469</v>
      </c>
      <c r="E35" s="132">
        <f>'Distribución FISMDF'!E35</f>
        <v>2065469</v>
      </c>
      <c r="F35" s="132">
        <f>'Distribución FISMDF'!F35</f>
        <v>2065469</v>
      </c>
      <c r="G35" s="132">
        <f>'Distribución FISMDF'!G35</f>
        <v>2065469</v>
      </c>
      <c r="H35" s="132">
        <f>'Distribución FISMDF'!H35</f>
        <v>2065469</v>
      </c>
      <c r="I35" s="132">
        <f>'Distribución FISMDF'!I35</f>
        <v>2065469</v>
      </c>
      <c r="J35" s="132">
        <f>'Distribución FISMDF'!J35</f>
        <v>2065469</v>
      </c>
      <c r="K35" s="132">
        <f>'Distribución FISMDF'!K35</f>
        <v>2065469</v>
      </c>
      <c r="L35" s="132">
        <f>'Distribución FISMDF'!L35</f>
        <v>2065469</v>
      </c>
      <c r="M35" s="132">
        <f>'Distribución FISMDF'!M35</f>
        <v>2065469</v>
      </c>
      <c r="N35" s="54"/>
    </row>
    <row r="36" spans="2:14">
      <c r="B36" s="131" t="s">
        <v>280</v>
      </c>
      <c r="C36" s="132">
        <f>'Distribución FISMDF'!C36</f>
        <v>7160884</v>
      </c>
      <c r="D36" s="132">
        <f>'Distribución FISMDF'!D36</f>
        <v>716088</v>
      </c>
      <c r="E36" s="132">
        <f>'Distribución FISMDF'!E36</f>
        <v>716088</v>
      </c>
      <c r="F36" s="132">
        <f>'Distribución FISMDF'!F36</f>
        <v>716088</v>
      </c>
      <c r="G36" s="132">
        <f>'Distribución FISMDF'!G36</f>
        <v>716088</v>
      </c>
      <c r="H36" s="132">
        <f>'Distribución FISMDF'!H36</f>
        <v>716088</v>
      </c>
      <c r="I36" s="132">
        <f>'Distribución FISMDF'!I36</f>
        <v>716088</v>
      </c>
      <c r="J36" s="132">
        <f>'Distribución FISMDF'!J36</f>
        <v>716088</v>
      </c>
      <c r="K36" s="132">
        <f>'Distribución FISMDF'!K36</f>
        <v>716088</v>
      </c>
      <c r="L36" s="132">
        <f>'Distribución FISMDF'!L36</f>
        <v>716088</v>
      </c>
      <c r="M36" s="132">
        <f>'Distribución FISMDF'!M36</f>
        <v>716088</v>
      </c>
      <c r="N36" s="54"/>
    </row>
    <row r="37" spans="2:14">
      <c r="B37" s="131" t="s">
        <v>281</v>
      </c>
      <c r="C37" s="132">
        <f>'Distribución FISMDF'!C37</f>
        <v>8697214</v>
      </c>
      <c r="D37" s="132">
        <f>'Distribución FISMDF'!D37</f>
        <v>869721</v>
      </c>
      <c r="E37" s="132">
        <f>'Distribución FISMDF'!E37</f>
        <v>869721</v>
      </c>
      <c r="F37" s="132">
        <f>'Distribución FISMDF'!F37</f>
        <v>869721</v>
      </c>
      <c r="G37" s="132">
        <f>'Distribución FISMDF'!G37</f>
        <v>869721</v>
      </c>
      <c r="H37" s="132">
        <f>'Distribución FISMDF'!H37</f>
        <v>869721</v>
      </c>
      <c r="I37" s="132">
        <f>'Distribución FISMDF'!I37</f>
        <v>869721</v>
      </c>
      <c r="J37" s="132">
        <f>'Distribución FISMDF'!J37</f>
        <v>869721</v>
      </c>
      <c r="K37" s="132">
        <f>'Distribución FISMDF'!K37</f>
        <v>869721</v>
      </c>
      <c r="L37" s="132">
        <f>'Distribución FISMDF'!L37</f>
        <v>869721</v>
      </c>
      <c r="M37" s="132">
        <f>'Distribución FISMDF'!M37</f>
        <v>869721</v>
      </c>
      <c r="N37" s="54"/>
    </row>
    <row r="38" spans="2:14">
      <c r="B38" s="131" t="s">
        <v>282</v>
      </c>
      <c r="C38" s="132">
        <f>'Distribución FISMDF'!C38</f>
        <v>15125005</v>
      </c>
      <c r="D38" s="132">
        <f>'Distribución FISMDF'!D38</f>
        <v>1512501</v>
      </c>
      <c r="E38" s="132">
        <f>'Distribución FISMDF'!E38</f>
        <v>1512501</v>
      </c>
      <c r="F38" s="132">
        <f>'Distribución FISMDF'!F38</f>
        <v>1512501</v>
      </c>
      <c r="G38" s="132">
        <f>'Distribución FISMDF'!G38</f>
        <v>1512501</v>
      </c>
      <c r="H38" s="132">
        <f>'Distribución FISMDF'!H38</f>
        <v>1512501</v>
      </c>
      <c r="I38" s="132">
        <f>'Distribución FISMDF'!I38</f>
        <v>1512501</v>
      </c>
      <c r="J38" s="132">
        <f>'Distribución FISMDF'!J38</f>
        <v>1512501</v>
      </c>
      <c r="K38" s="132">
        <f>'Distribución FISMDF'!K38</f>
        <v>1512501</v>
      </c>
      <c r="L38" s="132">
        <f>'Distribución FISMDF'!L38</f>
        <v>1512501</v>
      </c>
      <c r="M38" s="132">
        <f>'Distribución FISMDF'!M38</f>
        <v>1512501</v>
      </c>
      <c r="N38" s="54"/>
    </row>
    <row r="39" spans="2:14">
      <c r="B39" s="131" t="s">
        <v>283</v>
      </c>
      <c r="C39" s="132">
        <f>'Distribución FISMDF'!C39</f>
        <v>6997710</v>
      </c>
      <c r="D39" s="132">
        <f>'Distribución FISMDF'!D39</f>
        <v>699771</v>
      </c>
      <c r="E39" s="132">
        <f>'Distribución FISMDF'!E39</f>
        <v>699771</v>
      </c>
      <c r="F39" s="132">
        <f>'Distribución FISMDF'!F39</f>
        <v>699771</v>
      </c>
      <c r="G39" s="132">
        <f>'Distribución FISMDF'!G39</f>
        <v>699771</v>
      </c>
      <c r="H39" s="132">
        <f>'Distribución FISMDF'!H39</f>
        <v>699771</v>
      </c>
      <c r="I39" s="132">
        <f>'Distribución FISMDF'!I39</f>
        <v>699771</v>
      </c>
      <c r="J39" s="132">
        <f>'Distribución FISMDF'!J39</f>
        <v>699771</v>
      </c>
      <c r="K39" s="132">
        <f>'Distribución FISMDF'!K39</f>
        <v>699771</v>
      </c>
      <c r="L39" s="132">
        <f>'Distribución FISMDF'!L39</f>
        <v>699771</v>
      </c>
      <c r="M39" s="132">
        <f>'Distribución FISMDF'!M39</f>
        <v>699771</v>
      </c>
      <c r="N39" s="54"/>
    </row>
    <row r="40" spans="2:14">
      <c r="B40" s="131" t="s">
        <v>284</v>
      </c>
      <c r="C40" s="132">
        <f>'Distribución FISMDF'!C40</f>
        <v>22966677</v>
      </c>
      <c r="D40" s="132">
        <f>'Distribución FISMDF'!D40</f>
        <v>2296668</v>
      </c>
      <c r="E40" s="132">
        <f>'Distribución FISMDF'!E40</f>
        <v>2296668</v>
      </c>
      <c r="F40" s="132">
        <f>'Distribución FISMDF'!F40</f>
        <v>2296668</v>
      </c>
      <c r="G40" s="132">
        <f>'Distribución FISMDF'!G40</f>
        <v>2296668</v>
      </c>
      <c r="H40" s="132">
        <f>'Distribución FISMDF'!H40</f>
        <v>2296668</v>
      </c>
      <c r="I40" s="132">
        <f>'Distribución FISMDF'!I40</f>
        <v>2296668</v>
      </c>
      <c r="J40" s="132">
        <f>'Distribución FISMDF'!J40</f>
        <v>2296668</v>
      </c>
      <c r="K40" s="132">
        <f>'Distribución FISMDF'!K40</f>
        <v>2296668</v>
      </c>
      <c r="L40" s="132">
        <f>'Distribución FISMDF'!L40</f>
        <v>2296668</v>
      </c>
      <c r="M40" s="132">
        <f>'Distribución FISMDF'!M40</f>
        <v>2296668</v>
      </c>
      <c r="N40" s="54"/>
    </row>
    <row r="41" spans="2:14">
      <c r="B41" s="131" t="s">
        <v>285</v>
      </c>
      <c r="C41" s="132">
        <f>'Distribución FISMDF'!C41</f>
        <v>2375737</v>
      </c>
      <c r="D41" s="132">
        <f>'Distribución FISMDF'!D41</f>
        <v>237574</v>
      </c>
      <c r="E41" s="132">
        <f>'Distribución FISMDF'!E41</f>
        <v>237574</v>
      </c>
      <c r="F41" s="132">
        <f>'Distribución FISMDF'!F41</f>
        <v>237574</v>
      </c>
      <c r="G41" s="132">
        <f>'Distribución FISMDF'!G41</f>
        <v>237574</v>
      </c>
      <c r="H41" s="132">
        <f>'Distribución FISMDF'!H41</f>
        <v>237574</v>
      </c>
      <c r="I41" s="132">
        <f>'Distribución FISMDF'!I41</f>
        <v>237574</v>
      </c>
      <c r="J41" s="132">
        <f>'Distribución FISMDF'!J41</f>
        <v>237574</v>
      </c>
      <c r="K41" s="132">
        <f>'Distribución FISMDF'!K41</f>
        <v>237574</v>
      </c>
      <c r="L41" s="132">
        <f>'Distribución FISMDF'!L41</f>
        <v>237574</v>
      </c>
      <c r="M41" s="132">
        <f>'Distribución FISMDF'!M41</f>
        <v>237574</v>
      </c>
      <c r="N41" s="54"/>
    </row>
    <row r="42" spans="2:14">
      <c r="B42" s="131" t="s">
        <v>286</v>
      </c>
      <c r="C42" s="132">
        <f>'Distribución FISMDF'!C42</f>
        <v>21557678</v>
      </c>
      <c r="D42" s="132">
        <f>'Distribución FISMDF'!D42</f>
        <v>2155768</v>
      </c>
      <c r="E42" s="132">
        <f>'Distribución FISMDF'!E42</f>
        <v>2155768</v>
      </c>
      <c r="F42" s="132">
        <f>'Distribución FISMDF'!F42</f>
        <v>2155768</v>
      </c>
      <c r="G42" s="132">
        <f>'Distribución FISMDF'!G42</f>
        <v>2155768</v>
      </c>
      <c r="H42" s="132">
        <f>'Distribución FISMDF'!H42</f>
        <v>2155768</v>
      </c>
      <c r="I42" s="132">
        <f>'Distribución FISMDF'!I42</f>
        <v>2155768</v>
      </c>
      <c r="J42" s="132">
        <f>'Distribución FISMDF'!J42</f>
        <v>2155768</v>
      </c>
      <c r="K42" s="132">
        <f>'Distribución FISMDF'!K42</f>
        <v>2155768</v>
      </c>
      <c r="L42" s="132">
        <f>'Distribución FISMDF'!L42</f>
        <v>2155768</v>
      </c>
      <c r="M42" s="132">
        <f>'Distribución FISMDF'!M42</f>
        <v>2155768</v>
      </c>
      <c r="N42" s="54"/>
    </row>
    <row r="43" spans="2:14">
      <c r="B43" s="131" t="s">
        <v>287</v>
      </c>
      <c r="C43" s="132">
        <f>'Distribución FISMDF'!C43</f>
        <v>24602180</v>
      </c>
      <c r="D43" s="132">
        <f>'Distribución FISMDF'!D43</f>
        <v>2460218</v>
      </c>
      <c r="E43" s="132">
        <f>'Distribución FISMDF'!E43</f>
        <v>2460218</v>
      </c>
      <c r="F43" s="132">
        <f>'Distribución FISMDF'!F43</f>
        <v>2460218</v>
      </c>
      <c r="G43" s="132">
        <f>'Distribución FISMDF'!G43</f>
        <v>2460218</v>
      </c>
      <c r="H43" s="132">
        <f>'Distribución FISMDF'!H43</f>
        <v>2460218</v>
      </c>
      <c r="I43" s="132">
        <f>'Distribución FISMDF'!I43</f>
        <v>2460218</v>
      </c>
      <c r="J43" s="132">
        <f>'Distribución FISMDF'!J43</f>
        <v>2460218</v>
      </c>
      <c r="K43" s="132">
        <f>'Distribución FISMDF'!K43</f>
        <v>2460218</v>
      </c>
      <c r="L43" s="132">
        <f>'Distribución FISMDF'!L43</f>
        <v>2460218</v>
      </c>
      <c r="M43" s="132">
        <f>'Distribución FISMDF'!M43</f>
        <v>2460218</v>
      </c>
      <c r="N43" s="54"/>
    </row>
    <row r="44" spans="2:14">
      <c r="B44" s="131" t="s">
        <v>288</v>
      </c>
      <c r="C44" s="132">
        <f>'Distribución FISMDF'!C44</f>
        <v>10612009</v>
      </c>
      <c r="D44" s="132">
        <f>'Distribución FISMDF'!D44</f>
        <v>1061201</v>
      </c>
      <c r="E44" s="132">
        <f>'Distribución FISMDF'!E44</f>
        <v>1061201</v>
      </c>
      <c r="F44" s="132">
        <f>'Distribución FISMDF'!F44</f>
        <v>1061201</v>
      </c>
      <c r="G44" s="132">
        <f>'Distribución FISMDF'!G44</f>
        <v>1061201</v>
      </c>
      <c r="H44" s="132">
        <f>'Distribución FISMDF'!H44</f>
        <v>1061201</v>
      </c>
      <c r="I44" s="132">
        <f>'Distribución FISMDF'!I44</f>
        <v>1061201</v>
      </c>
      <c r="J44" s="132">
        <f>'Distribución FISMDF'!J44</f>
        <v>1061201</v>
      </c>
      <c r="K44" s="132">
        <f>'Distribución FISMDF'!K44</f>
        <v>1061201</v>
      </c>
      <c r="L44" s="132">
        <f>'Distribución FISMDF'!L44</f>
        <v>1061201</v>
      </c>
      <c r="M44" s="132">
        <f>'Distribución FISMDF'!M44</f>
        <v>1061201</v>
      </c>
      <c r="N44" s="54"/>
    </row>
    <row r="45" spans="2:14">
      <c r="B45" s="131" t="s">
        <v>289</v>
      </c>
      <c r="C45" s="132">
        <f>'Distribución FISMDF'!C45</f>
        <v>7630481</v>
      </c>
      <c r="D45" s="132">
        <f>'Distribución FISMDF'!D45</f>
        <v>763048</v>
      </c>
      <c r="E45" s="132">
        <f>'Distribución FISMDF'!E45</f>
        <v>763048</v>
      </c>
      <c r="F45" s="132">
        <f>'Distribución FISMDF'!F45</f>
        <v>763048</v>
      </c>
      <c r="G45" s="132">
        <f>'Distribución FISMDF'!G45</f>
        <v>763048</v>
      </c>
      <c r="H45" s="132">
        <f>'Distribución FISMDF'!H45</f>
        <v>763048</v>
      </c>
      <c r="I45" s="132">
        <f>'Distribución FISMDF'!I45</f>
        <v>763048</v>
      </c>
      <c r="J45" s="132">
        <f>'Distribución FISMDF'!J45</f>
        <v>763048</v>
      </c>
      <c r="K45" s="132">
        <f>'Distribución FISMDF'!K45</f>
        <v>763048</v>
      </c>
      <c r="L45" s="132">
        <f>'Distribución FISMDF'!L45</f>
        <v>763048</v>
      </c>
      <c r="M45" s="132">
        <f>'Distribución FISMDF'!M45</f>
        <v>763048</v>
      </c>
      <c r="N45" s="54"/>
    </row>
    <row r="46" spans="2:14">
      <c r="B46" s="131" t="s">
        <v>290</v>
      </c>
      <c r="C46" s="132">
        <f>'Distribución FISMDF'!C46</f>
        <v>7561158</v>
      </c>
      <c r="D46" s="132">
        <f>'Distribución FISMDF'!D46</f>
        <v>756116</v>
      </c>
      <c r="E46" s="132">
        <f>'Distribución FISMDF'!E46</f>
        <v>756116</v>
      </c>
      <c r="F46" s="132">
        <f>'Distribución FISMDF'!F46</f>
        <v>756116</v>
      </c>
      <c r="G46" s="132">
        <f>'Distribución FISMDF'!G46</f>
        <v>756116</v>
      </c>
      <c r="H46" s="132">
        <f>'Distribución FISMDF'!H46</f>
        <v>756116</v>
      </c>
      <c r="I46" s="132">
        <f>'Distribución FISMDF'!I46</f>
        <v>756116</v>
      </c>
      <c r="J46" s="132">
        <f>'Distribución FISMDF'!J46</f>
        <v>756116</v>
      </c>
      <c r="K46" s="132">
        <f>'Distribución FISMDF'!K46</f>
        <v>756116</v>
      </c>
      <c r="L46" s="132">
        <f>'Distribución FISMDF'!L46</f>
        <v>756116</v>
      </c>
      <c r="M46" s="132">
        <f>'Distribución FISMDF'!M46</f>
        <v>756116</v>
      </c>
      <c r="N46" s="54"/>
    </row>
    <row r="47" spans="2:14">
      <c r="B47" s="131" t="s">
        <v>291</v>
      </c>
      <c r="C47" s="132">
        <f>'Distribución FISMDF'!C47</f>
        <v>2893688</v>
      </c>
      <c r="D47" s="132">
        <f>'Distribución FISMDF'!D47</f>
        <v>289369</v>
      </c>
      <c r="E47" s="132">
        <f>'Distribución FISMDF'!E47</f>
        <v>289369</v>
      </c>
      <c r="F47" s="132">
        <f>'Distribución FISMDF'!F47</f>
        <v>289369</v>
      </c>
      <c r="G47" s="132">
        <f>'Distribución FISMDF'!G47</f>
        <v>289369</v>
      </c>
      <c r="H47" s="132">
        <f>'Distribución FISMDF'!H47</f>
        <v>289369</v>
      </c>
      <c r="I47" s="132">
        <f>'Distribución FISMDF'!I47</f>
        <v>289369</v>
      </c>
      <c r="J47" s="132">
        <f>'Distribución FISMDF'!J47</f>
        <v>289369</v>
      </c>
      <c r="K47" s="132">
        <f>'Distribución FISMDF'!K47</f>
        <v>289369</v>
      </c>
      <c r="L47" s="132">
        <f>'Distribución FISMDF'!L47</f>
        <v>289369</v>
      </c>
      <c r="M47" s="132">
        <f>'Distribución FISMDF'!M47</f>
        <v>289369</v>
      </c>
      <c r="N47" s="54"/>
    </row>
    <row r="48" spans="2:14">
      <c r="B48" s="131" t="s">
        <v>292</v>
      </c>
      <c r="C48" s="132">
        <f>'Distribución FISMDF'!C48</f>
        <v>5819512</v>
      </c>
      <c r="D48" s="132">
        <f>'Distribución FISMDF'!D48</f>
        <v>581951</v>
      </c>
      <c r="E48" s="132">
        <f>'Distribución FISMDF'!E48</f>
        <v>581951</v>
      </c>
      <c r="F48" s="132">
        <f>'Distribución FISMDF'!F48</f>
        <v>581951</v>
      </c>
      <c r="G48" s="132">
        <f>'Distribución FISMDF'!G48</f>
        <v>581951</v>
      </c>
      <c r="H48" s="132">
        <f>'Distribución FISMDF'!H48</f>
        <v>581951</v>
      </c>
      <c r="I48" s="132">
        <f>'Distribución FISMDF'!I48</f>
        <v>581951</v>
      </c>
      <c r="J48" s="132">
        <f>'Distribución FISMDF'!J48</f>
        <v>581951</v>
      </c>
      <c r="K48" s="132">
        <f>'Distribución FISMDF'!K48</f>
        <v>581951</v>
      </c>
      <c r="L48" s="132">
        <f>'Distribución FISMDF'!L48</f>
        <v>581951</v>
      </c>
      <c r="M48" s="132">
        <f>'Distribución FISMDF'!M48</f>
        <v>581951</v>
      </c>
      <c r="N48" s="54"/>
    </row>
    <row r="49" spans="2:14">
      <c r="B49" s="131" t="s">
        <v>293</v>
      </c>
      <c r="C49" s="132">
        <f>'Distribución FISMDF'!C49</f>
        <v>9112190</v>
      </c>
      <c r="D49" s="132">
        <f>'Distribución FISMDF'!D49</f>
        <v>911219</v>
      </c>
      <c r="E49" s="132">
        <f>'Distribución FISMDF'!E49</f>
        <v>911219</v>
      </c>
      <c r="F49" s="132">
        <f>'Distribución FISMDF'!F49</f>
        <v>911219</v>
      </c>
      <c r="G49" s="132">
        <f>'Distribución FISMDF'!G49</f>
        <v>911219</v>
      </c>
      <c r="H49" s="132">
        <f>'Distribución FISMDF'!H49</f>
        <v>911219</v>
      </c>
      <c r="I49" s="132">
        <f>'Distribución FISMDF'!I49</f>
        <v>911219</v>
      </c>
      <c r="J49" s="132">
        <f>'Distribución FISMDF'!J49</f>
        <v>911219</v>
      </c>
      <c r="K49" s="132">
        <f>'Distribución FISMDF'!K49</f>
        <v>911219</v>
      </c>
      <c r="L49" s="132">
        <f>'Distribución FISMDF'!L49</f>
        <v>911219</v>
      </c>
      <c r="M49" s="132">
        <f>'Distribución FISMDF'!M49</f>
        <v>911219</v>
      </c>
      <c r="N49" s="54"/>
    </row>
    <row r="50" spans="2:14">
      <c r="B50" s="131" t="s">
        <v>294</v>
      </c>
      <c r="C50" s="132">
        <f>'Distribución FISMDF'!C50</f>
        <v>17512751</v>
      </c>
      <c r="D50" s="132">
        <f>'Distribución FISMDF'!D50</f>
        <v>1751275</v>
      </c>
      <c r="E50" s="132">
        <f>'Distribución FISMDF'!E50</f>
        <v>1751275</v>
      </c>
      <c r="F50" s="132">
        <f>'Distribución FISMDF'!F50</f>
        <v>1751275</v>
      </c>
      <c r="G50" s="132">
        <f>'Distribución FISMDF'!G50</f>
        <v>1751275</v>
      </c>
      <c r="H50" s="132">
        <f>'Distribución FISMDF'!H50</f>
        <v>1751275</v>
      </c>
      <c r="I50" s="132">
        <f>'Distribución FISMDF'!I50</f>
        <v>1751275</v>
      </c>
      <c r="J50" s="132">
        <f>'Distribución FISMDF'!J50</f>
        <v>1751275</v>
      </c>
      <c r="K50" s="132">
        <f>'Distribución FISMDF'!K50</f>
        <v>1751275</v>
      </c>
      <c r="L50" s="132">
        <f>'Distribución FISMDF'!L50</f>
        <v>1751275</v>
      </c>
      <c r="M50" s="132">
        <f>'Distribución FISMDF'!M50</f>
        <v>1751275</v>
      </c>
      <c r="N50" s="54"/>
    </row>
    <row r="51" spans="2:14">
      <c r="B51" s="131" t="s">
        <v>295</v>
      </c>
      <c r="C51" s="132">
        <f>'Distribución FISMDF'!C51</f>
        <v>9902140</v>
      </c>
      <c r="D51" s="132">
        <f>'Distribución FISMDF'!D51</f>
        <v>990214</v>
      </c>
      <c r="E51" s="132">
        <f>'Distribución FISMDF'!E51</f>
        <v>990214</v>
      </c>
      <c r="F51" s="132">
        <f>'Distribución FISMDF'!F51</f>
        <v>990214</v>
      </c>
      <c r="G51" s="132">
        <f>'Distribución FISMDF'!G51</f>
        <v>990214</v>
      </c>
      <c r="H51" s="132">
        <f>'Distribución FISMDF'!H51</f>
        <v>990214</v>
      </c>
      <c r="I51" s="132">
        <f>'Distribución FISMDF'!I51</f>
        <v>990214</v>
      </c>
      <c r="J51" s="132">
        <f>'Distribución FISMDF'!J51</f>
        <v>990214</v>
      </c>
      <c r="K51" s="132">
        <f>'Distribución FISMDF'!K51</f>
        <v>990214</v>
      </c>
      <c r="L51" s="132">
        <f>'Distribución FISMDF'!L51</f>
        <v>990214</v>
      </c>
      <c r="M51" s="132">
        <f>'Distribución FISMDF'!M51</f>
        <v>990214</v>
      </c>
      <c r="N51" s="54"/>
    </row>
    <row r="52" spans="2:14">
      <c r="B52" s="131" t="s">
        <v>296</v>
      </c>
      <c r="C52" s="132">
        <f>'Distribución FISMDF'!C52</f>
        <v>242842109</v>
      </c>
      <c r="D52" s="132">
        <f>'Distribución FISMDF'!D52</f>
        <v>24284205</v>
      </c>
      <c r="E52" s="132">
        <f>'Distribución FISMDF'!E52</f>
        <v>24284205</v>
      </c>
      <c r="F52" s="132">
        <f>'Distribución FISMDF'!F52</f>
        <v>24284205</v>
      </c>
      <c r="G52" s="132">
        <f>'Distribución FISMDF'!G52</f>
        <v>24284205</v>
      </c>
      <c r="H52" s="132">
        <f>'Distribución FISMDF'!H52</f>
        <v>24284205</v>
      </c>
      <c r="I52" s="132">
        <f>'Distribución FISMDF'!I52</f>
        <v>24284205</v>
      </c>
      <c r="J52" s="132">
        <f>'Distribución FISMDF'!J52</f>
        <v>24284205</v>
      </c>
      <c r="K52" s="132">
        <f>'Distribución FISMDF'!K52</f>
        <v>24284205</v>
      </c>
      <c r="L52" s="132">
        <f>'Distribución FISMDF'!L52</f>
        <v>24284205</v>
      </c>
      <c r="M52" s="132">
        <f>'Distribución FISMDF'!M52</f>
        <v>24284212</v>
      </c>
      <c r="N52" s="54"/>
    </row>
    <row r="53" spans="2:14">
      <c r="B53" s="131" t="s">
        <v>297</v>
      </c>
      <c r="C53" s="132">
        <f>'Distribución FISMDF'!C53</f>
        <v>1857981</v>
      </c>
      <c r="D53" s="132">
        <f>'Distribución FISMDF'!D53</f>
        <v>185798</v>
      </c>
      <c r="E53" s="132">
        <f>'Distribución FISMDF'!E53</f>
        <v>185798</v>
      </c>
      <c r="F53" s="132">
        <f>'Distribución FISMDF'!F53</f>
        <v>185798</v>
      </c>
      <c r="G53" s="132">
        <f>'Distribución FISMDF'!G53</f>
        <v>185798</v>
      </c>
      <c r="H53" s="132">
        <f>'Distribución FISMDF'!H53</f>
        <v>185798</v>
      </c>
      <c r="I53" s="132">
        <f>'Distribución FISMDF'!I53</f>
        <v>185798</v>
      </c>
      <c r="J53" s="132">
        <f>'Distribución FISMDF'!J53</f>
        <v>185798</v>
      </c>
      <c r="K53" s="132">
        <f>'Distribución FISMDF'!K53</f>
        <v>185798</v>
      </c>
      <c r="L53" s="132">
        <f>'Distribución FISMDF'!L53</f>
        <v>185798</v>
      </c>
      <c r="M53" s="132">
        <f>'Distribución FISMDF'!M53</f>
        <v>185798</v>
      </c>
      <c r="N53" s="54"/>
    </row>
    <row r="54" spans="2:14">
      <c r="B54" s="131" t="s">
        <v>298</v>
      </c>
      <c r="C54" s="132">
        <f>'Distribución FISMDF'!C54</f>
        <v>22651332</v>
      </c>
      <c r="D54" s="132">
        <f>'Distribución FISMDF'!D54</f>
        <v>2265133</v>
      </c>
      <c r="E54" s="132">
        <f>'Distribución FISMDF'!E54</f>
        <v>2265133</v>
      </c>
      <c r="F54" s="132">
        <f>'Distribución FISMDF'!F54</f>
        <v>2265133</v>
      </c>
      <c r="G54" s="132">
        <f>'Distribución FISMDF'!G54</f>
        <v>2265133</v>
      </c>
      <c r="H54" s="132">
        <f>'Distribución FISMDF'!H54</f>
        <v>2265133</v>
      </c>
      <c r="I54" s="132">
        <f>'Distribución FISMDF'!I54</f>
        <v>2265133</v>
      </c>
      <c r="J54" s="132">
        <f>'Distribución FISMDF'!J54</f>
        <v>2265133</v>
      </c>
      <c r="K54" s="132">
        <f>'Distribución FISMDF'!K54</f>
        <v>2265133</v>
      </c>
      <c r="L54" s="132">
        <f>'Distribución FISMDF'!L54</f>
        <v>2265133</v>
      </c>
      <c r="M54" s="132">
        <f>'Distribución FISMDF'!M54</f>
        <v>2265133</v>
      </c>
      <c r="N54" s="54"/>
    </row>
    <row r="55" spans="2:14">
      <c r="B55" s="131" t="s">
        <v>299</v>
      </c>
      <c r="C55" s="132">
        <f>'Distribución FISMDF'!C55</f>
        <v>13961924</v>
      </c>
      <c r="D55" s="132">
        <f>'Distribución FISMDF'!D55</f>
        <v>1396192</v>
      </c>
      <c r="E55" s="132">
        <f>'Distribución FISMDF'!E55</f>
        <v>1396192</v>
      </c>
      <c r="F55" s="132">
        <f>'Distribución FISMDF'!F55</f>
        <v>1396192</v>
      </c>
      <c r="G55" s="132">
        <f>'Distribución FISMDF'!G55</f>
        <v>1396192</v>
      </c>
      <c r="H55" s="132">
        <f>'Distribución FISMDF'!H55</f>
        <v>1396192</v>
      </c>
      <c r="I55" s="132">
        <f>'Distribución FISMDF'!I55</f>
        <v>1396192</v>
      </c>
      <c r="J55" s="132">
        <f>'Distribución FISMDF'!J55</f>
        <v>1396192</v>
      </c>
      <c r="K55" s="132">
        <f>'Distribución FISMDF'!K55</f>
        <v>1396192</v>
      </c>
      <c r="L55" s="132">
        <f>'Distribución FISMDF'!L55</f>
        <v>1396192</v>
      </c>
      <c r="M55" s="132">
        <f>'Distribución FISMDF'!M55</f>
        <v>1396192</v>
      </c>
      <c r="N55" s="54"/>
    </row>
    <row r="56" spans="2:14">
      <c r="B56" s="131" t="s">
        <v>300</v>
      </c>
      <c r="C56" s="132">
        <f>'Distribución FISMDF'!C56</f>
        <v>2677209</v>
      </c>
      <c r="D56" s="132">
        <f>'Distribución FISMDF'!D56</f>
        <v>267721</v>
      </c>
      <c r="E56" s="132">
        <f>'Distribución FISMDF'!E56</f>
        <v>267721</v>
      </c>
      <c r="F56" s="132">
        <f>'Distribución FISMDF'!F56</f>
        <v>267721</v>
      </c>
      <c r="G56" s="132">
        <f>'Distribución FISMDF'!G56</f>
        <v>267721</v>
      </c>
      <c r="H56" s="132">
        <f>'Distribución FISMDF'!H56</f>
        <v>267721</v>
      </c>
      <c r="I56" s="132">
        <f>'Distribución FISMDF'!I56</f>
        <v>267721</v>
      </c>
      <c r="J56" s="132">
        <f>'Distribución FISMDF'!J56</f>
        <v>267721</v>
      </c>
      <c r="K56" s="132">
        <f>'Distribución FISMDF'!K56</f>
        <v>267721</v>
      </c>
      <c r="L56" s="132">
        <f>'Distribución FISMDF'!L56</f>
        <v>267721</v>
      </c>
      <c r="M56" s="132">
        <f>'Distribución FISMDF'!M56</f>
        <v>267721</v>
      </c>
      <c r="N56" s="54"/>
    </row>
    <row r="57" spans="2:14">
      <c r="B57" s="131" t="s">
        <v>301</v>
      </c>
      <c r="C57" s="132">
        <f>'Distribución FISMDF'!C57</f>
        <v>9917386</v>
      </c>
      <c r="D57" s="132">
        <f>'Distribución FISMDF'!D57</f>
        <v>991739</v>
      </c>
      <c r="E57" s="132">
        <f>'Distribución FISMDF'!E57</f>
        <v>991739</v>
      </c>
      <c r="F57" s="132">
        <f>'Distribución FISMDF'!F57</f>
        <v>991739</v>
      </c>
      <c r="G57" s="132">
        <f>'Distribución FISMDF'!G57</f>
        <v>991739</v>
      </c>
      <c r="H57" s="132">
        <f>'Distribución FISMDF'!H57</f>
        <v>991739</v>
      </c>
      <c r="I57" s="132">
        <f>'Distribución FISMDF'!I57</f>
        <v>991739</v>
      </c>
      <c r="J57" s="132">
        <f>'Distribución FISMDF'!J57</f>
        <v>991739</v>
      </c>
      <c r="K57" s="132">
        <f>'Distribución FISMDF'!K57</f>
        <v>991739</v>
      </c>
      <c r="L57" s="132">
        <f>'Distribución FISMDF'!L57</f>
        <v>991739</v>
      </c>
      <c r="M57" s="132">
        <f>'Distribución FISMDF'!M57</f>
        <v>991739</v>
      </c>
      <c r="N57" s="54"/>
    </row>
    <row r="58" spans="2:14">
      <c r="B58" s="131" t="s">
        <v>302</v>
      </c>
      <c r="C58" s="132">
        <f>'Distribución FISMDF'!C58</f>
        <v>36477432</v>
      </c>
      <c r="D58" s="132">
        <f>'Distribución FISMDF'!D58</f>
        <v>3647743</v>
      </c>
      <c r="E58" s="132">
        <f>'Distribución FISMDF'!E58</f>
        <v>3647743</v>
      </c>
      <c r="F58" s="132">
        <f>'Distribución FISMDF'!F58</f>
        <v>3647743</v>
      </c>
      <c r="G58" s="132">
        <f>'Distribución FISMDF'!G58</f>
        <v>3647743</v>
      </c>
      <c r="H58" s="132">
        <f>'Distribución FISMDF'!H58</f>
        <v>3647743</v>
      </c>
      <c r="I58" s="132">
        <f>'Distribución FISMDF'!I58</f>
        <v>3647743</v>
      </c>
      <c r="J58" s="132">
        <f>'Distribución FISMDF'!J58</f>
        <v>3647743</v>
      </c>
      <c r="K58" s="132">
        <f>'Distribución FISMDF'!K58</f>
        <v>3647743</v>
      </c>
      <c r="L58" s="132">
        <f>'Distribución FISMDF'!L58</f>
        <v>3647743</v>
      </c>
      <c r="M58" s="132">
        <f>'Distribución FISMDF'!M58</f>
        <v>3647743</v>
      </c>
      <c r="N58" s="54"/>
    </row>
    <row r="59" spans="2:14">
      <c r="B59" s="131" t="s">
        <v>303</v>
      </c>
      <c r="C59" s="132">
        <f>'Distribución FISMDF'!C59</f>
        <v>8592688</v>
      </c>
      <c r="D59" s="132">
        <f>'Distribución FISMDF'!D59</f>
        <v>859269</v>
      </c>
      <c r="E59" s="132">
        <f>'Distribución FISMDF'!E59</f>
        <v>859269</v>
      </c>
      <c r="F59" s="132">
        <f>'Distribución FISMDF'!F59</f>
        <v>859269</v>
      </c>
      <c r="G59" s="132">
        <f>'Distribución FISMDF'!G59</f>
        <v>859269</v>
      </c>
      <c r="H59" s="132">
        <f>'Distribución FISMDF'!H59</f>
        <v>859269</v>
      </c>
      <c r="I59" s="132">
        <f>'Distribución FISMDF'!I59</f>
        <v>859269</v>
      </c>
      <c r="J59" s="132">
        <f>'Distribución FISMDF'!J59</f>
        <v>859269</v>
      </c>
      <c r="K59" s="132">
        <f>'Distribución FISMDF'!K59</f>
        <v>859269</v>
      </c>
      <c r="L59" s="132">
        <f>'Distribución FISMDF'!L59</f>
        <v>859269</v>
      </c>
      <c r="M59" s="132">
        <f>'Distribución FISMDF'!M59</f>
        <v>859269</v>
      </c>
      <c r="N59" s="54"/>
    </row>
    <row r="60" spans="2:14">
      <c r="B60" s="131" t="s">
        <v>304</v>
      </c>
      <c r="C60" s="132">
        <f>'Distribución FISMDF'!C60</f>
        <v>39708683</v>
      </c>
      <c r="D60" s="132">
        <f>'Distribución FISMDF'!D60</f>
        <v>3970868</v>
      </c>
      <c r="E60" s="132">
        <f>'Distribución FISMDF'!E60</f>
        <v>3970868</v>
      </c>
      <c r="F60" s="132">
        <f>'Distribución FISMDF'!F60</f>
        <v>3970868</v>
      </c>
      <c r="G60" s="132">
        <f>'Distribución FISMDF'!G60</f>
        <v>3970868</v>
      </c>
      <c r="H60" s="132">
        <f>'Distribución FISMDF'!H60</f>
        <v>3970868</v>
      </c>
      <c r="I60" s="132">
        <f>'Distribución FISMDF'!I60</f>
        <v>3970868</v>
      </c>
      <c r="J60" s="132">
        <f>'Distribución FISMDF'!J60</f>
        <v>3970868</v>
      </c>
      <c r="K60" s="132">
        <f>'Distribución FISMDF'!K60</f>
        <v>3970868</v>
      </c>
      <c r="L60" s="132">
        <f>'Distribución FISMDF'!L60</f>
        <v>3970868</v>
      </c>
      <c r="M60" s="132">
        <f>'Distribución FISMDF'!M60</f>
        <v>3970868</v>
      </c>
      <c r="N60" s="54"/>
    </row>
    <row r="61" spans="2:14">
      <c r="B61" s="131" t="s">
        <v>305</v>
      </c>
      <c r="C61" s="132">
        <f>'Distribución FISMDF'!C61</f>
        <v>24022204</v>
      </c>
      <c r="D61" s="132">
        <f>'Distribución FISMDF'!D61</f>
        <v>2402220</v>
      </c>
      <c r="E61" s="132">
        <f>'Distribución FISMDF'!E61</f>
        <v>2402220</v>
      </c>
      <c r="F61" s="132">
        <f>'Distribución FISMDF'!F61</f>
        <v>2402220</v>
      </c>
      <c r="G61" s="132">
        <f>'Distribución FISMDF'!G61</f>
        <v>2402220</v>
      </c>
      <c r="H61" s="132">
        <f>'Distribución FISMDF'!H61</f>
        <v>2402220</v>
      </c>
      <c r="I61" s="132">
        <f>'Distribución FISMDF'!I61</f>
        <v>2402220</v>
      </c>
      <c r="J61" s="132">
        <f>'Distribución FISMDF'!J61</f>
        <v>2402220</v>
      </c>
      <c r="K61" s="132">
        <f>'Distribución FISMDF'!K61</f>
        <v>2402220</v>
      </c>
      <c r="L61" s="132">
        <f>'Distribución FISMDF'!L61</f>
        <v>2402220</v>
      </c>
      <c r="M61" s="132">
        <f>'Distribución FISMDF'!M61</f>
        <v>2402220</v>
      </c>
      <c r="N61" s="54"/>
    </row>
    <row r="62" spans="2:14">
      <c r="B62" s="131" t="s">
        <v>306</v>
      </c>
      <c r="C62" s="132">
        <f>'Distribución FISMDF'!C62</f>
        <v>3853506</v>
      </c>
      <c r="D62" s="132">
        <f>'Distribución FISMDF'!D62</f>
        <v>385351</v>
      </c>
      <c r="E62" s="132">
        <f>'Distribución FISMDF'!E62</f>
        <v>385351</v>
      </c>
      <c r="F62" s="132">
        <f>'Distribución FISMDF'!F62</f>
        <v>385351</v>
      </c>
      <c r="G62" s="132">
        <f>'Distribución FISMDF'!G62</f>
        <v>385351</v>
      </c>
      <c r="H62" s="132">
        <f>'Distribución FISMDF'!H62</f>
        <v>385351</v>
      </c>
      <c r="I62" s="132">
        <f>'Distribución FISMDF'!I62</f>
        <v>385351</v>
      </c>
      <c r="J62" s="132">
        <f>'Distribución FISMDF'!J62</f>
        <v>385351</v>
      </c>
      <c r="K62" s="132">
        <f>'Distribución FISMDF'!K62</f>
        <v>385351</v>
      </c>
      <c r="L62" s="132">
        <f>'Distribución FISMDF'!L62</f>
        <v>385351</v>
      </c>
      <c r="M62" s="132">
        <f>'Distribución FISMDF'!M62</f>
        <v>385351</v>
      </c>
      <c r="N62" s="54"/>
    </row>
    <row r="63" spans="2:14">
      <c r="B63" s="131" t="s">
        <v>307</v>
      </c>
      <c r="C63" s="132">
        <f>'Distribución FISMDF'!C63</f>
        <v>3197041</v>
      </c>
      <c r="D63" s="132">
        <f>'Distribución FISMDF'!D63</f>
        <v>319704</v>
      </c>
      <c r="E63" s="132">
        <f>'Distribución FISMDF'!E63</f>
        <v>319704</v>
      </c>
      <c r="F63" s="132">
        <f>'Distribución FISMDF'!F63</f>
        <v>319704</v>
      </c>
      <c r="G63" s="132">
        <f>'Distribución FISMDF'!G63</f>
        <v>319704</v>
      </c>
      <c r="H63" s="132">
        <f>'Distribución FISMDF'!H63</f>
        <v>319704</v>
      </c>
      <c r="I63" s="132">
        <f>'Distribución FISMDF'!I63</f>
        <v>319704</v>
      </c>
      <c r="J63" s="132">
        <f>'Distribución FISMDF'!J63</f>
        <v>319704</v>
      </c>
      <c r="K63" s="132">
        <f>'Distribución FISMDF'!K63</f>
        <v>319704</v>
      </c>
      <c r="L63" s="132">
        <f>'Distribución FISMDF'!L63</f>
        <v>319704</v>
      </c>
      <c r="M63" s="132">
        <f>'Distribución FISMDF'!M63</f>
        <v>319704</v>
      </c>
      <c r="N63" s="54"/>
    </row>
    <row r="64" spans="2:14">
      <c r="B64" s="131" t="s">
        <v>308</v>
      </c>
      <c r="C64" s="132">
        <f>'Distribución FISMDF'!C64</f>
        <v>5649667</v>
      </c>
      <c r="D64" s="132">
        <f>'Distribución FISMDF'!D64</f>
        <v>564967</v>
      </c>
      <c r="E64" s="132">
        <f>'Distribución FISMDF'!E64</f>
        <v>564967</v>
      </c>
      <c r="F64" s="132">
        <f>'Distribución FISMDF'!F64</f>
        <v>564967</v>
      </c>
      <c r="G64" s="132">
        <f>'Distribución FISMDF'!G64</f>
        <v>564967</v>
      </c>
      <c r="H64" s="132">
        <f>'Distribución FISMDF'!H64</f>
        <v>564967</v>
      </c>
      <c r="I64" s="132">
        <f>'Distribución FISMDF'!I64</f>
        <v>564967</v>
      </c>
      <c r="J64" s="132">
        <f>'Distribución FISMDF'!J64</f>
        <v>564967</v>
      </c>
      <c r="K64" s="132">
        <f>'Distribución FISMDF'!K64</f>
        <v>564967</v>
      </c>
      <c r="L64" s="132">
        <f>'Distribución FISMDF'!L64</f>
        <v>564967</v>
      </c>
      <c r="M64" s="132">
        <f>'Distribución FISMDF'!M64</f>
        <v>564967</v>
      </c>
      <c r="N64" s="54"/>
    </row>
    <row r="65" spans="2:14">
      <c r="B65" s="131" t="s">
        <v>309</v>
      </c>
      <c r="C65" s="132">
        <f>'Distribución FISMDF'!C65</f>
        <v>4505201</v>
      </c>
      <c r="D65" s="132">
        <f>'Distribución FISMDF'!D65</f>
        <v>450520</v>
      </c>
      <c r="E65" s="132">
        <f>'Distribución FISMDF'!E65</f>
        <v>450520</v>
      </c>
      <c r="F65" s="132">
        <f>'Distribución FISMDF'!F65</f>
        <v>450520</v>
      </c>
      <c r="G65" s="132">
        <f>'Distribución FISMDF'!G65</f>
        <v>450520</v>
      </c>
      <c r="H65" s="132">
        <f>'Distribución FISMDF'!H65</f>
        <v>450520</v>
      </c>
      <c r="I65" s="132">
        <f>'Distribución FISMDF'!I65</f>
        <v>450520</v>
      </c>
      <c r="J65" s="132">
        <f>'Distribución FISMDF'!J65</f>
        <v>450520</v>
      </c>
      <c r="K65" s="132">
        <f>'Distribución FISMDF'!K65</f>
        <v>450520</v>
      </c>
      <c r="L65" s="132">
        <f>'Distribución FISMDF'!L65</f>
        <v>450520</v>
      </c>
      <c r="M65" s="132">
        <f>'Distribución FISMDF'!M65</f>
        <v>450520</v>
      </c>
      <c r="N65" s="54"/>
    </row>
    <row r="66" spans="2:14">
      <c r="B66" s="131" t="s">
        <v>310</v>
      </c>
      <c r="C66" s="132">
        <f>'Distribución FISMDF'!C66</f>
        <v>2132708</v>
      </c>
      <c r="D66" s="132">
        <f>'Distribución FISMDF'!D66</f>
        <v>213271</v>
      </c>
      <c r="E66" s="132">
        <f>'Distribución FISMDF'!E66</f>
        <v>213271</v>
      </c>
      <c r="F66" s="132">
        <f>'Distribución FISMDF'!F66</f>
        <v>213271</v>
      </c>
      <c r="G66" s="132">
        <f>'Distribución FISMDF'!G66</f>
        <v>213271</v>
      </c>
      <c r="H66" s="132">
        <f>'Distribución FISMDF'!H66</f>
        <v>213271</v>
      </c>
      <c r="I66" s="132">
        <f>'Distribución FISMDF'!I66</f>
        <v>213271</v>
      </c>
      <c r="J66" s="132">
        <f>'Distribución FISMDF'!J66</f>
        <v>213271</v>
      </c>
      <c r="K66" s="132">
        <f>'Distribución FISMDF'!K66</f>
        <v>213271</v>
      </c>
      <c r="L66" s="132">
        <f>'Distribución FISMDF'!L66</f>
        <v>213271</v>
      </c>
      <c r="M66" s="132">
        <f>'Distribución FISMDF'!M66</f>
        <v>213271</v>
      </c>
      <c r="N66" s="54"/>
    </row>
    <row r="67" spans="2:14">
      <c r="B67" s="131" t="s">
        <v>311</v>
      </c>
      <c r="C67" s="132">
        <f>'Distribución FISMDF'!C67</f>
        <v>2895544</v>
      </c>
      <c r="D67" s="132">
        <f>'Distribución FISMDF'!D67</f>
        <v>289554</v>
      </c>
      <c r="E67" s="132">
        <f>'Distribución FISMDF'!E67</f>
        <v>289554</v>
      </c>
      <c r="F67" s="132">
        <f>'Distribución FISMDF'!F67</f>
        <v>289554</v>
      </c>
      <c r="G67" s="132">
        <f>'Distribución FISMDF'!G67</f>
        <v>289554</v>
      </c>
      <c r="H67" s="132">
        <f>'Distribución FISMDF'!H67</f>
        <v>289554</v>
      </c>
      <c r="I67" s="132">
        <f>'Distribución FISMDF'!I67</f>
        <v>289554</v>
      </c>
      <c r="J67" s="132">
        <f>'Distribución FISMDF'!J67</f>
        <v>289554</v>
      </c>
      <c r="K67" s="132">
        <f>'Distribución FISMDF'!K67</f>
        <v>289554</v>
      </c>
      <c r="L67" s="132">
        <f>'Distribución FISMDF'!L67</f>
        <v>289554</v>
      </c>
      <c r="M67" s="132">
        <f>'Distribución FISMDF'!M67</f>
        <v>289554</v>
      </c>
      <c r="N67" s="54"/>
    </row>
    <row r="68" spans="2:14">
      <c r="B68" s="131" t="s">
        <v>312</v>
      </c>
      <c r="C68" s="132">
        <f>'Distribución FISMDF'!C68</f>
        <v>6921771</v>
      </c>
      <c r="D68" s="132">
        <f>'Distribución FISMDF'!D68</f>
        <v>692177</v>
      </c>
      <c r="E68" s="132">
        <f>'Distribución FISMDF'!E68</f>
        <v>692177</v>
      </c>
      <c r="F68" s="132">
        <f>'Distribución FISMDF'!F68</f>
        <v>692177</v>
      </c>
      <c r="G68" s="132">
        <f>'Distribución FISMDF'!G68</f>
        <v>692177</v>
      </c>
      <c r="H68" s="132">
        <f>'Distribución FISMDF'!H68</f>
        <v>692177</v>
      </c>
      <c r="I68" s="132">
        <f>'Distribución FISMDF'!I68</f>
        <v>692177</v>
      </c>
      <c r="J68" s="132">
        <f>'Distribución FISMDF'!J68</f>
        <v>692177</v>
      </c>
      <c r="K68" s="132">
        <f>'Distribución FISMDF'!K68</f>
        <v>692177</v>
      </c>
      <c r="L68" s="132">
        <f>'Distribución FISMDF'!L68</f>
        <v>692177</v>
      </c>
      <c r="M68" s="132">
        <f>'Distribución FISMDF'!M68</f>
        <v>692177</v>
      </c>
      <c r="N68" s="54"/>
    </row>
    <row r="69" spans="2:14">
      <c r="B69" s="131" t="s">
        <v>313</v>
      </c>
      <c r="C69" s="132">
        <f>'Distribución FISMDF'!C69</f>
        <v>8245865</v>
      </c>
      <c r="D69" s="132">
        <f>'Distribución FISMDF'!D69</f>
        <v>824587</v>
      </c>
      <c r="E69" s="132">
        <f>'Distribución FISMDF'!E69</f>
        <v>824587</v>
      </c>
      <c r="F69" s="132">
        <f>'Distribución FISMDF'!F69</f>
        <v>824587</v>
      </c>
      <c r="G69" s="132">
        <f>'Distribución FISMDF'!G69</f>
        <v>824587</v>
      </c>
      <c r="H69" s="132">
        <f>'Distribución FISMDF'!H69</f>
        <v>824587</v>
      </c>
      <c r="I69" s="132">
        <f>'Distribución FISMDF'!I69</f>
        <v>824587</v>
      </c>
      <c r="J69" s="132">
        <f>'Distribución FISMDF'!J69</f>
        <v>824587</v>
      </c>
      <c r="K69" s="132">
        <f>'Distribución FISMDF'!K69</f>
        <v>824587</v>
      </c>
      <c r="L69" s="132">
        <f>'Distribución FISMDF'!L69</f>
        <v>824587</v>
      </c>
      <c r="M69" s="132">
        <f>'Distribución FISMDF'!M69</f>
        <v>824587</v>
      </c>
      <c r="N69" s="54"/>
    </row>
    <row r="70" spans="2:14">
      <c r="B70" s="131" t="s">
        <v>314</v>
      </c>
      <c r="C70" s="132">
        <f>'Distribución FISMDF'!C70</f>
        <v>3592113</v>
      </c>
      <c r="D70" s="132">
        <f>'Distribución FISMDF'!D70</f>
        <v>359211</v>
      </c>
      <c r="E70" s="132">
        <f>'Distribución FISMDF'!E70</f>
        <v>359211</v>
      </c>
      <c r="F70" s="132">
        <f>'Distribución FISMDF'!F70</f>
        <v>359211</v>
      </c>
      <c r="G70" s="132">
        <f>'Distribución FISMDF'!G70</f>
        <v>359211</v>
      </c>
      <c r="H70" s="132">
        <f>'Distribución FISMDF'!H70</f>
        <v>359211</v>
      </c>
      <c r="I70" s="132">
        <f>'Distribución FISMDF'!I70</f>
        <v>359211</v>
      </c>
      <c r="J70" s="132">
        <f>'Distribución FISMDF'!J70</f>
        <v>359211</v>
      </c>
      <c r="K70" s="132">
        <f>'Distribución FISMDF'!K70</f>
        <v>359211</v>
      </c>
      <c r="L70" s="132">
        <f>'Distribución FISMDF'!L70</f>
        <v>359211</v>
      </c>
      <c r="M70" s="132">
        <f>'Distribución FISMDF'!M70</f>
        <v>359211</v>
      </c>
      <c r="N70" s="54"/>
    </row>
    <row r="71" spans="2:14">
      <c r="B71" s="131" t="s">
        <v>315</v>
      </c>
      <c r="C71" s="132">
        <f>'Distribución FISMDF'!C71</f>
        <v>20245663</v>
      </c>
      <c r="D71" s="132">
        <f>'Distribución FISMDF'!D71</f>
        <v>2024566</v>
      </c>
      <c r="E71" s="132">
        <f>'Distribución FISMDF'!E71</f>
        <v>2024566</v>
      </c>
      <c r="F71" s="132">
        <f>'Distribución FISMDF'!F71</f>
        <v>2024566</v>
      </c>
      <c r="G71" s="132">
        <f>'Distribución FISMDF'!G71</f>
        <v>2024566</v>
      </c>
      <c r="H71" s="132">
        <f>'Distribución FISMDF'!H71</f>
        <v>2024566</v>
      </c>
      <c r="I71" s="132">
        <f>'Distribución FISMDF'!I71</f>
        <v>2024566</v>
      </c>
      <c r="J71" s="132">
        <f>'Distribución FISMDF'!J71</f>
        <v>2024566</v>
      </c>
      <c r="K71" s="132">
        <f>'Distribución FISMDF'!K71</f>
        <v>2024566</v>
      </c>
      <c r="L71" s="132">
        <f>'Distribución FISMDF'!L71</f>
        <v>2024566</v>
      </c>
      <c r="M71" s="132">
        <f>'Distribución FISMDF'!M71</f>
        <v>2024566</v>
      </c>
      <c r="N71" s="54"/>
    </row>
    <row r="72" spans="2:14">
      <c r="B72" s="131" t="s">
        <v>316</v>
      </c>
      <c r="C72" s="132">
        <f>'Distribución FISMDF'!C72</f>
        <v>4575750</v>
      </c>
      <c r="D72" s="132">
        <f>'Distribución FISMDF'!D72</f>
        <v>457575</v>
      </c>
      <c r="E72" s="132">
        <f>'Distribución FISMDF'!E72</f>
        <v>457575</v>
      </c>
      <c r="F72" s="132">
        <f>'Distribución FISMDF'!F72</f>
        <v>457575</v>
      </c>
      <c r="G72" s="132">
        <f>'Distribución FISMDF'!G72</f>
        <v>457575</v>
      </c>
      <c r="H72" s="132">
        <f>'Distribución FISMDF'!H72</f>
        <v>457575</v>
      </c>
      <c r="I72" s="132">
        <f>'Distribución FISMDF'!I72</f>
        <v>457575</v>
      </c>
      <c r="J72" s="132">
        <f>'Distribución FISMDF'!J72</f>
        <v>457575</v>
      </c>
      <c r="K72" s="132">
        <f>'Distribución FISMDF'!K72</f>
        <v>457575</v>
      </c>
      <c r="L72" s="132">
        <f>'Distribución FISMDF'!L72</f>
        <v>457575</v>
      </c>
      <c r="M72" s="132">
        <f>'Distribución FISMDF'!M72</f>
        <v>457575</v>
      </c>
      <c r="N72" s="54"/>
    </row>
    <row r="73" spans="2:14">
      <c r="B73" s="131" t="s">
        <v>317</v>
      </c>
      <c r="C73" s="132">
        <f>'Distribución FISMDF'!C73</f>
        <v>4023690</v>
      </c>
      <c r="D73" s="132">
        <f>'Distribución FISMDF'!D73</f>
        <v>402369</v>
      </c>
      <c r="E73" s="132">
        <f>'Distribución FISMDF'!E73</f>
        <v>402369</v>
      </c>
      <c r="F73" s="132">
        <f>'Distribución FISMDF'!F73</f>
        <v>402369</v>
      </c>
      <c r="G73" s="132">
        <f>'Distribución FISMDF'!G73</f>
        <v>402369</v>
      </c>
      <c r="H73" s="132">
        <f>'Distribución FISMDF'!H73</f>
        <v>402369</v>
      </c>
      <c r="I73" s="132">
        <f>'Distribución FISMDF'!I73</f>
        <v>402369</v>
      </c>
      <c r="J73" s="132">
        <f>'Distribución FISMDF'!J73</f>
        <v>402369</v>
      </c>
      <c r="K73" s="132">
        <f>'Distribución FISMDF'!K73</f>
        <v>402369</v>
      </c>
      <c r="L73" s="132">
        <f>'Distribución FISMDF'!L73</f>
        <v>402369</v>
      </c>
      <c r="M73" s="132">
        <f>'Distribución FISMDF'!M73</f>
        <v>402369</v>
      </c>
      <c r="N73" s="54"/>
    </row>
    <row r="74" spans="2:14">
      <c r="B74" s="131" t="s">
        <v>318</v>
      </c>
      <c r="C74" s="132">
        <f>'Distribución FISMDF'!C74</f>
        <v>2133794</v>
      </c>
      <c r="D74" s="132">
        <f>'Distribución FISMDF'!D74</f>
        <v>213379</v>
      </c>
      <c r="E74" s="132">
        <f>'Distribución FISMDF'!E74</f>
        <v>213379</v>
      </c>
      <c r="F74" s="132">
        <f>'Distribución FISMDF'!F74</f>
        <v>213379</v>
      </c>
      <c r="G74" s="132">
        <f>'Distribución FISMDF'!G74</f>
        <v>213379</v>
      </c>
      <c r="H74" s="132">
        <f>'Distribución FISMDF'!H74</f>
        <v>213379</v>
      </c>
      <c r="I74" s="132">
        <f>'Distribución FISMDF'!I74</f>
        <v>213379</v>
      </c>
      <c r="J74" s="132">
        <f>'Distribución FISMDF'!J74</f>
        <v>213379</v>
      </c>
      <c r="K74" s="132">
        <f>'Distribución FISMDF'!K74</f>
        <v>213379</v>
      </c>
      <c r="L74" s="132">
        <f>'Distribución FISMDF'!L74</f>
        <v>213379</v>
      </c>
      <c r="M74" s="132">
        <f>'Distribución FISMDF'!M74</f>
        <v>213379</v>
      </c>
      <c r="N74" s="54"/>
    </row>
    <row r="75" spans="2:14">
      <c r="B75" s="131" t="s">
        <v>319</v>
      </c>
      <c r="C75" s="132">
        <f>'Distribución FISMDF'!C75</f>
        <v>19455644</v>
      </c>
      <c r="D75" s="132">
        <f>'Distribución FISMDF'!D75</f>
        <v>1945564</v>
      </c>
      <c r="E75" s="132">
        <f>'Distribución FISMDF'!E75</f>
        <v>1945564</v>
      </c>
      <c r="F75" s="132">
        <f>'Distribución FISMDF'!F75</f>
        <v>1945564</v>
      </c>
      <c r="G75" s="132">
        <f>'Distribución FISMDF'!G75</f>
        <v>1945564</v>
      </c>
      <c r="H75" s="132">
        <f>'Distribución FISMDF'!H75</f>
        <v>1945564</v>
      </c>
      <c r="I75" s="132">
        <f>'Distribución FISMDF'!I75</f>
        <v>1945564</v>
      </c>
      <c r="J75" s="132">
        <f>'Distribución FISMDF'!J75</f>
        <v>1945564</v>
      </c>
      <c r="K75" s="132">
        <f>'Distribución FISMDF'!K75</f>
        <v>1945564</v>
      </c>
      <c r="L75" s="132">
        <f>'Distribución FISMDF'!L75</f>
        <v>1945564</v>
      </c>
      <c r="M75" s="132">
        <f>'Distribución FISMDF'!M75</f>
        <v>1945564</v>
      </c>
      <c r="N75" s="54"/>
    </row>
    <row r="76" spans="2:14">
      <c r="B76" s="131" t="s">
        <v>320</v>
      </c>
      <c r="C76" s="132">
        <f>'Distribución FISMDF'!C76</f>
        <v>3009081</v>
      </c>
      <c r="D76" s="132">
        <f>'Distribución FISMDF'!D76</f>
        <v>300908</v>
      </c>
      <c r="E76" s="132">
        <f>'Distribución FISMDF'!E76</f>
        <v>300908</v>
      </c>
      <c r="F76" s="132">
        <f>'Distribución FISMDF'!F76</f>
        <v>300908</v>
      </c>
      <c r="G76" s="132">
        <f>'Distribución FISMDF'!G76</f>
        <v>300908</v>
      </c>
      <c r="H76" s="132">
        <f>'Distribución FISMDF'!H76</f>
        <v>300908</v>
      </c>
      <c r="I76" s="132">
        <f>'Distribución FISMDF'!I76</f>
        <v>300908</v>
      </c>
      <c r="J76" s="132">
        <f>'Distribución FISMDF'!J76</f>
        <v>300908</v>
      </c>
      <c r="K76" s="132">
        <f>'Distribución FISMDF'!K76</f>
        <v>300908</v>
      </c>
      <c r="L76" s="132">
        <f>'Distribución FISMDF'!L76</f>
        <v>300908</v>
      </c>
      <c r="M76" s="132">
        <f>'Distribución FISMDF'!M76</f>
        <v>300908</v>
      </c>
      <c r="N76" s="54"/>
    </row>
    <row r="77" spans="2:14">
      <c r="B77" s="131" t="s">
        <v>321</v>
      </c>
      <c r="C77" s="132">
        <f>'Distribución FISMDF'!C77</f>
        <v>14806233</v>
      </c>
      <c r="D77" s="132">
        <f>'Distribución FISMDF'!D77</f>
        <v>1480623</v>
      </c>
      <c r="E77" s="132">
        <f>'Distribución FISMDF'!E77</f>
        <v>1480623</v>
      </c>
      <c r="F77" s="132">
        <f>'Distribución FISMDF'!F77</f>
        <v>1480623</v>
      </c>
      <c r="G77" s="132">
        <f>'Distribución FISMDF'!G77</f>
        <v>1480623</v>
      </c>
      <c r="H77" s="132">
        <f>'Distribución FISMDF'!H77</f>
        <v>1480623</v>
      </c>
      <c r="I77" s="132">
        <f>'Distribución FISMDF'!I77</f>
        <v>1480623</v>
      </c>
      <c r="J77" s="132">
        <f>'Distribución FISMDF'!J77</f>
        <v>1480623</v>
      </c>
      <c r="K77" s="132">
        <f>'Distribución FISMDF'!K77</f>
        <v>1480623</v>
      </c>
      <c r="L77" s="132">
        <f>'Distribución FISMDF'!L77</f>
        <v>1480623</v>
      </c>
      <c r="M77" s="132">
        <f>'Distribución FISMDF'!M77</f>
        <v>1480623</v>
      </c>
      <c r="N77" s="54"/>
    </row>
    <row r="78" spans="2:14">
      <c r="B78" s="131" t="s">
        <v>322</v>
      </c>
      <c r="C78" s="132">
        <f>'Distribución FISMDF'!C78</f>
        <v>14555872</v>
      </c>
      <c r="D78" s="132">
        <f>'Distribución FISMDF'!D78</f>
        <v>1455587</v>
      </c>
      <c r="E78" s="132">
        <f>'Distribución FISMDF'!E78</f>
        <v>1455587</v>
      </c>
      <c r="F78" s="132">
        <f>'Distribución FISMDF'!F78</f>
        <v>1455587</v>
      </c>
      <c r="G78" s="132">
        <f>'Distribución FISMDF'!G78</f>
        <v>1455587</v>
      </c>
      <c r="H78" s="132">
        <f>'Distribución FISMDF'!H78</f>
        <v>1455587</v>
      </c>
      <c r="I78" s="132">
        <f>'Distribución FISMDF'!I78</f>
        <v>1455587</v>
      </c>
      <c r="J78" s="132">
        <f>'Distribución FISMDF'!J78</f>
        <v>1455587</v>
      </c>
      <c r="K78" s="132">
        <f>'Distribución FISMDF'!K78</f>
        <v>1455587</v>
      </c>
      <c r="L78" s="132">
        <f>'Distribución FISMDF'!L78</f>
        <v>1455587</v>
      </c>
      <c r="M78" s="132">
        <f>'Distribución FISMDF'!M78</f>
        <v>1455587</v>
      </c>
      <c r="N78" s="54"/>
    </row>
    <row r="79" spans="2:14">
      <c r="B79" s="131" t="s">
        <v>323</v>
      </c>
      <c r="C79" s="132">
        <f>'Distribución FISMDF'!C79</f>
        <v>5487427</v>
      </c>
      <c r="D79" s="132">
        <f>'Distribución FISMDF'!D79</f>
        <v>548743</v>
      </c>
      <c r="E79" s="132">
        <f>'Distribución FISMDF'!E79</f>
        <v>548743</v>
      </c>
      <c r="F79" s="132">
        <f>'Distribución FISMDF'!F79</f>
        <v>548743</v>
      </c>
      <c r="G79" s="132">
        <f>'Distribución FISMDF'!G79</f>
        <v>548743</v>
      </c>
      <c r="H79" s="132">
        <f>'Distribución FISMDF'!H79</f>
        <v>548743</v>
      </c>
      <c r="I79" s="132">
        <f>'Distribución FISMDF'!I79</f>
        <v>548743</v>
      </c>
      <c r="J79" s="132">
        <f>'Distribución FISMDF'!J79</f>
        <v>548743</v>
      </c>
      <c r="K79" s="132">
        <f>'Distribución FISMDF'!K79</f>
        <v>548743</v>
      </c>
      <c r="L79" s="132">
        <f>'Distribución FISMDF'!L79</f>
        <v>548743</v>
      </c>
      <c r="M79" s="132">
        <f>'Distribución FISMDF'!M79</f>
        <v>548743</v>
      </c>
      <c r="N79" s="54"/>
    </row>
    <row r="80" spans="2:14">
      <c r="B80" s="131" t="s">
        <v>324</v>
      </c>
      <c r="C80" s="132">
        <f>'Distribución FISMDF'!C80</f>
        <v>4188952</v>
      </c>
      <c r="D80" s="132">
        <f>'Distribución FISMDF'!D80</f>
        <v>418895</v>
      </c>
      <c r="E80" s="132">
        <f>'Distribución FISMDF'!E80</f>
        <v>418895</v>
      </c>
      <c r="F80" s="132">
        <f>'Distribución FISMDF'!F80</f>
        <v>418895</v>
      </c>
      <c r="G80" s="132">
        <f>'Distribución FISMDF'!G80</f>
        <v>418895</v>
      </c>
      <c r="H80" s="132">
        <f>'Distribución FISMDF'!H80</f>
        <v>418895</v>
      </c>
      <c r="I80" s="132">
        <f>'Distribución FISMDF'!I80</f>
        <v>418895</v>
      </c>
      <c r="J80" s="132">
        <f>'Distribución FISMDF'!J80</f>
        <v>418895</v>
      </c>
      <c r="K80" s="132">
        <f>'Distribución FISMDF'!K80</f>
        <v>418895</v>
      </c>
      <c r="L80" s="132">
        <f>'Distribución FISMDF'!L80</f>
        <v>418895</v>
      </c>
      <c r="M80" s="132">
        <f>'Distribución FISMDF'!M80</f>
        <v>418895</v>
      </c>
      <c r="N80" s="54"/>
    </row>
    <row r="81" spans="2:14">
      <c r="B81" s="131" t="s">
        <v>325</v>
      </c>
      <c r="C81" s="132">
        <f>'Distribución FISMDF'!C81</f>
        <v>68139499</v>
      </c>
      <c r="D81" s="132">
        <f>'Distribución FISMDF'!D81</f>
        <v>6813950</v>
      </c>
      <c r="E81" s="132">
        <f>'Distribución FISMDF'!E81</f>
        <v>6813950</v>
      </c>
      <c r="F81" s="132">
        <f>'Distribución FISMDF'!F81</f>
        <v>6813950</v>
      </c>
      <c r="G81" s="132">
        <f>'Distribución FISMDF'!G81</f>
        <v>6813950</v>
      </c>
      <c r="H81" s="132">
        <f>'Distribución FISMDF'!H81</f>
        <v>6813950</v>
      </c>
      <c r="I81" s="132">
        <f>'Distribución FISMDF'!I81</f>
        <v>6813950</v>
      </c>
      <c r="J81" s="132">
        <f>'Distribución FISMDF'!J81</f>
        <v>6813950</v>
      </c>
      <c r="K81" s="132">
        <f>'Distribución FISMDF'!K81</f>
        <v>6813950</v>
      </c>
      <c r="L81" s="132">
        <f>'Distribución FISMDF'!L81</f>
        <v>6813950</v>
      </c>
      <c r="M81" s="132">
        <f>'Distribución FISMDF'!M81</f>
        <v>6813950</v>
      </c>
      <c r="N81" s="54"/>
    </row>
    <row r="82" spans="2:14">
      <c r="B82" s="131" t="s">
        <v>326</v>
      </c>
      <c r="C82" s="132">
        <f>'Distribución FISMDF'!C82</f>
        <v>8895567</v>
      </c>
      <c r="D82" s="132">
        <f>'Distribución FISMDF'!D82</f>
        <v>889557</v>
      </c>
      <c r="E82" s="132">
        <f>'Distribución FISMDF'!E82</f>
        <v>889557</v>
      </c>
      <c r="F82" s="132">
        <f>'Distribución FISMDF'!F82</f>
        <v>889557</v>
      </c>
      <c r="G82" s="132">
        <f>'Distribución FISMDF'!G82</f>
        <v>889557</v>
      </c>
      <c r="H82" s="132">
        <f>'Distribución FISMDF'!H82</f>
        <v>889557</v>
      </c>
      <c r="I82" s="132">
        <f>'Distribución FISMDF'!I82</f>
        <v>889557</v>
      </c>
      <c r="J82" s="132">
        <f>'Distribución FISMDF'!J82</f>
        <v>889557</v>
      </c>
      <c r="K82" s="132">
        <f>'Distribución FISMDF'!K82</f>
        <v>889557</v>
      </c>
      <c r="L82" s="132">
        <f>'Distribución FISMDF'!L82</f>
        <v>889557</v>
      </c>
      <c r="M82" s="132">
        <f>'Distribución FISMDF'!M82</f>
        <v>889557</v>
      </c>
      <c r="N82" s="54"/>
    </row>
    <row r="83" spans="2:14">
      <c r="B83" s="131" t="s">
        <v>327</v>
      </c>
      <c r="C83" s="132">
        <f>'Distribución FISMDF'!C83</f>
        <v>9322066</v>
      </c>
      <c r="D83" s="132">
        <f>'Distribución FISMDF'!D83</f>
        <v>932207</v>
      </c>
      <c r="E83" s="132">
        <f>'Distribución FISMDF'!E83</f>
        <v>932207</v>
      </c>
      <c r="F83" s="132">
        <f>'Distribución FISMDF'!F83</f>
        <v>932207</v>
      </c>
      <c r="G83" s="132">
        <f>'Distribución FISMDF'!G83</f>
        <v>932207</v>
      </c>
      <c r="H83" s="132">
        <f>'Distribución FISMDF'!H83</f>
        <v>932207</v>
      </c>
      <c r="I83" s="132">
        <f>'Distribución FISMDF'!I83</f>
        <v>932207</v>
      </c>
      <c r="J83" s="132">
        <f>'Distribución FISMDF'!J83</f>
        <v>932207</v>
      </c>
      <c r="K83" s="132">
        <f>'Distribución FISMDF'!K83</f>
        <v>932207</v>
      </c>
      <c r="L83" s="132">
        <f>'Distribución FISMDF'!L83</f>
        <v>932207</v>
      </c>
      <c r="M83" s="132">
        <f>'Distribución FISMDF'!M83</f>
        <v>932207</v>
      </c>
      <c r="N83" s="54"/>
    </row>
    <row r="84" spans="2:14">
      <c r="B84" s="131" t="s">
        <v>328</v>
      </c>
      <c r="C84" s="132">
        <f>'Distribución FISMDF'!C84</f>
        <v>3386455</v>
      </c>
      <c r="D84" s="132">
        <f>'Distribución FISMDF'!D84</f>
        <v>338646</v>
      </c>
      <c r="E84" s="132">
        <f>'Distribución FISMDF'!E84</f>
        <v>338646</v>
      </c>
      <c r="F84" s="132">
        <f>'Distribución FISMDF'!F84</f>
        <v>338646</v>
      </c>
      <c r="G84" s="132">
        <f>'Distribución FISMDF'!G84</f>
        <v>338646</v>
      </c>
      <c r="H84" s="132">
        <f>'Distribución FISMDF'!H84</f>
        <v>338646</v>
      </c>
      <c r="I84" s="132">
        <f>'Distribución FISMDF'!I84</f>
        <v>338646</v>
      </c>
      <c r="J84" s="132">
        <f>'Distribución FISMDF'!J84</f>
        <v>338646</v>
      </c>
      <c r="K84" s="132">
        <f>'Distribución FISMDF'!K84</f>
        <v>338646</v>
      </c>
      <c r="L84" s="132">
        <f>'Distribución FISMDF'!L84</f>
        <v>338646</v>
      </c>
      <c r="M84" s="132">
        <f>'Distribución FISMDF'!M84</f>
        <v>338646</v>
      </c>
      <c r="N84" s="54"/>
    </row>
    <row r="85" spans="2:14">
      <c r="B85" s="131" t="s">
        <v>329</v>
      </c>
      <c r="C85" s="132">
        <f>'Distribución FISMDF'!C85</f>
        <v>1691483</v>
      </c>
      <c r="D85" s="132">
        <f>'Distribución FISMDF'!D85</f>
        <v>169148</v>
      </c>
      <c r="E85" s="132">
        <f>'Distribución FISMDF'!E85</f>
        <v>169148</v>
      </c>
      <c r="F85" s="132">
        <f>'Distribución FISMDF'!F85</f>
        <v>169148</v>
      </c>
      <c r="G85" s="132">
        <f>'Distribución FISMDF'!G85</f>
        <v>169148</v>
      </c>
      <c r="H85" s="132">
        <f>'Distribución FISMDF'!H85</f>
        <v>169148</v>
      </c>
      <c r="I85" s="132">
        <f>'Distribución FISMDF'!I85</f>
        <v>169148</v>
      </c>
      <c r="J85" s="132">
        <f>'Distribución FISMDF'!J85</f>
        <v>169148</v>
      </c>
      <c r="K85" s="132">
        <f>'Distribución FISMDF'!K85</f>
        <v>169148</v>
      </c>
      <c r="L85" s="132">
        <f>'Distribución FISMDF'!L85</f>
        <v>169148</v>
      </c>
      <c r="M85" s="132">
        <f>'Distribución FISMDF'!M85</f>
        <v>169148</v>
      </c>
      <c r="N85" s="54"/>
    </row>
    <row r="86" spans="2:14">
      <c r="B86" s="131" t="s">
        <v>330</v>
      </c>
      <c r="C86" s="132">
        <f>'Distribución FISMDF'!C86</f>
        <v>12630612</v>
      </c>
      <c r="D86" s="132">
        <f>'Distribución FISMDF'!D86</f>
        <v>1263061</v>
      </c>
      <c r="E86" s="132">
        <f>'Distribución FISMDF'!E86</f>
        <v>1263061</v>
      </c>
      <c r="F86" s="132">
        <f>'Distribución FISMDF'!F86</f>
        <v>1263061</v>
      </c>
      <c r="G86" s="132">
        <f>'Distribución FISMDF'!G86</f>
        <v>1263061</v>
      </c>
      <c r="H86" s="132">
        <f>'Distribución FISMDF'!H86</f>
        <v>1263061</v>
      </c>
      <c r="I86" s="132">
        <f>'Distribución FISMDF'!I86</f>
        <v>1263061</v>
      </c>
      <c r="J86" s="132">
        <f>'Distribución FISMDF'!J86</f>
        <v>1263061</v>
      </c>
      <c r="K86" s="132">
        <f>'Distribución FISMDF'!K86</f>
        <v>1263061</v>
      </c>
      <c r="L86" s="132">
        <f>'Distribución FISMDF'!L86</f>
        <v>1263061</v>
      </c>
      <c r="M86" s="132">
        <f>'Distribución FISMDF'!M86</f>
        <v>1263061</v>
      </c>
      <c r="N86" s="54"/>
    </row>
    <row r="87" spans="2:14">
      <c r="B87" s="131" t="s">
        <v>331</v>
      </c>
      <c r="C87" s="132">
        <f>'Distribución FISMDF'!C87</f>
        <v>32818497</v>
      </c>
      <c r="D87" s="132">
        <f>'Distribución FISMDF'!D87</f>
        <v>3281850</v>
      </c>
      <c r="E87" s="132">
        <f>'Distribución FISMDF'!E87</f>
        <v>3281850</v>
      </c>
      <c r="F87" s="132">
        <f>'Distribución FISMDF'!F87</f>
        <v>3281850</v>
      </c>
      <c r="G87" s="132">
        <f>'Distribución FISMDF'!G87</f>
        <v>3281850</v>
      </c>
      <c r="H87" s="132">
        <f>'Distribución FISMDF'!H87</f>
        <v>3281850</v>
      </c>
      <c r="I87" s="132">
        <f>'Distribución FISMDF'!I87</f>
        <v>3281850</v>
      </c>
      <c r="J87" s="132">
        <f>'Distribución FISMDF'!J87</f>
        <v>3281850</v>
      </c>
      <c r="K87" s="132">
        <f>'Distribución FISMDF'!K87</f>
        <v>3281850</v>
      </c>
      <c r="L87" s="132">
        <f>'Distribución FISMDF'!L87</f>
        <v>3281850</v>
      </c>
      <c r="M87" s="132">
        <f>'Distribución FISMDF'!M87</f>
        <v>3281850</v>
      </c>
      <c r="N87" s="54"/>
    </row>
    <row r="88" spans="2:14">
      <c r="B88" s="131" t="s">
        <v>332</v>
      </c>
      <c r="C88" s="132">
        <f>'Distribución FISMDF'!C88</f>
        <v>2672759</v>
      </c>
      <c r="D88" s="132">
        <f>'Distribución FISMDF'!D88</f>
        <v>267276</v>
      </c>
      <c r="E88" s="132">
        <f>'Distribución FISMDF'!E88</f>
        <v>267276</v>
      </c>
      <c r="F88" s="132">
        <f>'Distribución FISMDF'!F88</f>
        <v>267276</v>
      </c>
      <c r="G88" s="132">
        <f>'Distribución FISMDF'!G88</f>
        <v>267276</v>
      </c>
      <c r="H88" s="132">
        <f>'Distribución FISMDF'!H88</f>
        <v>267276</v>
      </c>
      <c r="I88" s="132">
        <f>'Distribución FISMDF'!I88</f>
        <v>267276</v>
      </c>
      <c r="J88" s="132">
        <f>'Distribución FISMDF'!J88</f>
        <v>267276</v>
      </c>
      <c r="K88" s="132">
        <f>'Distribución FISMDF'!K88</f>
        <v>267276</v>
      </c>
      <c r="L88" s="132">
        <f>'Distribución FISMDF'!L88</f>
        <v>267276</v>
      </c>
      <c r="M88" s="132">
        <f>'Distribución FISMDF'!M88</f>
        <v>267276</v>
      </c>
      <c r="N88" s="54"/>
    </row>
    <row r="89" spans="2:14">
      <c r="B89" s="131" t="s">
        <v>333</v>
      </c>
      <c r="C89" s="132">
        <f>'Distribución FISMDF'!C89</f>
        <v>6052100</v>
      </c>
      <c r="D89" s="132">
        <f>'Distribución FISMDF'!D89</f>
        <v>605210</v>
      </c>
      <c r="E89" s="132">
        <f>'Distribución FISMDF'!E89</f>
        <v>605210</v>
      </c>
      <c r="F89" s="132">
        <f>'Distribución FISMDF'!F89</f>
        <v>605210</v>
      </c>
      <c r="G89" s="132">
        <f>'Distribución FISMDF'!G89</f>
        <v>605210</v>
      </c>
      <c r="H89" s="132">
        <f>'Distribución FISMDF'!H89</f>
        <v>605210</v>
      </c>
      <c r="I89" s="132">
        <f>'Distribución FISMDF'!I89</f>
        <v>605210</v>
      </c>
      <c r="J89" s="132">
        <f>'Distribución FISMDF'!J89</f>
        <v>605210</v>
      </c>
      <c r="K89" s="132">
        <f>'Distribución FISMDF'!K89</f>
        <v>605210</v>
      </c>
      <c r="L89" s="132">
        <f>'Distribución FISMDF'!L89</f>
        <v>605210</v>
      </c>
      <c r="M89" s="132">
        <f>'Distribución FISMDF'!M89</f>
        <v>605210</v>
      </c>
      <c r="N89" s="54"/>
    </row>
    <row r="90" spans="2:14">
      <c r="B90" s="131" t="s">
        <v>334</v>
      </c>
      <c r="C90" s="132">
        <f>'Distribución FISMDF'!C90</f>
        <v>2258366</v>
      </c>
      <c r="D90" s="132">
        <f>'Distribución FISMDF'!D90</f>
        <v>225837</v>
      </c>
      <c r="E90" s="132">
        <f>'Distribución FISMDF'!E90</f>
        <v>225837</v>
      </c>
      <c r="F90" s="132">
        <f>'Distribución FISMDF'!F90</f>
        <v>225837</v>
      </c>
      <c r="G90" s="132">
        <f>'Distribución FISMDF'!G90</f>
        <v>225837</v>
      </c>
      <c r="H90" s="132">
        <f>'Distribución FISMDF'!H90</f>
        <v>225837</v>
      </c>
      <c r="I90" s="132">
        <f>'Distribución FISMDF'!I90</f>
        <v>225837</v>
      </c>
      <c r="J90" s="132">
        <f>'Distribución FISMDF'!J90</f>
        <v>225837</v>
      </c>
      <c r="K90" s="132">
        <f>'Distribución FISMDF'!K90</f>
        <v>225837</v>
      </c>
      <c r="L90" s="132">
        <f>'Distribución FISMDF'!L90</f>
        <v>225837</v>
      </c>
      <c r="M90" s="132">
        <f>'Distribución FISMDF'!M90</f>
        <v>225837</v>
      </c>
      <c r="N90" s="54"/>
    </row>
    <row r="91" spans="2:14">
      <c r="B91" s="131" t="s">
        <v>335</v>
      </c>
      <c r="C91" s="132">
        <f>'Distribución FISMDF'!C91</f>
        <v>24025153</v>
      </c>
      <c r="D91" s="132">
        <f>'Distribución FISMDF'!D91</f>
        <v>2402515</v>
      </c>
      <c r="E91" s="132">
        <f>'Distribución FISMDF'!E91</f>
        <v>2402515</v>
      </c>
      <c r="F91" s="132">
        <f>'Distribución FISMDF'!F91</f>
        <v>2402515</v>
      </c>
      <c r="G91" s="132">
        <f>'Distribución FISMDF'!G91</f>
        <v>2402515</v>
      </c>
      <c r="H91" s="132">
        <f>'Distribución FISMDF'!H91</f>
        <v>2402515</v>
      </c>
      <c r="I91" s="132">
        <f>'Distribución FISMDF'!I91</f>
        <v>2402515</v>
      </c>
      <c r="J91" s="132">
        <f>'Distribución FISMDF'!J91</f>
        <v>2402515</v>
      </c>
      <c r="K91" s="132">
        <f>'Distribución FISMDF'!K91</f>
        <v>2402515</v>
      </c>
      <c r="L91" s="132">
        <f>'Distribución FISMDF'!L91</f>
        <v>2402515</v>
      </c>
      <c r="M91" s="132">
        <f>'Distribución FISMDF'!M91</f>
        <v>2402515</v>
      </c>
      <c r="N91" s="54"/>
    </row>
    <row r="92" spans="2:14">
      <c r="B92" s="131" t="s">
        <v>336</v>
      </c>
      <c r="C92" s="132">
        <f>'Distribución FISMDF'!C92</f>
        <v>7067998</v>
      </c>
      <c r="D92" s="132">
        <f>'Distribución FISMDF'!D92</f>
        <v>706800</v>
      </c>
      <c r="E92" s="132">
        <f>'Distribución FISMDF'!E92</f>
        <v>706800</v>
      </c>
      <c r="F92" s="132">
        <f>'Distribución FISMDF'!F92</f>
        <v>706800</v>
      </c>
      <c r="G92" s="132">
        <f>'Distribución FISMDF'!G92</f>
        <v>706800</v>
      </c>
      <c r="H92" s="132">
        <f>'Distribución FISMDF'!H92</f>
        <v>706800</v>
      </c>
      <c r="I92" s="132">
        <f>'Distribución FISMDF'!I92</f>
        <v>706800</v>
      </c>
      <c r="J92" s="132">
        <f>'Distribución FISMDF'!J92</f>
        <v>706800</v>
      </c>
      <c r="K92" s="132">
        <f>'Distribución FISMDF'!K92</f>
        <v>706800</v>
      </c>
      <c r="L92" s="132">
        <f>'Distribución FISMDF'!L92</f>
        <v>706800</v>
      </c>
      <c r="M92" s="132">
        <f>'Distribución FISMDF'!M92</f>
        <v>706800</v>
      </c>
      <c r="N92" s="54"/>
    </row>
    <row r="93" spans="2:14">
      <c r="B93" s="131" t="s">
        <v>337</v>
      </c>
      <c r="C93" s="132">
        <f>'Distribución FISMDF'!C93</f>
        <v>16724476</v>
      </c>
      <c r="D93" s="132">
        <f>'Distribución FISMDF'!D93</f>
        <v>1672448</v>
      </c>
      <c r="E93" s="132">
        <f>'Distribución FISMDF'!E93</f>
        <v>1672448</v>
      </c>
      <c r="F93" s="132">
        <f>'Distribución FISMDF'!F93</f>
        <v>1672448</v>
      </c>
      <c r="G93" s="132">
        <f>'Distribución FISMDF'!G93</f>
        <v>1672448</v>
      </c>
      <c r="H93" s="132">
        <f>'Distribución FISMDF'!H93</f>
        <v>1672448</v>
      </c>
      <c r="I93" s="132">
        <f>'Distribución FISMDF'!I93</f>
        <v>1672448</v>
      </c>
      <c r="J93" s="132">
        <f>'Distribución FISMDF'!J93</f>
        <v>1672448</v>
      </c>
      <c r="K93" s="132">
        <f>'Distribución FISMDF'!K93</f>
        <v>1672448</v>
      </c>
      <c r="L93" s="132">
        <f>'Distribución FISMDF'!L93</f>
        <v>1672448</v>
      </c>
      <c r="M93" s="132">
        <f>'Distribución FISMDF'!M93</f>
        <v>1672448</v>
      </c>
      <c r="N93" s="54"/>
    </row>
    <row r="94" spans="2:14">
      <c r="B94" s="131" t="s">
        <v>338</v>
      </c>
      <c r="C94" s="132">
        <f>'Distribución FISMDF'!C94</f>
        <v>24629540</v>
      </c>
      <c r="D94" s="132">
        <f>'Distribución FISMDF'!D94</f>
        <v>2462954</v>
      </c>
      <c r="E94" s="132">
        <f>'Distribución FISMDF'!E94</f>
        <v>2462954</v>
      </c>
      <c r="F94" s="132">
        <f>'Distribución FISMDF'!F94</f>
        <v>2462954</v>
      </c>
      <c r="G94" s="132">
        <f>'Distribución FISMDF'!G94</f>
        <v>2462954</v>
      </c>
      <c r="H94" s="132">
        <f>'Distribución FISMDF'!H94</f>
        <v>2462954</v>
      </c>
      <c r="I94" s="132">
        <f>'Distribución FISMDF'!I94</f>
        <v>2462954</v>
      </c>
      <c r="J94" s="132">
        <f>'Distribución FISMDF'!J94</f>
        <v>2462954</v>
      </c>
      <c r="K94" s="132">
        <f>'Distribución FISMDF'!K94</f>
        <v>2462954</v>
      </c>
      <c r="L94" s="132">
        <f>'Distribución FISMDF'!L94</f>
        <v>2462954</v>
      </c>
      <c r="M94" s="132">
        <f>'Distribución FISMDF'!M94</f>
        <v>2462954</v>
      </c>
      <c r="N94" s="54"/>
    </row>
    <row r="95" spans="2:14">
      <c r="B95" s="131" t="s">
        <v>339</v>
      </c>
      <c r="C95" s="132">
        <f>'Distribución FISMDF'!C95</f>
        <v>6667148</v>
      </c>
      <c r="D95" s="132">
        <f>'Distribución FISMDF'!D95</f>
        <v>666715</v>
      </c>
      <c r="E95" s="132">
        <f>'Distribución FISMDF'!E95</f>
        <v>666715</v>
      </c>
      <c r="F95" s="132">
        <f>'Distribución FISMDF'!F95</f>
        <v>666715</v>
      </c>
      <c r="G95" s="132">
        <f>'Distribución FISMDF'!G95</f>
        <v>666715</v>
      </c>
      <c r="H95" s="132">
        <f>'Distribución FISMDF'!H95</f>
        <v>666715</v>
      </c>
      <c r="I95" s="132">
        <f>'Distribución FISMDF'!I95</f>
        <v>666715</v>
      </c>
      <c r="J95" s="132">
        <f>'Distribución FISMDF'!J95</f>
        <v>666715</v>
      </c>
      <c r="K95" s="132">
        <f>'Distribución FISMDF'!K95</f>
        <v>666715</v>
      </c>
      <c r="L95" s="132">
        <f>'Distribución FISMDF'!L95</f>
        <v>666715</v>
      </c>
      <c r="M95" s="132">
        <f>'Distribución FISMDF'!M95</f>
        <v>666715</v>
      </c>
      <c r="N95" s="54"/>
    </row>
    <row r="96" spans="2:14">
      <c r="B96" s="131" t="s">
        <v>340</v>
      </c>
      <c r="C96" s="132">
        <f>'Distribución FISMDF'!C96</f>
        <v>15045377</v>
      </c>
      <c r="D96" s="132">
        <f>'Distribución FISMDF'!D96</f>
        <v>1504538</v>
      </c>
      <c r="E96" s="132">
        <f>'Distribución FISMDF'!E96</f>
        <v>1504538</v>
      </c>
      <c r="F96" s="132">
        <f>'Distribución FISMDF'!F96</f>
        <v>1504538</v>
      </c>
      <c r="G96" s="132">
        <f>'Distribución FISMDF'!G96</f>
        <v>1504538</v>
      </c>
      <c r="H96" s="132">
        <f>'Distribución FISMDF'!H96</f>
        <v>1504538</v>
      </c>
      <c r="I96" s="132">
        <f>'Distribución FISMDF'!I96</f>
        <v>1504538</v>
      </c>
      <c r="J96" s="132">
        <f>'Distribución FISMDF'!J96</f>
        <v>1504538</v>
      </c>
      <c r="K96" s="132">
        <f>'Distribución FISMDF'!K96</f>
        <v>1504538</v>
      </c>
      <c r="L96" s="132">
        <f>'Distribución FISMDF'!L96</f>
        <v>1504538</v>
      </c>
      <c r="M96" s="132">
        <f>'Distribución FISMDF'!M96</f>
        <v>1504538</v>
      </c>
      <c r="N96" s="54"/>
    </row>
    <row r="97" spans="2:14">
      <c r="B97" s="131" t="s">
        <v>341</v>
      </c>
      <c r="C97" s="132">
        <f>'Distribución FISMDF'!C97</f>
        <v>2989653</v>
      </c>
      <c r="D97" s="132">
        <f>'Distribución FISMDF'!D97</f>
        <v>298965</v>
      </c>
      <c r="E97" s="132">
        <f>'Distribución FISMDF'!E97</f>
        <v>298965</v>
      </c>
      <c r="F97" s="132">
        <f>'Distribución FISMDF'!F97</f>
        <v>298965</v>
      </c>
      <c r="G97" s="132">
        <f>'Distribución FISMDF'!G97</f>
        <v>298965</v>
      </c>
      <c r="H97" s="132">
        <f>'Distribución FISMDF'!H97</f>
        <v>298965</v>
      </c>
      <c r="I97" s="132">
        <f>'Distribución FISMDF'!I97</f>
        <v>298965</v>
      </c>
      <c r="J97" s="132">
        <f>'Distribución FISMDF'!J97</f>
        <v>298965</v>
      </c>
      <c r="K97" s="132">
        <f>'Distribución FISMDF'!K97</f>
        <v>298965</v>
      </c>
      <c r="L97" s="132">
        <f>'Distribución FISMDF'!L97</f>
        <v>298965</v>
      </c>
      <c r="M97" s="132">
        <f>'Distribución FISMDF'!M97</f>
        <v>298965</v>
      </c>
      <c r="N97" s="54"/>
    </row>
    <row r="98" spans="2:14">
      <c r="B98" s="131" t="s">
        <v>342</v>
      </c>
      <c r="C98" s="132">
        <f>'Distribución FISMDF'!C98</f>
        <v>81911188</v>
      </c>
      <c r="D98" s="132">
        <f>'Distribución FISMDF'!D98</f>
        <v>8191119</v>
      </c>
      <c r="E98" s="132">
        <f>'Distribución FISMDF'!E98</f>
        <v>8191119</v>
      </c>
      <c r="F98" s="132">
        <f>'Distribución FISMDF'!F98</f>
        <v>8191119</v>
      </c>
      <c r="G98" s="132">
        <f>'Distribución FISMDF'!G98</f>
        <v>8191119</v>
      </c>
      <c r="H98" s="132">
        <f>'Distribución FISMDF'!H98</f>
        <v>8191119</v>
      </c>
      <c r="I98" s="132">
        <f>'Distribución FISMDF'!I98</f>
        <v>8191119</v>
      </c>
      <c r="J98" s="132">
        <f>'Distribución FISMDF'!J98</f>
        <v>8191119</v>
      </c>
      <c r="K98" s="132">
        <f>'Distribución FISMDF'!K98</f>
        <v>8191119</v>
      </c>
      <c r="L98" s="132">
        <f>'Distribución FISMDF'!L98</f>
        <v>8191119</v>
      </c>
      <c r="M98" s="132">
        <f>'Distribución FISMDF'!M98</f>
        <v>8191119</v>
      </c>
      <c r="N98" s="54"/>
    </row>
    <row r="99" spans="2:14">
      <c r="B99" s="131" t="s">
        <v>343</v>
      </c>
      <c r="C99" s="132">
        <f>'Distribución FISMDF'!C99</f>
        <v>9587372</v>
      </c>
      <c r="D99" s="132">
        <f>'Distribución FISMDF'!D99</f>
        <v>958737</v>
      </c>
      <c r="E99" s="132">
        <f>'Distribución FISMDF'!E99</f>
        <v>958737</v>
      </c>
      <c r="F99" s="132">
        <f>'Distribución FISMDF'!F99</f>
        <v>958737</v>
      </c>
      <c r="G99" s="132">
        <f>'Distribución FISMDF'!G99</f>
        <v>958737</v>
      </c>
      <c r="H99" s="132">
        <f>'Distribución FISMDF'!H99</f>
        <v>958737</v>
      </c>
      <c r="I99" s="132">
        <f>'Distribución FISMDF'!I99</f>
        <v>958737</v>
      </c>
      <c r="J99" s="132">
        <f>'Distribución FISMDF'!J99</f>
        <v>958737</v>
      </c>
      <c r="K99" s="132">
        <f>'Distribución FISMDF'!K99</f>
        <v>958737</v>
      </c>
      <c r="L99" s="132">
        <f>'Distribución FISMDF'!L99</f>
        <v>958737</v>
      </c>
      <c r="M99" s="132">
        <f>'Distribución FISMDF'!M99</f>
        <v>958737</v>
      </c>
      <c r="N99" s="54"/>
    </row>
    <row r="100" spans="2:14">
      <c r="B100" s="131" t="s">
        <v>344</v>
      </c>
      <c r="C100" s="132">
        <f>'Distribución FISMDF'!C100</f>
        <v>28665329</v>
      </c>
      <c r="D100" s="132">
        <f>'Distribución FISMDF'!D100</f>
        <v>2866533</v>
      </c>
      <c r="E100" s="132">
        <f>'Distribución FISMDF'!E100</f>
        <v>2866533</v>
      </c>
      <c r="F100" s="132">
        <f>'Distribución FISMDF'!F100</f>
        <v>2866533</v>
      </c>
      <c r="G100" s="132">
        <f>'Distribución FISMDF'!G100</f>
        <v>2866533</v>
      </c>
      <c r="H100" s="132">
        <f>'Distribución FISMDF'!H100</f>
        <v>2866533</v>
      </c>
      <c r="I100" s="132">
        <f>'Distribución FISMDF'!I100</f>
        <v>2866533</v>
      </c>
      <c r="J100" s="132">
        <f>'Distribución FISMDF'!J100</f>
        <v>2866533</v>
      </c>
      <c r="K100" s="132">
        <f>'Distribución FISMDF'!K100</f>
        <v>2866533</v>
      </c>
      <c r="L100" s="132">
        <f>'Distribución FISMDF'!L100</f>
        <v>2866533</v>
      </c>
      <c r="M100" s="132">
        <f>'Distribución FISMDF'!M100</f>
        <v>2866533</v>
      </c>
      <c r="N100" s="54"/>
    </row>
    <row r="101" spans="2:14">
      <c r="B101" s="131" t="s">
        <v>345</v>
      </c>
      <c r="C101" s="132">
        <f>'Distribución FISMDF'!C101</f>
        <v>11666116</v>
      </c>
      <c r="D101" s="132">
        <f>'Distribución FISMDF'!D101</f>
        <v>1166612</v>
      </c>
      <c r="E101" s="132">
        <f>'Distribución FISMDF'!E101</f>
        <v>1166612</v>
      </c>
      <c r="F101" s="132">
        <f>'Distribución FISMDF'!F101</f>
        <v>1166612</v>
      </c>
      <c r="G101" s="132">
        <f>'Distribución FISMDF'!G101</f>
        <v>1166612</v>
      </c>
      <c r="H101" s="132">
        <f>'Distribución FISMDF'!H101</f>
        <v>1166612</v>
      </c>
      <c r="I101" s="132">
        <f>'Distribución FISMDF'!I101</f>
        <v>1166612</v>
      </c>
      <c r="J101" s="132">
        <f>'Distribución FISMDF'!J101</f>
        <v>1166612</v>
      </c>
      <c r="K101" s="132">
        <f>'Distribución FISMDF'!K101</f>
        <v>1166612</v>
      </c>
      <c r="L101" s="132">
        <f>'Distribución FISMDF'!L101</f>
        <v>1166612</v>
      </c>
      <c r="M101" s="132">
        <f>'Distribución FISMDF'!M101</f>
        <v>1166612</v>
      </c>
      <c r="N101" s="54"/>
    </row>
    <row r="102" spans="2:14">
      <c r="B102" s="131" t="s">
        <v>346</v>
      </c>
      <c r="C102" s="132">
        <f>'Distribución FISMDF'!C102</f>
        <v>2621620</v>
      </c>
      <c r="D102" s="132">
        <f>'Distribución FISMDF'!D102</f>
        <v>262162</v>
      </c>
      <c r="E102" s="132">
        <f>'Distribución FISMDF'!E102</f>
        <v>262162</v>
      </c>
      <c r="F102" s="132">
        <f>'Distribución FISMDF'!F102</f>
        <v>262162</v>
      </c>
      <c r="G102" s="132">
        <f>'Distribución FISMDF'!G102</f>
        <v>262162</v>
      </c>
      <c r="H102" s="132">
        <f>'Distribución FISMDF'!H102</f>
        <v>262162</v>
      </c>
      <c r="I102" s="132">
        <f>'Distribución FISMDF'!I102</f>
        <v>262162</v>
      </c>
      <c r="J102" s="132">
        <f>'Distribución FISMDF'!J102</f>
        <v>262162</v>
      </c>
      <c r="K102" s="132">
        <f>'Distribución FISMDF'!K102</f>
        <v>262162</v>
      </c>
      <c r="L102" s="132">
        <f>'Distribución FISMDF'!L102</f>
        <v>262162</v>
      </c>
      <c r="M102" s="132">
        <f>'Distribución FISMDF'!M102</f>
        <v>262162</v>
      </c>
      <c r="N102" s="54"/>
    </row>
    <row r="103" spans="2:14">
      <c r="B103" s="131" t="s">
        <v>347</v>
      </c>
      <c r="C103" s="132">
        <f>'Distribución FISMDF'!C103</f>
        <v>20438665</v>
      </c>
      <c r="D103" s="132">
        <f>'Distribución FISMDF'!D103</f>
        <v>2043867</v>
      </c>
      <c r="E103" s="132">
        <f>'Distribución FISMDF'!E103</f>
        <v>2043867</v>
      </c>
      <c r="F103" s="132">
        <f>'Distribución FISMDF'!F103</f>
        <v>2043867</v>
      </c>
      <c r="G103" s="132">
        <f>'Distribución FISMDF'!G103</f>
        <v>2043867</v>
      </c>
      <c r="H103" s="132">
        <f>'Distribución FISMDF'!H103</f>
        <v>2043867</v>
      </c>
      <c r="I103" s="132">
        <f>'Distribución FISMDF'!I103</f>
        <v>2043867</v>
      </c>
      <c r="J103" s="132">
        <f>'Distribución FISMDF'!J103</f>
        <v>2043867</v>
      </c>
      <c r="K103" s="132">
        <f>'Distribución FISMDF'!K103</f>
        <v>2043867</v>
      </c>
      <c r="L103" s="132">
        <f>'Distribución FISMDF'!L103</f>
        <v>2043867</v>
      </c>
      <c r="M103" s="132">
        <f>'Distribución FISMDF'!M103</f>
        <v>2043867</v>
      </c>
      <c r="N103" s="54"/>
    </row>
    <row r="104" spans="2:14">
      <c r="B104" s="131" t="s">
        <v>348</v>
      </c>
      <c r="C104" s="132">
        <f>'Distribución FISMDF'!C104</f>
        <v>84581113</v>
      </c>
      <c r="D104" s="132">
        <f>'Distribución FISMDF'!D104</f>
        <v>8458111</v>
      </c>
      <c r="E104" s="132">
        <f>'Distribución FISMDF'!E104</f>
        <v>8458111</v>
      </c>
      <c r="F104" s="132">
        <f>'Distribución FISMDF'!F104</f>
        <v>8458111</v>
      </c>
      <c r="G104" s="132">
        <f>'Distribución FISMDF'!G104</f>
        <v>8458111</v>
      </c>
      <c r="H104" s="132">
        <f>'Distribución FISMDF'!H104</f>
        <v>8458111</v>
      </c>
      <c r="I104" s="132">
        <f>'Distribución FISMDF'!I104</f>
        <v>8458111</v>
      </c>
      <c r="J104" s="132">
        <f>'Distribución FISMDF'!J104</f>
        <v>8458111</v>
      </c>
      <c r="K104" s="132">
        <f>'Distribución FISMDF'!K104</f>
        <v>8458111</v>
      </c>
      <c r="L104" s="132">
        <f>'Distribución FISMDF'!L104</f>
        <v>8458111</v>
      </c>
      <c r="M104" s="132">
        <f>'Distribución FISMDF'!M104</f>
        <v>8458111</v>
      </c>
      <c r="N104" s="54"/>
    </row>
    <row r="105" spans="2:14">
      <c r="B105" s="131" t="s">
        <v>349</v>
      </c>
      <c r="C105" s="132">
        <f>'Distribución FISMDF'!C105</f>
        <v>4458592</v>
      </c>
      <c r="D105" s="132">
        <f>'Distribución FISMDF'!D105</f>
        <v>445859</v>
      </c>
      <c r="E105" s="132">
        <f>'Distribución FISMDF'!E105</f>
        <v>445859</v>
      </c>
      <c r="F105" s="132">
        <f>'Distribución FISMDF'!F105</f>
        <v>445859</v>
      </c>
      <c r="G105" s="132">
        <f>'Distribución FISMDF'!G105</f>
        <v>445859</v>
      </c>
      <c r="H105" s="132">
        <f>'Distribución FISMDF'!H105</f>
        <v>445859</v>
      </c>
      <c r="I105" s="132">
        <f>'Distribución FISMDF'!I105</f>
        <v>445859</v>
      </c>
      <c r="J105" s="132">
        <f>'Distribución FISMDF'!J105</f>
        <v>445859</v>
      </c>
      <c r="K105" s="132">
        <f>'Distribución FISMDF'!K105</f>
        <v>445859</v>
      </c>
      <c r="L105" s="132">
        <f>'Distribución FISMDF'!L105</f>
        <v>445859</v>
      </c>
      <c r="M105" s="132">
        <f>'Distribución FISMDF'!M105</f>
        <v>445859</v>
      </c>
      <c r="N105" s="54"/>
    </row>
    <row r="106" spans="2:14">
      <c r="B106" s="131" t="s">
        <v>350</v>
      </c>
      <c r="C106" s="132">
        <f>'Distribución FISMDF'!C106</f>
        <v>42184998</v>
      </c>
      <c r="D106" s="132">
        <f>'Distribución FISMDF'!D106</f>
        <v>4218500</v>
      </c>
      <c r="E106" s="132">
        <f>'Distribución FISMDF'!E106</f>
        <v>4218500</v>
      </c>
      <c r="F106" s="132">
        <f>'Distribución FISMDF'!F106</f>
        <v>4218500</v>
      </c>
      <c r="G106" s="132">
        <f>'Distribución FISMDF'!G106</f>
        <v>4218500</v>
      </c>
      <c r="H106" s="132">
        <f>'Distribución FISMDF'!H106</f>
        <v>4218500</v>
      </c>
      <c r="I106" s="132">
        <f>'Distribución FISMDF'!I106</f>
        <v>4218500</v>
      </c>
      <c r="J106" s="132">
        <f>'Distribución FISMDF'!J106</f>
        <v>4218500</v>
      </c>
      <c r="K106" s="132">
        <f>'Distribución FISMDF'!K106</f>
        <v>4218500</v>
      </c>
      <c r="L106" s="132">
        <f>'Distribución FISMDF'!L106</f>
        <v>4218500</v>
      </c>
      <c r="M106" s="132">
        <f>'Distribución FISMDF'!M106</f>
        <v>4218500</v>
      </c>
      <c r="N106" s="54"/>
    </row>
    <row r="107" spans="2:14">
      <c r="B107" s="131" t="s">
        <v>351</v>
      </c>
      <c r="C107" s="132">
        <f>'Distribución FISMDF'!C107</f>
        <v>2502303</v>
      </c>
      <c r="D107" s="132">
        <f>'Distribución FISMDF'!D107</f>
        <v>250230</v>
      </c>
      <c r="E107" s="132">
        <f>'Distribución FISMDF'!E107</f>
        <v>250230</v>
      </c>
      <c r="F107" s="132">
        <f>'Distribución FISMDF'!F107</f>
        <v>250230</v>
      </c>
      <c r="G107" s="132">
        <f>'Distribución FISMDF'!G107</f>
        <v>250230</v>
      </c>
      <c r="H107" s="132">
        <f>'Distribución FISMDF'!H107</f>
        <v>250230</v>
      </c>
      <c r="I107" s="132">
        <f>'Distribución FISMDF'!I107</f>
        <v>250230</v>
      </c>
      <c r="J107" s="132">
        <f>'Distribución FISMDF'!J107</f>
        <v>250230</v>
      </c>
      <c r="K107" s="132">
        <f>'Distribución FISMDF'!K107</f>
        <v>250230</v>
      </c>
      <c r="L107" s="132">
        <f>'Distribución FISMDF'!L107</f>
        <v>250230</v>
      </c>
      <c r="M107" s="132">
        <f>'Distribución FISMDF'!M107</f>
        <v>250230</v>
      </c>
      <c r="N107" s="54"/>
    </row>
    <row r="108" spans="2:14">
      <c r="B108" s="131" t="s">
        <v>352</v>
      </c>
      <c r="C108" s="132">
        <f>'Distribución FISMDF'!C108</f>
        <v>2213779</v>
      </c>
      <c r="D108" s="132">
        <f>'Distribución FISMDF'!D108</f>
        <v>221378</v>
      </c>
      <c r="E108" s="132">
        <f>'Distribución FISMDF'!E108</f>
        <v>221378</v>
      </c>
      <c r="F108" s="132">
        <f>'Distribución FISMDF'!F108</f>
        <v>221378</v>
      </c>
      <c r="G108" s="132">
        <f>'Distribución FISMDF'!G108</f>
        <v>221378</v>
      </c>
      <c r="H108" s="132">
        <f>'Distribución FISMDF'!H108</f>
        <v>221378</v>
      </c>
      <c r="I108" s="132">
        <f>'Distribución FISMDF'!I108</f>
        <v>221378</v>
      </c>
      <c r="J108" s="132">
        <f>'Distribución FISMDF'!J108</f>
        <v>221378</v>
      </c>
      <c r="K108" s="132">
        <f>'Distribución FISMDF'!K108</f>
        <v>221378</v>
      </c>
      <c r="L108" s="132">
        <f>'Distribución FISMDF'!L108</f>
        <v>221378</v>
      </c>
      <c r="M108" s="132">
        <f>'Distribución FISMDF'!M108</f>
        <v>221378</v>
      </c>
      <c r="N108" s="54"/>
    </row>
    <row r="109" spans="2:14">
      <c r="B109" s="133"/>
      <c r="C109" s="134">
        <f>SUM(C3:C108)</f>
        <v>1606674707</v>
      </c>
      <c r="D109" s="135">
        <f>SUM(D3:D108)</f>
        <v>160667470</v>
      </c>
      <c r="E109" s="135">
        <f t="shared" ref="E109:M109" si="0">SUM(E3:E108)</f>
        <v>160667470</v>
      </c>
      <c r="F109" s="135">
        <f t="shared" si="0"/>
        <v>160667470</v>
      </c>
      <c r="G109" s="135">
        <f t="shared" si="0"/>
        <v>160667470</v>
      </c>
      <c r="H109" s="135">
        <f t="shared" si="0"/>
        <v>160667470</v>
      </c>
      <c r="I109" s="135">
        <f t="shared" si="0"/>
        <v>160667470</v>
      </c>
      <c r="J109" s="135">
        <f t="shared" si="0"/>
        <v>160667470</v>
      </c>
      <c r="K109" s="135">
        <f t="shared" si="0"/>
        <v>160667470</v>
      </c>
      <c r="L109" s="135">
        <f t="shared" si="0"/>
        <v>160667470</v>
      </c>
      <c r="M109" s="135">
        <f t="shared" si="0"/>
        <v>160667477</v>
      </c>
      <c r="N109" s="55"/>
    </row>
    <row r="110" spans="2:14">
      <c r="C110" s="56"/>
    </row>
    <row r="111" spans="2:14"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2:14">
      <c r="M112" s="54"/>
    </row>
    <row r="113" spans="3:3">
      <c r="C113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8"/>
  <sheetViews>
    <sheetView zoomScaleNormal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baseColWidth="10" defaultRowHeight="15"/>
  <cols>
    <col min="1" max="1" width="15.7109375" bestFit="1" customWidth="1"/>
    <col min="2" max="2" width="16.5703125" bestFit="1" customWidth="1"/>
    <col min="3" max="4" width="12.5703125" bestFit="1" customWidth="1"/>
    <col min="5" max="5" width="17.42578125" customWidth="1"/>
    <col min="6" max="17" width="13.85546875" bestFit="1" customWidth="1"/>
  </cols>
  <sheetData>
    <row r="1" spans="1:17" ht="15.75">
      <c r="A1" t="s">
        <v>443</v>
      </c>
      <c r="B1" s="147">
        <v>1497916506</v>
      </c>
      <c r="C1" s="47"/>
      <c r="D1" s="46"/>
    </row>
    <row r="4" spans="1:17" ht="47.25">
      <c r="A4" s="48" t="s">
        <v>354</v>
      </c>
      <c r="B4" s="48" t="s">
        <v>355</v>
      </c>
      <c r="C4" s="48" t="s">
        <v>356</v>
      </c>
      <c r="D4" s="48" t="s">
        <v>357</v>
      </c>
      <c r="E4" s="48" t="s">
        <v>444</v>
      </c>
      <c r="F4" s="48" t="s">
        <v>237</v>
      </c>
      <c r="G4" s="48" t="s">
        <v>238</v>
      </c>
      <c r="H4" s="48" t="s">
        <v>239</v>
      </c>
      <c r="I4" s="48" t="s">
        <v>240</v>
      </c>
      <c r="J4" s="48" t="s">
        <v>241</v>
      </c>
      <c r="K4" s="48" t="s">
        <v>242</v>
      </c>
      <c r="L4" s="48" t="s">
        <v>243</v>
      </c>
      <c r="M4" s="48" t="s">
        <v>244</v>
      </c>
      <c r="N4" s="48" t="s">
        <v>245</v>
      </c>
      <c r="O4" s="48" t="s">
        <v>246</v>
      </c>
      <c r="P4" s="48" t="s">
        <v>358</v>
      </c>
      <c r="Q4" s="48" t="s">
        <v>359</v>
      </c>
    </row>
    <row r="5" spans="1:17">
      <c r="A5" s="49">
        <v>1</v>
      </c>
      <c r="B5" t="s">
        <v>25</v>
      </c>
      <c r="C5" s="50">
        <v>6502</v>
      </c>
      <c r="D5" s="52">
        <f>C5/$C$111</f>
        <v>3.1003612001859644E-3</v>
      </c>
      <c r="E5" s="57">
        <f>ROUND($B$1*D5,0)</f>
        <v>4644082</v>
      </c>
      <c r="F5" s="57">
        <f>ROUND($E5/12,0)</f>
        <v>387007</v>
      </c>
      <c r="G5" s="57">
        <f>F5</f>
        <v>387007</v>
      </c>
      <c r="H5" s="57">
        <f t="shared" ref="H5:Q5" si="0">G5</f>
        <v>387007</v>
      </c>
      <c r="I5" s="57">
        <f t="shared" si="0"/>
        <v>387007</v>
      </c>
      <c r="J5" s="57">
        <f t="shared" si="0"/>
        <v>387007</v>
      </c>
      <c r="K5" s="57">
        <f t="shared" si="0"/>
        <v>387007</v>
      </c>
      <c r="L5" s="57">
        <f t="shared" si="0"/>
        <v>387007</v>
      </c>
      <c r="M5" s="57">
        <f t="shared" si="0"/>
        <v>387007</v>
      </c>
      <c r="N5" s="57">
        <f t="shared" si="0"/>
        <v>387007</v>
      </c>
      <c r="O5" s="57">
        <f t="shared" si="0"/>
        <v>387007</v>
      </c>
      <c r="P5" s="57">
        <f t="shared" si="0"/>
        <v>387007</v>
      </c>
      <c r="Q5" s="57">
        <f t="shared" si="0"/>
        <v>387007</v>
      </c>
    </row>
    <row r="6" spans="1:17">
      <c r="A6" s="49">
        <v>2</v>
      </c>
      <c r="B6" t="s">
        <v>27</v>
      </c>
      <c r="C6" s="50">
        <v>16127</v>
      </c>
      <c r="D6" s="52">
        <f t="shared" ref="D6:D69" si="1">C6/$C$111</f>
        <v>7.6898685135956702E-3</v>
      </c>
      <c r="E6" s="57">
        <f t="shared" ref="E6:E69" si="2">ROUND($B$1*D6,0)</f>
        <v>11518781</v>
      </c>
      <c r="F6" s="57">
        <f t="shared" ref="F6:F69" si="3">ROUND($E6/12,0)</f>
        <v>959898</v>
      </c>
      <c r="G6" s="57">
        <f t="shared" ref="G6:Q6" si="4">F6</f>
        <v>959898</v>
      </c>
      <c r="H6" s="57">
        <f t="shared" si="4"/>
        <v>959898</v>
      </c>
      <c r="I6" s="57">
        <f t="shared" si="4"/>
        <v>959898</v>
      </c>
      <c r="J6" s="57">
        <f t="shared" si="4"/>
        <v>959898</v>
      </c>
      <c r="K6" s="57">
        <f t="shared" si="4"/>
        <v>959898</v>
      </c>
      <c r="L6" s="57">
        <f t="shared" si="4"/>
        <v>959898</v>
      </c>
      <c r="M6" s="57">
        <f t="shared" si="4"/>
        <v>959898</v>
      </c>
      <c r="N6" s="57">
        <f t="shared" si="4"/>
        <v>959898</v>
      </c>
      <c r="O6" s="57">
        <f t="shared" si="4"/>
        <v>959898</v>
      </c>
      <c r="P6" s="57">
        <f t="shared" si="4"/>
        <v>959898</v>
      </c>
      <c r="Q6" s="57">
        <f t="shared" si="4"/>
        <v>959898</v>
      </c>
    </row>
    <row r="7" spans="1:17">
      <c r="A7" s="49">
        <v>3</v>
      </c>
      <c r="B7" t="s">
        <v>29</v>
      </c>
      <c r="C7" s="50">
        <v>11312</v>
      </c>
      <c r="D7" s="52">
        <f t="shared" si="1"/>
        <v>5.3939227770691527E-3</v>
      </c>
      <c r="E7" s="57">
        <f t="shared" si="2"/>
        <v>8079646</v>
      </c>
      <c r="F7" s="57">
        <f t="shared" si="3"/>
        <v>673304</v>
      </c>
      <c r="G7" s="57">
        <f t="shared" ref="G7:Q7" si="5">F7</f>
        <v>673304</v>
      </c>
      <c r="H7" s="57">
        <f t="shared" si="5"/>
        <v>673304</v>
      </c>
      <c r="I7" s="57">
        <f t="shared" si="5"/>
        <v>673304</v>
      </c>
      <c r="J7" s="57">
        <f t="shared" si="5"/>
        <v>673304</v>
      </c>
      <c r="K7" s="57">
        <f t="shared" si="5"/>
        <v>673304</v>
      </c>
      <c r="L7" s="57">
        <f t="shared" si="5"/>
        <v>673304</v>
      </c>
      <c r="M7" s="57">
        <f t="shared" si="5"/>
        <v>673304</v>
      </c>
      <c r="N7" s="57">
        <f t="shared" si="5"/>
        <v>673304</v>
      </c>
      <c r="O7" s="57">
        <f t="shared" si="5"/>
        <v>673304</v>
      </c>
      <c r="P7" s="57">
        <f t="shared" si="5"/>
        <v>673304</v>
      </c>
      <c r="Q7" s="57">
        <f t="shared" si="5"/>
        <v>673304</v>
      </c>
    </row>
    <row r="8" spans="1:17">
      <c r="A8" s="49">
        <v>4</v>
      </c>
      <c r="B8" t="s">
        <v>31</v>
      </c>
      <c r="C8" s="50">
        <v>5811</v>
      </c>
      <c r="D8" s="52">
        <f t="shared" si="1"/>
        <v>2.7708703374777974E-3</v>
      </c>
      <c r="E8" s="57">
        <f t="shared" si="2"/>
        <v>4150532</v>
      </c>
      <c r="F8" s="57">
        <f t="shared" si="3"/>
        <v>345878</v>
      </c>
      <c r="G8" s="57">
        <f t="shared" ref="G8:Q8" si="6">F8</f>
        <v>345878</v>
      </c>
      <c r="H8" s="57">
        <f t="shared" si="6"/>
        <v>345878</v>
      </c>
      <c r="I8" s="57">
        <f t="shared" si="6"/>
        <v>345878</v>
      </c>
      <c r="J8" s="57">
        <f t="shared" si="6"/>
        <v>345878</v>
      </c>
      <c r="K8" s="57">
        <f t="shared" si="6"/>
        <v>345878</v>
      </c>
      <c r="L8" s="57">
        <f t="shared" si="6"/>
        <v>345878</v>
      </c>
      <c r="M8" s="57">
        <f t="shared" si="6"/>
        <v>345878</v>
      </c>
      <c r="N8" s="57">
        <f t="shared" si="6"/>
        <v>345878</v>
      </c>
      <c r="O8" s="57">
        <f t="shared" si="6"/>
        <v>345878</v>
      </c>
      <c r="P8" s="57">
        <f t="shared" si="6"/>
        <v>345878</v>
      </c>
      <c r="Q8" s="57">
        <f t="shared" si="6"/>
        <v>345878</v>
      </c>
    </row>
    <row r="9" spans="1:17">
      <c r="A9" s="49">
        <v>5</v>
      </c>
      <c r="B9" s="149" t="s">
        <v>33</v>
      </c>
      <c r="C9" s="50">
        <v>2191</v>
      </c>
      <c r="D9" s="52">
        <f t="shared" si="1"/>
        <v>1.0447387557070821E-3</v>
      </c>
      <c r="E9" s="57">
        <f t="shared" si="2"/>
        <v>1564931</v>
      </c>
      <c r="F9" s="57">
        <f t="shared" si="3"/>
        <v>130411</v>
      </c>
      <c r="G9" s="57">
        <f t="shared" ref="G9:Q9" si="7">F9</f>
        <v>130411</v>
      </c>
      <c r="H9" s="57">
        <f t="shared" si="7"/>
        <v>130411</v>
      </c>
      <c r="I9" s="57">
        <f t="shared" si="7"/>
        <v>130411</v>
      </c>
      <c r="J9" s="57">
        <f t="shared" si="7"/>
        <v>130411</v>
      </c>
      <c r="K9" s="57">
        <f t="shared" si="7"/>
        <v>130411</v>
      </c>
      <c r="L9" s="57">
        <f t="shared" si="7"/>
        <v>130411</v>
      </c>
      <c r="M9" s="57">
        <f t="shared" si="7"/>
        <v>130411</v>
      </c>
      <c r="N9" s="57">
        <f t="shared" si="7"/>
        <v>130411</v>
      </c>
      <c r="O9" s="57">
        <f t="shared" si="7"/>
        <v>130411</v>
      </c>
      <c r="P9" s="57">
        <f t="shared" si="7"/>
        <v>130411</v>
      </c>
      <c r="Q9" s="57">
        <f t="shared" si="7"/>
        <v>130411</v>
      </c>
    </row>
    <row r="10" spans="1:17">
      <c r="A10" s="49">
        <v>6</v>
      </c>
      <c r="B10" t="s">
        <v>35</v>
      </c>
      <c r="C10" s="50">
        <v>8887</v>
      </c>
      <c r="D10" s="52">
        <f t="shared" si="1"/>
        <v>4.2376053500542393E-3</v>
      </c>
      <c r="E10" s="57">
        <f t="shared" si="2"/>
        <v>6347579</v>
      </c>
      <c r="F10" s="57">
        <f t="shared" si="3"/>
        <v>528965</v>
      </c>
      <c r="G10" s="57">
        <f t="shared" ref="G10:Q10" si="8">F10</f>
        <v>528965</v>
      </c>
      <c r="H10" s="57">
        <f t="shared" si="8"/>
        <v>528965</v>
      </c>
      <c r="I10" s="57">
        <f t="shared" si="8"/>
        <v>528965</v>
      </c>
      <c r="J10" s="57">
        <f t="shared" si="8"/>
        <v>528965</v>
      </c>
      <c r="K10" s="57">
        <f t="shared" si="8"/>
        <v>528965</v>
      </c>
      <c r="L10" s="57">
        <f t="shared" si="8"/>
        <v>528965</v>
      </c>
      <c r="M10" s="57">
        <f t="shared" si="8"/>
        <v>528965</v>
      </c>
      <c r="N10" s="57">
        <f t="shared" si="8"/>
        <v>528965</v>
      </c>
      <c r="O10" s="57">
        <f t="shared" si="8"/>
        <v>528965</v>
      </c>
      <c r="P10" s="57">
        <f t="shared" si="8"/>
        <v>528965</v>
      </c>
      <c r="Q10" s="57">
        <f t="shared" si="8"/>
        <v>528965</v>
      </c>
    </row>
    <row r="11" spans="1:17">
      <c r="A11" s="49">
        <v>7</v>
      </c>
      <c r="B11" t="s">
        <v>37</v>
      </c>
      <c r="C11" s="50">
        <v>7224</v>
      </c>
      <c r="D11" s="52">
        <f t="shared" si="1"/>
        <v>3.4446338526827758E-3</v>
      </c>
      <c r="E11" s="57">
        <f t="shared" si="2"/>
        <v>5159774</v>
      </c>
      <c r="F11" s="57">
        <f t="shared" si="3"/>
        <v>429981</v>
      </c>
      <c r="G11" s="57">
        <f t="shared" ref="G11:Q11" si="9">F11</f>
        <v>429981</v>
      </c>
      <c r="H11" s="57">
        <f t="shared" si="9"/>
        <v>429981</v>
      </c>
      <c r="I11" s="57">
        <f t="shared" si="9"/>
        <v>429981</v>
      </c>
      <c r="J11" s="57">
        <f t="shared" si="9"/>
        <v>429981</v>
      </c>
      <c r="K11" s="57">
        <f t="shared" si="9"/>
        <v>429981</v>
      </c>
      <c r="L11" s="57">
        <f t="shared" si="9"/>
        <v>429981</v>
      </c>
      <c r="M11" s="57">
        <f t="shared" si="9"/>
        <v>429981</v>
      </c>
      <c r="N11" s="57">
        <f t="shared" si="9"/>
        <v>429981</v>
      </c>
      <c r="O11" s="57">
        <f t="shared" si="9"/>
        <v>429981</v>
      </c>
      <c r="P11" s="57">
        <f t="shared" si="9"/>
        <v>429981</v>
      </c>
      <c r="Q11" s="57">
        <f t="shared" si="9"/>
        <v>429981</v>
      </c>
    </row>
    <row r="12" spans="1:17">
      <c r="A12" s="49">
        <v>8</v>
      </c>
      <c r="B12" s="148" t="s">
        <v>39</v>
      </c>
      <c r="C12" s="50">
        <v>3992</v>
      </c>
      <c r="D12" s="52">
        <f t="shared" si="1"/>
        <v>1.9035130592344462E-3</v>
      </c>
      <c r="E12" s="57">
        <f t="shared" si="2"/>
        <v>2851304</v>
      </c>
      <c r="F12" s="57">
        <f t="shared" si="3"/>
        <v>237609</v>
      </c>
      <c r="G12" s="57">
        <f t="shared" ref="G12:Q12" si="10">F12</f>
        <v>237609</v>
      </c>
      <c r="H12" s="57">
        <f t="shared" si="10"/>
        <v>237609</v>
      </c>
      <c r="I12" s="57">
        <f t="shared" si="10"/>
        <v>237609</v>
      </c>
      <c r="J12" s="57">
        <f t="shared" si="10"/>
        <v>237609</v>
      </c>
      <c r="K12" s="57">
        <f t="shared" si="10"/>
        <v>237609</v>
      </c>
      <c r="L12" s="57">
        <f t="shared" si="10"/>
        <v>237609</v>
      </c>
      <c r="M12" s="57">
        <f t="shared" si="10"/>
        <v>237609</v>
      </c>
      <c r="N12" s="57">
        <f t="shared" si="10"/>
        <v>237609</v>
      </c>
      <c r="O12" s="57">
        <f t="shared" si="10"/>
        <v>237609</v>
      </c>
      <c r="P12" s="57">
        <f t="shared" si="10"/>
        <v>237609</v>
      </c>
      <c r="Q12" s="57">
        <f t="shared" si="10"/>
        <v>237609</v>
      </c>
    </row>
    <row r="13" spans="1:17">
      <c r="A13" s="49">
        <v>9</v>
      </c>
      <c r="B13" t="s">
        <v>41</v>
      </c>
      <c r="C13" s="50">
        <v>4580</v>
      </c>
      <c r="D13" s="52">
        <f t="shared" si="1"/>
        <v>2.1838902332900209E-3</v>
      </c>
      <c r="E13" s="57">
        <f t="shared" si="2"/>
        <v>3271285</v>
      </c>
      <c r="F13" s="57">
        <f t="shared" si="3"/>
        <v>272607</v>
      </c>
      <c r="G13" s="57">
        <f t="shared" ref="G13:Q13" si="11">F13</f>
        <v>272607</v>
      </c>
      <c r="H13" s="57">
        <f t="shared" si="11"/>
        <v>272607</v>
      </c>
      <c r="I13" s="57">
        <f t="shared" si="11"/>
        <v>272607</v>
      </c>
      <c r="J13" s="57">
        <f t="shared" si="11"/>
        <v>272607</v>
      </c>
      <c r="K13" s="57">
        <f t="shared" si="11"/>
        <v>272607</v>
      </c>
      <c r="L13" s="57">
        <f t="shared" si="11"/>
        <v>272607</v>
      </c>
      <c r="M13" s="57">
        <f t="shared" si="11"/>
        <v>272607</v>
      </c>
      <c r="N13" s="57">
        <f t="shared" si="11"/>
        <v>272607</v>
      </c>
      <c r="O13" s="57">
        <f t="shared" si="11"/>
        <v>272607</v>
      </c>
      <c r="P13" s="57">
        <f t="shared" si="11"/>
        <v>272607</v>
      </c>
      <c r="Q13" s="57">
        <f t="shared" si="11"/>
        <v>272607</v>
      </c>
    </row>
    <row r="14" spans="1:17">
      <c r="A14" s="49">
        <v>10</v>
      </c>
      <c r="B14" t="s">
        <v>43</v>
      </c>
      <c r="C14" s="50">
        <v>2519</v>
      </c>
      <c r="D14" s="52">
        <f t="shared" si="1"/>
        <v>1.2011396283095116E-3</v>
      </c>
      <c r="E14" s="57">
        <f t="shared" si="2"/>
        <v>1799207</v>
      </c>
      <c r="F14" s="57">
        <f t="shared" si="3"/>
        <v>149934</v>
      </c>
      <c r="G14" s="57">
        <f t="shared" ref="G14:Q14" si="12">F14</f>
        <v>149934</v>
      </c>
      <c r="H14" s="57">
        <f t="shared" si="12"/>
        <v>149934</v>
      </c>
      <c r="I14" s="57">
        <f t="shared" si="12"/>
        <v>149934</v>
      </c>
      <c r="J14" s="57">
        <f t="shared" si="12"/>
        <v>149934</v>
      </c>
      <c r="K14" s="57">
        <f t="shared" si="12"/>
        <v>149934</v>
      </c>
      <c r="L14" s="57">
        <f t="shared" si="12"/>
        <v>149934</v>
      </c>
      <c r="M14" s="57">
        <f t="shared" si="12"/>
        <v>149934</v>
      </c>
      <c r="N14" s="57">
        <f t="shared" si="12"/>
        <v>149934</v>
      </c>
      <c r="O14" s="57">
        <f t="shared" si="12"/>
        <v>149934</v>
      </c>
      <c r="P14" s="57">
        <f t="shared" si="12"/>
        <v>149934</v>
      </c>
      <c r="Q14" s="57">
        <f t="shared" si="12"/>
        <v>149934</v>
      </c>
    </row>
    <row r="15" spans="1:17">
      <c r="A15" s="49">
        <v>11</v>
      </c>
      <c r="B15" t="s">
        <v>45</v>
      </c>
      <c r="C15" s="50">
        <v>7836</v>
      </c>
      <c r="D15" s="52">
        <f t="shared" si="1"/>
        <v>3.7364549930263332E-3</v>
      </c>
      <c r="E15" s="57">
        <f t="shared" si="2"/>
        <v>5596898</v>
      </c>
      <c r="F15" s="57">
        <f t="shared" si="3"/>
        <v>466408</v>
      </c>
      <c r="G15" s="57">
        <f t="shared" ref="G15:Q15" si="13">F15</f>
        <v>466408</v>
      </c>
      <c r="H15" s="57">
        <f t="shared" si="13"/>
        <v>466408</v>
      </c>
      <c r="I15" s="57">
        <f t="shared" si="13"/>
        <v>466408</v>
      </c>
      <c r="J15" s="57">
        <f t="shared" si="13"/>
        <v>466408</v>
      </c>
      <c r="K15" s="57">
        <f t="shared" si="13"/>
        <v>466408</v>
      </c>
      <c r="L15" s="57">
        <f t="shared" si="13"/>
        <v>466408</v>
      </c>
      <c r="M15" s="57">
        <f t="shared" si="13"/>
        <v>466408</v>
      </c>
      <c r="N15" s="57">
        <f t="shared" si="13"/>
        <v>466408</v>
      </c>
      <c r="O15" s="57">
        <f t="shared" si="13"/>
        <v>466408</v>
      </c>
      <c r="P15" s="57">
        <f t="shared" si="13"/>
        <v>466408</v>
      </c>
      <c r="Q15" s="57">
        <f t="shared" si="13"/>
        <v>466408</v>
      </c>
    </row>
    <row r="16" spans="1:17">
      <c r="A16" s="49">
        <v>12</v>
      </c>
      <c r="B16" t="s">
        <v>47</v>
      </c>
      <c r="C16" s="50">
        <v>3886</v>
      </c>
      <c r="D16" s="52">
        <f t="shared" si="1"/>
        <v>1.8529688747958564E-3</v>
      </c>
      <c r="E16" s="57">
        <f t="shared" si="2"/>
        <v>2775593</v>
      </c>
      <c r="F16" s="57">
        <f t="shared" si="3"/>
        <v>231299</v>
      </c>
      <c r="G16" s="57">
        <f t="shared" ref="G16:Q16" si="14">F16</f>
        <v>231299</v>
      </c>
      <c r="H16" s="57">
        <f t="shared" si="14"/>
        <v>231299</v>
      </c>
      <c r="I16" s="57">
        <f t="shared" si="14"/>
        <v>231299</v>
      </c>
      <c r="J16" s="57">
        <f t="shared" si="14"/>
        <v>231299</v>
      </c>
      <c r="K16" s="57">
        <f t="shared" si="14"/>
        <v>231299</v>
      </c>
      <c r="L16" s="57">
        <f t="shared" si="14"/>
        <v>231299</v>
      </c>
      <c r="M16" s="57">
        <f t="shared" si="14"/>
        <v>231299</v>
      </c>
      <c r="N16" s="57">
        <f t="shared" si="14"/>
        <v>231299</v>
      </c>
      <c r="O16" s="57">
        <f t="shared" si="14"/>
        <v>231299</v>
      </c>
      <c r="P16" s="57">
        <f t="shared" si="14"/>
        <v>231299</v>
      </c>
      <c r="Q16" s="57">
        <f t="shared" si="14"/>
        <v>231299</v>
      </c>
    </row>
    <row r="17" spans="1:17">
      <c r="A17" s="49">
        <v>13</v>
      </c>
      <c r="B17" t="s">
        <v>49</v>
      </c>
      <c r="C17" s="50">
        <v>11141</v>
      </c>
      <c r="D17" s="52">
        <f t="shared" si="1"/>
        <v>5.3123845172672766E-3</v>
      </c>
      <c r="E17" s="57">
        <f t="shared" si="2"/>
        <v>7957508</v>
      </c>
      <c r="F17" s="57">
        <f t="shared" si="3"/>
        <v>663126</v>
      </c>
      <c r="G17" s="57">
        <f t="shared" ref="G17:Q17" si="15">F17</f>
        <v>663126</v>
      </c>
      <c r="H17" s="57">
        <f t="shared" si="15"/>
        <v>663126</v>
      </c>
      <c r="I17" s="57">
        <f t="shared" si="15"/>
        <v>663126</v>
      </c>
      <c r="J17" s="57">
        <f t="shared" si="15"/>
        <v>663126</v>
      </c>
      <c r="K17" s="57">
        <f t="shared" si="15"/>
        <v>663126</v>
      </c>
      <c r="L17" s="57">
        <f t="shared" si="15"/>
        <v>663126</v>
      </c>
      <c r="M17" s="57">
        <f t="shared" si="15"/>
        <v>663126</v>
      </c>
      <c r="N17" s="57">
        <f t="shared" si="15"/>
        <v>663126</v>
      </c>
      <c r="O17" s="57">
        <f t="shared" si="15"/>
        <v>663126</v>
      </c>
      <c r="P17" s="57">
        <f t="shared" si="15"/>
        <v>663126</v>
      </c>
      <c r="Q17" s="57">
        <f t="shared" si="15"/>
        <v>663126</v>
      </c>
    </row>
    <row r="18" spans="1:17">
      <c r="A18" s="49">
        <v>14</v>
      </c>
      <c r="B18" t="s">
        <v>51</v>
      </c>
      <c r="C18" s="50">
        <v>1572</v>
      </c>
      <c r="D18" s="52">
        <f t="shared" si="1"/>
        <v>7.4957979186286315E-4</v>
      </c>
      <c r="E18" s="57">
        <f t="shared" si="2"/>
        <v>1122808</v>
      </c>
      <c r="F18" s="57">
        <f t="shared" si="3"/>
        <v>93567</v>
      </c>
      <c r="G18" s="57">
        <f t="shared" ref="G18:Q18" si="16">F18</f>
        <v>93567</v>
      </c>
      <c r="H18" s="57">
        <f t="shared" si="16"/>
        <v>93567</v>
      </c>
      <c r="I18" s="57">
        <f t="shared" si="16"/>
        <v>93567</v>
      </c>
      <c r="J18" s="57">
        <f t="shared" si="16"/>
        <v>93567</v>
      </c>
      <c r="K18" s="57">
        <f t="shared" si="16"/>
        <v>93567</v>
      </c>
      <c r="L18" s="57">
        <f t="shared" si="16"/>
        <v>93567</v>
      </c>
      <c r="M18" s="57">
        <f t="shared" si="16"/>
        <v>93567</v>
      </c>
      <c r="N18" s="57">
        <f t="shared" si="16"/>
        <v>93567</v>
      </c>
      <c r="O18" s="57">
        <f t="shared" si="16"/>
        <v>93567</v>
      </c>
      <c r="P18" s="57">
        <f t="shared" si="16"/>
        <v>93567</v>
      </c>
      <c r="Q18" s="57">
        <f t="shared" si="16"/>
        <v>93567</v>
      </c>
    </row>
    <row r="19" spans="1:17">
      <c r="A19" s="49">
        <v>15</v>
      </c>
      <c r="B19" t="s">
        <v>53</v>
      </c>
      <c r="C19" s="50">
        <v>5181</v>
      </c>
      <c r="D19" s="52">
        <f t="shared" si="1"/>
        <v>2.4704662224182532E-3</v>
      </c>
      <c r="E19" s="57">
        <f t="shared" si="2"/>
        <v>3700552</v>
      </c>
      <c r="F19" s="57">
        <f t="shared" si="3"/>
        <v>308379</v>
      </c>
      <c r="G19" s="57">
        <f t="shared" ref="G19:Q19" si="17">F19</f>
        <v>308379</v>
      </c>
      <c r="H19" s="57">
        <f t="shared" si="17"/>
        <v>308379</v>
      </c>
      <c r="I19" s="57">
        <f t="shared" si="17"/>
        <v>308379</v>
      </c>
      <c r="J19" s="57">
        <f t="shared" si="17"/>
        <v>308379</v>
      </c>
      <c r="K19" s="57">
        <f t="shared" si="17"/>
        <v>308379</v>
      </c>
      <c r="L19" s="57">
        <f t="shared" si="17"/>
        <v>308379</v>
      </c>
      <c r="M19" s="57">
        <f t="shared" si="17"/>
        <v>308379</v>
      </c>
      <c r="N19" s="57">
        <f t="shared" si="17"/>
        <v>308379</v>
      </c>
      <c r="O19" s="57">
        <f t="shared" si="17"/>
        <v>308379</v>
      </c>
      <c r="P19" s="57">
        <f t="shared" si="17"/>
        <v>308379</v>
      </c>
      <c r="Q19" s="57">
        <f t="shared" si="17"/>
        <v>308379</v>
      </c>
    </row>
    <row r="20" spans="1:17">
      <c r="A20" s="49">
        <v>16</v>
      </c>
      <c r="B20" t="s">
        <v>55</v>
      </c>
      <c r="C20" s="50">
        <v>3015</v>
      </c>
      <c r="D20" s="52">
        <f t="shared" si="1"/>
        <v>1.4376482649278196E-3</v>
      </c>
      <c r="E20" s="57">
        <f t="shared" si="2"/>
        <v>2153477</v>
      </c>
      <c r="F20" s="57">
        <f t="shared" si="3"/>
        <v>179456</v>
      </c>
      <c r="G20" s="57">
        <f t="shared" ref="G20:Q20" si="18">F20</f>
        <v>179456</v>
      </c>
      <c r="H20" s="57">
        <f t="shared" si="18"/>
        <v>179456</v>
      </c>
      <c r="I20" s="57">
        <f t="shared" si="18"/>
        <v>179456</v>
      </c>
      <c r="J20" s="57">
        <f t="shared" si="18"/>
        <v>179456</v>
      </c>
      <c r="K20" s="57">
        <f t="shared" si="18"/>
        <v>179456</v>
      </c>
      <c r="L20" s="57">
        <f t="shared" si="18"/>
        <v>179456</v>
      </c>
      <c r="M20" s="57">
        <f t="shared" si="18"/>
        <v>179456</v>
      </c>
      <c r="N20" s="57">
        <f t="shared" si="18"/>
        <v>179456</v>
      </c>
      <c r="O20" s="57">
        <f t="shared" si="18"/>
        <v>179456</v>
      </c>
      <c r="P20" s="57">
        <f t="shared" si="18"/>
        <v>179456</v>
      </c>
      <c r="Q20" s="57">
        <f t="shared" si="18"/>
        <v>179456</v>
      </c>
    </row>
    <row r="21" spans="1:17">
      <c r="A21" s="49">
        <v>17</v>
      </c>
      <c r="B21" t="s">
        <v>57</v>
      </c>
      <c r="C21" s="50">
        <v>4583</v>
      </c>
      <c r="D21" s="52">
        <f t="shared" si="1"/>
        <v>2.1853207290760189E-3</v>
      </c>
      <c r="E21" s="57">
        <f t="shared" si="2"/>
        <v>3273428</v>
      </c>
      <c r="F21" s="57">
        <f t="shared" si="3"/>
        <v>272786</v>
      </c>
      <c r="G21" s="57">
        <f t="shared" ref="G21:Q21" si="19">F21</f>
        <v>272786</v>
      </c>
      <c r="H21" s="57">
        <f t="shared" si="19"/>
        <v>272786</v>
      </c>
      <c r="I21" s="57">
        <f t="shared" si="19"/>
        <v>272786</v>
      </c>
      <c r="J21" s="57">
        <f t="shared" si="19"/>
        <v>272786</v>
      </c>
      <c r="K21" s="57">
        <f t="shared" si="19"/>
        <v>272786</v>
      </c>
      <c r="L21" s="57">
        <f t="shared" si="19"/>
        <v>272786</v>
      </c>
      <c r="M21" s="57">
        <f t="shared" si="19"/>
        <v>272786</v>
      </c>
      <c r="N21" s="57">
        <f t="shared" si="19"/>
        <v>272786</v>
      </c>
      <c r="O21" s="57">
        <f t="shared" si="19"/>
        <v>272786</v>
      </c>
      <c r="P21" s="57">
        <f t="shared" si="19"/>
        <v>272786</v>
      </c>
      <c r="Q21" s="57">
        <f t="shared" si="19"/>
        <v>272786</v>
      </c>
    </row>
    <row r="22" spans="1:17">
      <c r="A22" s="49">
        <v>18</v>
      </c>
      <c r="B22" t="s">
        <v>59</v>
      </c>
      <c r="C22" s="50">
        <v>3153</v>
      </c>
      <c r="D22" s="52">
        <f t="shared" si="1"/>
        <v>1.5034510710837197E-3</v>
      </c>
      <c r="E22" s="57">
        <f t="shared" si="2"/>
        <v>2252044</v>
      </c>
      <c r="F22" s="57">
        <f t="shared" si="3"/>
        <v>187670</v>
      </c>
      <c r="G22" s="57">
        <f t="shared" ref="G22:Q22" si="20">F22</f>
        <v>187670</v>
      </c>
      <c r="H22" s="57">
        <f t="shared" si="20"/>
        <v>187670</v>
      </c>
      <c r="I22" s="57">
        <f t="shared" si="20"/>
        <v>187670</v>
      </c>
      <c r="J22" s="57">
        <f t="shared" si="20"/>
        <v>187670</v>
      </c>
      <c r="K22" s="57">
        <f t="shared" si="20"/>
        <v>187670</v>
      </c>
      <c r="L22" s="57">
        <f t="shared" si="20"/>
        <v>187670</v>
      </c>
      <c r="M22" s="57">
        <f t="shared" si="20"/>
        <v>187670</v>
      </c>
      <c r="N22" s="57">
        <f t="shared" si="20"/>
        <v>187670</v>
      </c>
      <c r="O22" s="57">
        <f t="shared" si="20"/>
        <v>187670</v>
      </c>
      <c r="P22" s="57">
        <f t="shared" si="20"/>
        <v>187670</v>
      </c>
      <c r="Q22" s="57">
        <f t="shared" si="20"/>
        <v>187670</v>
      </c>
    </row>
    <row r="23" spans="1:17">
      <c r="A23" s="49">
        <v>19</v>
      </c>
      <c r="B23" t="s">
        <v>61</v>
      </c>
      <c r="C23" s="50">
        <v>36881</v>
      </c>
      <c r="D23" s="52">
        <f t="shared" si="1"/>
        <v>1.758603836112866E-2</v>
      </c>
      <c r="E23" s="57">
        <f t="shared" si="2"/>
        <v>26342417</v>
      </c>
      <c r="F23" s="57">
        <f t="shared" si="3"/>
        <v>2195201</v>
      </c>
      <c r="G23" s="57">
        <f t="shared" ref="G23:Q23" si="21">F23</f>
        <v>2195201</v>
      </c>
      <c r="H23" s="57">
        <f t="shared" si="21"/>
        <v>2195201</v>
      </c>
      <c r="I23" s="57">
        <f t="shared" si="21"/>
        <v>2195201</v>
      </c>
      <c r="J23" s="57">
        <f t="shared" si="21"/>
        <v>2195201</v>
      </c>
      <c r="K23" s="57">
        <f t="shared" si="21"/>
        <v>2195201</v>
      </c>
      <c r="L23" s="57">
        <f t="shared" si="21"/>
        <v>2195201</v>
      </c>
      <c r="M23" s="57">
        <f t="shared" si="21"/>
        <v>2195201</v>
      </c>
      <c r="N23" s="57">
        <f t="shared" si="21"/>
        <v>2195201</v>
      </c>
      <c r="O23" s="57">
        <f t="shared" si="21"/>
        <v>2195201</v>
      </c>
      <c r="P23" s="57">
        <f t="shared" si="21"/>
        <v>2195201</v>
      </c>
      <c r="Q23" s="57">
        <f t="shared" si="21"/>
        <v>2195201</v>
      </c>
    </row>
    <row r="24" spans="1:17">
      <c r="A24" s="49">
        <v>20</v>
      </c>
      <c r="B24" t="s">
        <v>63</v>
      </c>
      <c r="C24" s="50">
        <v>4468</v>
      </c>
      <c r="D24" s="52">
        <f t="shared" si="1"/>
        <v>2.1304850572794356E-3</v>
      </c>
      <c r="E24" s="57">
        <f t="shared" si="2"/>
        <v>3191289</v>
      </c>
      <c r="F24" s="57">
        <f t="shared" si="3"/>
        <v>265941</v>
      </c>
      <c r="G24" s="57">
        <f t="shared" ref="G24:Q24" si="22">F24</f>
        <v>265941</v>
      </c>
      <c r="H24" s="57">
        <f t="shared" si="22"/>
        <v>265941</v>
      </c>
      <c r="I24" s="57">
        <f t="shared" si="22"/>
        <v>265941</v>
      </c>
      <c r="J24" s="57">
        <f t="shared" si="22"/>
        <v>265941</v>
      </c>
      <c r="K24" s="57">
        <f t="shared" si="22"/>
        <v>265941</v>
      </c>
      <c r="L24" s="57">
        <f t="shared" si="22"/>
        <v>265941</v>
      </c>
      <c r="M24" s="57">
        <f t="shared" si="22"/>
        <v>265941</v>
      </c>
      <c r="N24" s="57">
        <f t="shared" si="22"/>
        <v>265941</v>
      </c>
      <c r="O24" s="57">
        <f t="shared" si="22"/>
        <v>265941</v>
      </c>
      <c r="P24" s="57">
        <f t="shared" si="22"/>
        <v>265941</v>
      </c>
      <c r="Q24" s="57">
        <f t="shared" si="22"/>
        <v>265941</v>
      </c>
    </row>
    <row r="25" spans="1:17">
      <c r="A25" s="49">
        <v>21</v>
      </c>
      <c r="B25" t="s">
        <v>65</v>
      </c>
      <c r="C25" s="50">
        <v>8371</v>
      </c>
      <c r="D25" s="52">
        <f t="shared" si="1"/>
        <v>3.9915600748626125E-3</v>
      </c>
      <c r="E25" s="57">
        <f t="shared" si="2"/>
        <v>5979024</v>
      </c>
      <c r="F25" s="57">
        <f t="shared" si="3"/>
        <v>498252</v>
      </c>
      <c r="G25" s="57">
        <f t="shared" ref="G25:Q25" si="23">F25</f>
        <v>498252</v>
      </c>
      <c r="H25" s="57">
        <f t="shared" si="23"/>
        <v>498252</v>
      </c>
      <c r="I25" s="57">
        <f t="shared" si="23"/>
        <v>498252</v>
      </c>
      <c r="J25" s="57">
        <f t="shared" si="23"/>
        <v>498252</v>
      </c>
      <c r="K25" s="57">
        <f t="shared" si="23"/>
        <v>498252</v>
      </c>
      <c r="L25" s="57">
        <f t="shared" si="23"/>
        <v>498252</v>
      </c>
      <c r="M25" s="57">
        <f t="shared" si="23"/>
        <v>498252</v>
      </c>
      <c r="N25" s="57">
        <f t="shared" si="23"/>
        <v>498252</v>
      </c>
      <c r="O25" s="57">
        <f t="shared" si="23"/>
        <v>498252</v>
      </c>
      <c r="P25" s="57">
        <f t="shared" si="23"/>
        <v>498252</v>
      </c>
      <c r="Q25" s="57">
        <f t="shared" si="23"/>
        <v>498252</v>
      </c>
    </row>
    <row r="26" spans="1:17">
      <c r="A26" s="49">
        <v>22</v>
      </c>
      <c r="B26" t="s">
        <v>67</v>
      </c>
      <c r="C26" s="50">
        <v>4166</v>
      </c>
      <c r="D26" s="52">
        <f t="shared" si="1"/>
        <v>1.9864818148223203E-3</v>
      </c>
      <c r="E26" s="57">
        <f t="shared" si="2"/>
        <v>2975584</v>
      </c>
      <c r="F26" s="57">
        <f t="shared" si="3"/>
        <v>247965</v>
      </c>
      <c r="G26" s="57">
        <f t="shared" ref="G26:Q26" si="24">F26</f>
        <v>247965</v>
      </c>
      <c r="H26" s="57">
        <f t="shared" si="24"/>
        <v>247965</v>
      </c>
      <c r="I26" s="57">
        <f t="shared" si="24"/>
        <v>247965</v>
      </c>
      <c r="J26" s="57">
        <f t="shared" si="24"/>
        <v>247965</v>
      </c>
      <c r="K26" s="57">
        <f t="shared" si="24"/>
        <v>247965</v>
      </c>
      <c r="L26" s="57">
        <f t="shared" si="24"/>
        <v>247965</v>
      </c>
      <c r="M26" s="57">
        <f t="shared" si="24"/>
        <v>247965</v>
      </c>
      <c r="N26" s="57">
        <f t="shared" si="24"/>
        <v>247965</v>
      </c>
      <c r="O26" s="57">
        <f t="shared" si="24"/>
        <v>247965</v>
      </c>
      <c r="P26" s="57">
        <f t="shared" si="24"/>
        <v>247965</v>
      </c>
      <c r="Q26" s="57">
        <f t="shared" si="24"/>
        <v>247965</v>
      </c>
    </row>
    <row r="27" spans="1:17">
      <c r="A27" s="49">
        <v>23</v>
      </c>
      <c r="B27" t="s">
        <v>69</v>
      </c>
      <c r="C27" s="50">
        <v>4691</v>
      </c>
      <c r="D27" s="52">
        <f t="shared" si="1"/>
        <v>2.2368185773719408E-3</v>
      </c>
      <c r="E27" s="57">
        <f t="shared" si="2"/>
        <v>3350567</v>
      </c>
      <c r="F27" s="57">
        <f t="shared" si="3"/>
        <v>279214</v>
      </c>
      <c r="G27" s="57">
        <f t="shared" ref="G27:Q27" si="25">F27</f>
        <v>279214</v>
      </c>
      <c r="H27" s="57">
        <f t="shared" si="25"/>
        <v>279214</v>
      </c>
      <c r="I27" s="57">
        <f t="shared" si="25"/>
        <v>279214</v>
      </c>
      <c r="J27" s="57">
        <f t="shared" si="25"/>
        <v>279214</v>
      </c>
      <c r="K27" s="57">
        <f t="shared" si="25"/>
        <v>279214</v>
      </c>
      <c r="L27" s="57">
        <f t="shared" si="25"/>
        <v>279214</v>
      </c>
      <c r="M27" s="57">
        <f t="shared" si="25"/>
        <v>279214</v>
      </c>
      <c r="N27" s="57">
        <f t="shared" si="25"/>
        <v>279214</v>
      </c>
      <c r="O27" s="57">
        <f t="shared" si="25"/>
        <v>279214</v>
      </c>
      <c r="P27" s="57">
        <f t="shared" si="25"/>
        <v>279214</v>
      </c>
      <c r="Q27" s="57">
        <f t="shared" si="25"/>
        <v>279214</v>
      </c>
    </row>
    <row r="28" spans="1:17">
      <c r="A28" s="49">
        <v>24</v>
      </c>
      <c r="B28" t="s">
        <v>71</v>
      </c>
      <c r="C28" s="50">
        <v>3308</v>
      </c>
      <c r="D28" s="52">
        <f t="shared" si="1"/>
        <v>1.5773600200269409E-3</v>
      </c>
      <c r="E28" s="57">
        <f t="shared" si="2"/>
        <v>2362754</v>
      </c>
      <c r="F28" s="57">
        <f t="shared" si="3"/>
        <v>196896</v>
      </c>
      <c r="G28" s="57">
        <f t="shared" ref="G28:Q28" si="26">F28</f>
        <v>196896</v>
      </c>
      <c r="H28" s="57">
        <f t="shared" si="26"/>
        <v>196896</v>
      </c>
      <c r="I28" s="57">
        <f t="shared" si="26"/>
        <v>196896</v>
      </c>
      <c r="J28" s="57">
        <f t="shared" si="26"/>
        <v>196896</v>
      </c>
      <c r="K28" s="57">
        <f t="shared" si="26"/>
        <v>196896</v>
      </c>
      <c r="L28" s="57">
        <f t="shared" si="26"/>
        <v>196896</v>
      </c>
      <c r="M28" s="57">
        <f t="shared" si="26"/>
        <v>196896</v>
      </c>
      <c r="N28" s="57">
        <f t="shared" si="26"/>
        <v>196896</v>
      </c>
      <c r="O28" s="57">
        <f t="shared" si="26"/>
        <v>196896</v>
      </c>
      <c r="P28" s="57">
        <f t="shared" si="26"/>
        <v>196896</v>
      </c>
      <c r="Q28" s="57">
        <f t="shared" si="26"/>
        <v>196896</v>
      </c>
    </row>
    <row r="29" spans="1:17">
      <c r="A29" s="49">
        <v>25</v>
      </c>
      <c r="B29" t="s">
        <v>73</v>
      </c>
      <c r="C29" s="50">
        <v>5357</v>
      </c>
      <c r="D29" s="52">
        <f t="shared" si="1"/>
        <v>2.554388641863459E-3</v>
      </c>
      <c r="E29" s="57">
        <f t="shared" si="2"/>
        <v>3826261</v>
      </c>
      <c r="F29" s="57">
        <f t="shared" si="3"/>
        <v>318855</v>
      </c>
      <c r="G29" s="57">
        <f t="shared" ref="G29:Q29" si="27">F29</f>
        <v>318855</v>
      </c>
      <c r="H29" s="57">
        <f t="shared" si="27"/>
        <v>318855</v>
      </c>
      <c r="I29" s="57">
        <f t="shared" si="27"/>
        <v>318855</v>
      </c>
      <c r="J29" s="57">
        <f t="shared" si="27"/>
        <v>318855</v>
      </c>
      <c r="K29" s="57">
        <f t="shared" si="27"/>
        <v>318855</v>
      </c>
      <c r="L29" s="57">
        <f t="shared" si="27"/>
        <v>318855</v>
      </c>
      <c r="M29" s="57">
        <f t="shared" si="27"/>
        <v>318855</v>
      </c>
      <c r="N29" s="57">
        <f t="shared" si="27"/>
        <v>318855</v>
      </c>
      <c r="O29" s="57">
        <f t="shared" si="27"/>
        <v>318855</v>
      </c>
      <c r="P29" s="57">
        <f t="shared" si="27"/>
        <v>318855</v>
      </c>
      <c r="Q29" s="57">
        <f t="shared" si="27"/>
        <v>318855</v>
      </c>
    </row>
    <row r="30" spans="1:17">
      <c r="A30" s="49">
        <v>26</v>
      </c>
      <c r="B30" t="s">
        <v>75</v>
      </c>
      <c r="C30" s="50">
        <v>3662</v>
      </c>
      <c r="D30" s="52">
        <f t="shared" si="1"/>
        <v>1.7461585227746849E-3</v>
      </c>
      <c r="E30" s="57">
        <f t="shared" si="2"/>
        <v>2615600</v>
      </c>
      <c r="F30" s="57">
        <f t="shared" si="3"/>
        <v>217967</v>
      </c>
      <c r="G30" s="57">
        <f t="shared" ref="G30:Q30" si="28">F30</f>
        <v>217967</v>
      </c>
      <c r="H30" s="57">
        <f t="shared" si="28"/>
        <v>217967</v>
      </c>
      <c r="I30" s="57">
        <f t="shared" si="28"/>
        <v>217967</v>
      </c>
      <c r="J30" s="57">
        <f t="shared" si="28"/>
        <v>217967</v>
      </c>
      <c r="K30" s="57">
        <f t="shared" si="28"/>
        <v>217967</v>
      </c>
      <c r="L30" s="57">
        <f t="shared" si="28"/>
        <v>217967</v>
      </c>
      <c r="M30" s="57">
        <f t="shared" si="28"/>
        <v>217967</v>
      </c>
      <c r="N30" s="57">
        <f t="shared" si="28"/>
        <v>217967</v>
      </c>
      <c r="O30" s="57">
        <f t="shared" si="28"/>
        <v>217967</v>
      </c>
      <c r="P30" s="57">
        <f t="shared" si="28"/>
        <v>217967</v>
      </c>
      <c r="Q30" s="57">
        <f t="shared" si="28"/>
        <v>217967</v>
      </c>
    </row>
    <row r="31" spans="1:17">
      <c r="A31" s="49">
        <v>27</v>
      </c>
      <c r="B31" t="s">
        <v>77</v>
      </c>
      <c r="C31" s="50">
        <v>8176</v>
      </c>
      <c r="D31" s="52">
        <f t="shared" si="1"/>
        <v>3.8985778487727538E-3</v>
      </c>
      <c r="E31" s="57">
        <f t="shared" si="2"/>
        <v>5839744</v>
      </c>
      <c r="F31" s="57">
        <f t="shared" si="3"/>
        <v>486645</v>
      </c>
      <c r="G31" s="57">
        <f t="shared" ref="G31:Q31" si="29">F31</f>
        <v>486645</v>
      </c>
      <c r="H31" s="57">
        <f t="shared" si="29"/>
        <v>486645</v>
      </c>
      <c r="I31" s="57">
        <f t="shared" si="29"/>
        <v>486645</v>
      </c>
      <c r="J31" s="57">
        <f t="shared" si="29"/>
        <v>486645</v>
      </c>
      <c r="K31" s="57">
        <f t="shared" si="29"/>
        <v>486645</v>
      </c>
      <c r="L31" s="57">
        <f t="shared" si="29"/>
        <v>486645</v>
      </c>
      <c r="M31" s="57">
        <f t="shared" si="29"/>
        <v>486645</v>
      </c>
      <c r="N31" s="57">
        <f t="shared" si="29"/>
        <v>486645</v>
      </c>
      <c r="O31" s="57">
        <f t="shared" si="29"/>
        <v>486645</v>
      </c>
      <c r="P31" s="57">
        <f t="shared" si="29"/>
        <v>486645</v>
      </c>
      <c r="Q31" s="57">
        <f t="shared" si="29"/>
        <v>486645</v>
      </c>
    </row>
    <row r="32" spans="1:17">
      <c r="A32" s="49">
        <v>28</v>
      </c>
      <c r="B32" t="s">
        <v>79</v>
      </c>
      <c r="C32" s="50">
        <v>2744</v>
      </c>
      <c r="D32" s="52">
        <f t="shared" si="1"/>
        <v>1.3084268122593489E-3</v>
      </c>
      <c r="E32" s="57">
        <f t="shared" si="2"/>
        <v>1959914</v>
      </c>
      <c r="F32" s="57">
        <f t="shared" si="3"/>
        <v>163326</v>
      </c>
      <c r="G32" s="57">
        <f t="shared" ref="G32:Q32" si="30">F32</f>
        <v>163326</v>
      </c>
      <c r="H32" s="57">
        <f t="shared" si="30"/>
        <v>163326</v>
      </c>
      <c r="I32" s="57">
        <f t="shared" si="30"/>
        <v>163326</v>
      </c>
      <c r="J32" s="57">
        <f t="shared" si="30"/>
        <v>163326</v>
      </c>
      <c r="K32" s="57">
        <f t="shared" si="30"/>
        <v>163326</v>
      </c>
      <c r="L32" s="57">
        <f t="shared" si="30"/>
        <v>163326</v>
      </c>
      <c r="M32" s="57">
        <f t="shared" si="30"/>
        <v>163326</v>
      </c>
      <c r="N32" s="57">
        <f t="shared" si="30"/>
        <v>163326</v>
      </c>
      <c r="O32" s="57">
        <f t="shared" si="30"/>
        <v>163326</v>
      </c>
      <c r="P32" s="57">
        <f t="shared" si="30"/>
        <v>163326</v>
      </c>
      <c r="Q32" s="57">
        <f t="shared" si="30"/>
        <v>163326</v>
      </c>
    </row>
    <row r="33" spans="1:17">
      <c r="A33" s="49">
        <v>29</v>
      </c>
      <c r="B33" t="s">
        <v>81</v>
      </c>
      <c r="C33" s="50">
        <v>6120</v>
      </c>
      <c r="D33" s="52">
        <f t="shared" si="1"/>
        <v>2.918211403435574E-3</v>
      </c>
      <c r="E33" s="57">
        <f t="shared" si="2"/>
        <v>4371237</v>
      </c>
      <c r="F33" s="57">
        <f t="shared" si="3"/>
        <v>364270</v>
      </c>
      <c r="G33" s="57">
        <f t="shared" ref="G33:Q33" si="31">F33</f>
        <v>364270</v>
      </c>
      <c r="H33" s="57">
        <f t="shared" si="31"/>
        <v>364270</v>
      </c>
      <c r="I33" s="57">
        <f t="shared" si="31"/>
        <v>364270</v>
      </c>
      <c r="J33" s="57">
        <f t="shared" si="31"/>
        <v>364270</v>
      </c>
      <c r="K33" s="57">
        <f t="shared" si="31"/>
        <v>364270</v>
      </c>
      <c r="L33" s="57">
        <f t="shared" si="31"/>
        <v>364270</v>
      </c>
      <c r="M33" s="57">
        <f t="shared" si="31"/>
        <v>364270</v>
      </c>
      <c r="N33" s="57">
        <f t="shared" si="31"/>
        <v>364270</v>
      </c>
      <c r="O33" s="57">
        <f t="shared" si="31"/>
        <v>364270</v>
      </c>
      <c r="P33" s="57">
        <f t="shared" si="31"/>
        <v>364270</v>
      </c>
      <c r="Q33" s="57">
        <f t="shared" si="31"/>
        <v>364270</v>
      </c>
    </row>
    <row r="34" spans="1:17">
      <c r="A34" s="49">
        <v>30</v>
      </c>
      <c r="B34" t="s">
        <v>83</v>
      </c>
      <c r="C34" s="50">
        <v>3783</v>
      </c>
      <c r="D34" s="52">
        <f t="shared" si="1"/>
        <v>1.8038551861432643E-3</v>
      </c>
      <c r="E34" s="57">
        <f t="shared" si="2"/>
        <v>2702024</v>
      </c>
      <c r="F34" s="57">
        <f t="shared" si="3"/>
        <v>225169</v>
      </c>
      <c r="G34" s="57">
        <f t="shared" ref="G34:Q34" si="32">F34</f>
        <v>225169</v>
      </c>
      <c r="H34" s="57">
        <f t="shared" si="32"/>
        <v>225169</v>
      </c>
      <c r="I34" s="57">
        <f t="shared" si="32"/>
        <v>225169</v>
      </c>
      <c r="J34" s="57">
        <f t="shared" si="32"/>
        <v>225169</v>
      </c>
      <c r="K34" s="57">
        <f t="shared" si="32"/>
        <v>225169</v>
      </c>
      <c r="L34" s="57">
        <f t="shared" si="32"/>
        <v>225169</v>
      </c>
      <c r="M34" s="57">
        <f t="shared" si="32"/>
        <v>225169</v>
      </c>
      <c r="N34" s="57">
        <f t="shared" si="32"/>
        <v>225169</v>
      </c>
      <c r="O34" s="57">
        <f t="shared" si="32"/>
        <v>225169</v>
      </c>
      <c r="P34" s="57">
        <f t="shared" si="32"/>
        <v>225169</v>
      </c>
      <c r="Q34" s="57">
        <f t="shared" si="32"/>
        <v>225169</v>
      </c>
    </row>
    <row r="35" spans="1:17">
      <c r="A35" s="49">
        <v>31</v>
      </c>
      <c r="B35" t="s">
        <v>85</v>
      </c>
      <c r="C35" s="50">
        <v>2609</v>
      </c>
      <c r="D35" s="52">
        <f t="shared" si="1"/>
        <v>1.2440545018894465E-3</v>
      </c>
      <c r="E35" s="57">
        <f t="shared" si="2"/>
        <v>1863490</v>
      </c>
      <c r="F35" s="57">
        <f t="shared" si="3"/>
        <v>155291</v>
      </c>
      <c r="G35" s="57">
        <f t="shared" ref="G35:Q35" si="33">F35</f>
        <v>155291</v>
      </c>
      <c r="H35" s="57">
        <f t="shared" si="33"/>
        <v>155291</v>
      </c>
      <c r="I35" s="57">
        <f t="shared" si="33"/>
        <v>155291</v>
      </c>
      <c r="J35" s="57">
        <f t="shared" si="33"/>
        <v>155291</v>
      </c>
      <c r="K35" s="57">
        <f t="shared" si="33"/>
        <v>155291</v>
      </c>
      <c r="L35" s="57">
        <f t="shared" si="33"/>
        <v>155291</v>
      </c>
      <c r="M35" s="57">
        <f t="shared" si="33"/>
        <v>155291</v>
      </c>
      <c r="N35" s="57">
        <f t="shared" si="33"/>
        <v>155291</v>
      </c>
      <c r="O35" s="57">
        <f t="shared" si="33"/>
        <v>155291</v>
      </c>
      <c r="P35" s="57">
        <f t="shared" si="33"/>
        <v>155291</v>
      </c>
      <c r="Q35" s="57">
        <f t="shared" si="33"/>
        <v>155291</v>
      </c>
    </row>
    <row r="36" spans="1:17">
      <c r="A36" s="49">
        <v>32</v>
      </c>
      <c r="B36" t="s">
        <v>87</v>
      </c>
      <c r="C36" s="50">
        <v>16071</v>
      </c>
      <c r="D36" s="52">
        <f t="shared" si="1"/>
        <v>7.6631659255903773E-3</v>
      </c>
      <c r="E36" s="57">
        <f t="shared" si="2"/>
        <v>11478783</v>
      </c>
      <c r="F36" s="57">
        <f t="shared" si="3"/>
        <v>956565</v>
      </c>
      <c r="G36" s="57">
        <f t="shared" ref="G36:Q36" si="34">F36</f>
        <v>956565</v>
      </c>
      <c r="H36" s="57">
        <f t="shared" si="34"/>
        <v>956565</v>
      </c>
      <c r="I36" s="57">
        <f t="shared" si="34"/>
        <v>956565</v>
      </c>
      <c r="J36" s="57">
        <f t="shared" si="34"/>
        <v>956565</v>
      </c>
      <c r="K36" s="57">
        <f t="shared" si="34"/>
        <v>956565</v>
      </c>
      <c r="L36" s="57">
        <f t="shared" si="34"/>
        <v>956565</v>
      </c>
      <c r="M36" s="57">
        <f t="shared" si="34"/>
        <v>956565</v>
      </c>
      <c r="N36" s="57">
        <f t="shared" si="34"/>
        <v>956565</v>
      </c>
      <c r="O36" s="57">
        <f t="shared" si="34"/>
        <v>956565</v>
      </c>
      <c r="P36" s="57">
        <f t="shared" si="34"/>
        <v>956565</v>
      </c>
      <c r="Q36" s="57">
        <f t="shared" si="34"/>
        <v>956565</v>
      </c>
    </row>
    <row r="37" spans="1:17">
      <c r="A37" s="49">
        <v>33</v>
      </c>
      <c r="B37" t="s">
        <v>89</v>
      </c>
      <c r="C37" s="50">
        <v>20152</v>
      </c>
      <c r="D37" s="52">
        <f t="shared" si="1"/>
        <v>9.6091170264760925E-3</v>
      </c>
      <c r="E37" s="57">
        <f t="shared" si="2"/>
        <v>14393655</v>
      </c>
      <c r="F37" s="57">
        <f t="shared" si="3"/>
        <v>1199471</v>
      </c>
      <c r="G37" s="57">
        <f t="shared" ref="G37:Q37" si="35">F37</f>
        <v>1199471</v>
      </c>
      <c r="H37" s="57">
        <f t="shared" si="35"/>
        <v>1199471</v>
      </c>
      <c r="I37" s="57">
        <f t="shared" si="35"/>
        <v>1199471</v>
      </c>
      <c r="J37" s="57">
        <f t="shared" si="35"/>
        <v>1199471</v>
      </c>
      <c r="K37" s="57">
        <f t="shared" si="35"/>
        <v>1199471</v>
      </c>
      <c r="L37" s="57">
        <f t="shared" si="35"/>
        <v>1199471</v>
      </c>
      <c r="M37" s="57">
        <f t="shared" si="35"/>
        <v>1199471</v>
      </c>
      <c r="N37" s="57">
        <f t="shared" si="35"/>
        <v>1199471</v>
      </c>
      <c r="O37" s="57">
        <f t="shared" si="35"/>
        <v>1199471</v>
      </c>
      <c r="P37" s="57">
        <f t="shared" si="35"/>
        <v>1199471</v>
      </c>
      <c r="Q37" s="57">
        <f t="shared" si="35"/>
        <v>1199471</v>
      </c>
    </row>
    <row r="38" spans="1:17">
      <c r="A38" s="49">
        <v>34</v>
      </c>
      <c r="B38" t="s">
        <v>91</v>
      </c>
      <c r="C38" s="50">
        <v>6089</v>
      </c>
      <c r="D38" s="52">
        <f t="shared" si="1"/>
        <v>2.9034296136469296E-3</v>
      </c>
      <c r="E38" s="57">
        <f t="shared" si="2"/>
        <v>4349095</v>
      </c>
      <c r="F38" s="57">
        <f t="shared" si="3"/>
        <v>362425</v>
      </c>
      <c r="G38" s="57">
        <f t="shared" ref="G38:Q38" si="36">F38</f>
        <v>362425</v>
      </c>
      <c r="H38" s="57">
        <f t="shared" si="36"/>
        <v>362425</v>
      </c>
      <c r="I38" s="57">
        <f t="shared" si="36"/>
        <v>362425</v>
      </c>
      <c r="J38" s="57">
        <f t="shared" si="36"/>
        <v>362425</v>
      </c>
      <c r="K38" s="57">
        <f t="shared" si="36"/>
        <v>362425</v>
      </c>
      <c r="L38" s="57">
        <f t="shared" si="36"/>
        <v>362425</v>
      </c>
      <c r="M38" s="57">
        <f t="shared" si="36"/>
        <v>362425</v>
      </c>
      <c r="N38" s="57">
        <f t="shared" si="36"/>
        <v>362425</v>
      </c>
      <c r="O38" s="57">
        <f t="shared" si="36"/>
        <v>362425</v>
      </c>
      <c r="P38" s="57">
        <f t="shared" si="36"/>
        <v>362425</v>
      </c>
      <c r="Q38" s="57">
        <f t="shared" si="36"/>
        <v>362425</v>
      </c>
    </row>
    <row r="39" spans="1:17">
      <c r="A39" s="49">
        <v>35</v>
      </c>
      <c r="B39" t="s">
        <v>93</v>
      </c>
      <c r="C39" s="50">
        <v>5976</v>
      </c>
      <c r="D39" s="52">
        <f t="shared" si="1"/>
        <v>2.849547605707678E-3</v>
      </c>
      <c r="E39" s="57">
        <f t="shared" si="2"/>
        <v>4268384</v>
      </c>
      <c r="F39" s="57">
        <f t="shared" si="3"/>
        <v>355699</v>
      </c>
      <c r="G39" s="57">
        <f t="shared" ref="G39:Q39" si="37">F39</f>
        <v>355699</v>
      </c>
      <c r="H39" s="57">
        <f t="shared" si="37"/>
        <v>355699</v>
      </c>
      <c r="I39" s="57">
        <f t="shared" si="37"/>
        <v>355699</v>
      </c>
      <c r="J39" s="57">
        <f t="shared" si="37"/>
        <v>355699</v>
      </c>
      <c r="K39" s="57">
        <f t="shared" si="37"/>
        <v>355699</v>
      </c>
      <c r="L39" s="57">
        <f t="shared" si="37"/>
        <v>355699</v>
      </c>
      <c r="M39" s="57">
        <f t="shared" si="37"/>
        <v>355699</v>
      </c>
      <c r="N39" s="57">
        <f t="shared" si="37"/>
        <v>355699</v>
      </c>
      <c r="O39" s="57">
        <f t="shared" si="37"/>
        <v>355699</v>
      </c>
      <c r="P39" s="57">
        <f t="shared" si="37"/>
        <v>355699</v>
      </c>
      <c r="Q39" s="57">
        <f t="shared" si="37"/>
        <v>355699</v>
      </c>
    </row>
    <row r="40" spans="1:17">
      <c r="A40" s="49">
        <v>36</v>
      </c>
      <c r="B40" t="s">
        <v>95</v>
      </c>
      <c r="C40" s="50">
        <v>7670</v>
      </c>
      <c r="D40" s="52">
        <f t="shared" si="1"/>
        <v>3.6573008928677863E-3</v>
      </c>
      <c r="E40" s="57">
        <f t="shared" si="2"/>
        <v>5478331</v>
      </c>
      <c r="F40" s="57">
        <f t="shared" si="3"/>
        <v>456528</v>
      </c>
      <c r="G40" s="57">
        <f t="shared" ref="G40:Q40" si="38">F40</f>
        <v>456528</v>
      </c>
      <c r="H40" s="57">
        <f t="shared" si="38"/>
        <v>456528</v>
      </c>
      <c r="I40" s="57">
        <f t="shared" si="38"/>
        <v>456528</v>
      </c>
      <c r="J40" s="57">
        <f t="shared" si="38"/>
        <v>456528</v>
      </c>
      <c r="K40" s="57">
        <f t="shared" si="38"/>
        <v>456528</v>
      </c>
      <c r="L40" s="57">
        <f t="shared" si="38"/>
        <v>456528</v>
      </c>
      <c r="M40" s="57">
        <f t="shared" si="38"/>
        <v>456528</v>
      </c>
      <c r="N40" s="57">
        <f t="shared" si="38"/>
        <v>456528</v>
      </c>
      <c r="O40" s="57">
        <f t="shared" si="38"/>
        <v>456528</v>
      </c>
      <c r="P40" s="57">
        <f t="shared" si="38"/>
        <v>456528</v>
      </c>
      <c r="Q40" s="57">
        <f t="shared" si="38"/>
        <v>456528</v>
      </c>
    </row>
    <row r="41" spans="1:17">
      <c r="A41" s="49">
        <v>37</v>
      </c>
      <c r="B41" t="s">
        <v>97</v>
      </c>
      <c r="C41" s="50">
        <v>5218</v>
      </c>
      <c r="D41" s="52">
        <f t="shared" si="1"/>
        <v>2.4881090037788931E-3</v>
      </c>
      <c r="E41" s="57">
        <f t="shared" si="2"/>
        <v>3726980</v>
      </c>
      <c r="F41" s="57">
        <f t="shared" si="3"/>
        <v>310582</v>
      </c>
      <c r="G41" s="57">
        <f t="shared" ref="G41:Q41" si="39">F41</f>
        <v>310582</v>
      </c>
      <c r="H41" s="57">
        <f t="shared" si="39"/>
        <v>310582</v>
      </c>
      <c r="I41" s="57">
        <f t="shared" si="39"/>
        <v>310582</v>
      </c>
      <c r="J41" s="57">
        <f t="shared" si="39"/>
        <v>310582</v>
      </c>
      <c r="K41" s="57">
        <f t="shared" si="39"/>
        <v>310582</v>
      </c>
      <c r="L41" s="57">
        <f t="shared" si="39"/>
        <v>310582</v>
      </c>
      <c r="M41" s="57">
        <f t="shared" si="39"/>
        <v>310582</v>
      </c>
      <c r="N41" s="57">
        <f t="shared" si="39"/>
        <v>310582</v>
      </c>
      <c r="O41" s="57">
        <f t="shared" si="39"/>
        <v>310582</v>
      </c>
      <c r="P41" s="57">
        <f t="shared" si="39"/>
        <v>310582</v>
      </c>
      <c r="Q41" s="57">
        <f t="shared" si="39"/>
        <v>310582</v>
      </c>
    </row>
    <row r="42" spans="1:17">
      <c r="A42" s="49">
        <v>38</v>
      </c>
      <c r="B42" t="s">
        <v>99</v>
      </c>
      <c r="C42" s="50">
        <v>32475</v>
      </c>
      <c r="D42" s="52">
        <f t="shared" si="1"/>
        <v>1.5485116883426514E-2</v>
      </c>
      <c r="E42" s="57">
        <f t="shared" si="2"/>
        <v>23195412</v>
      </c>
      <c r="F42" s="57">
        <f t="shared" si="3"/>
        <v>1932951</v>
      </c>
      <c r="G42" s="57">
        <f t="shared" ref="G42:Q42" si="40">F42</f>
        <v>1932951</v>
      </c>
      <c r="H42" s="57">
        <f t="shared" si="40"/>
        <v>1932951</v>
      </c>
      <c r="I42" s="57">
        <f t="shared" si="40"/>
        <v>1932951</v>
      </c>
      <c r="J42" s="57">
        <f t="shared" si="40"/>
        <v>1932951</v>
      </c>
      <c r="K42" s="57">
        <f t="shared" si="40"/>
        <v>1932951</v>
      </c>
      <c r="L42" s="57">
        <f t="shared" si="40"/>
        <v>1932951</v>
      </c>
      <c r="M42" s="57">
        <f t="shared" si="40"/>
        <v>1932951</v>
      </c>
      <c r="N42" s="57">
        <f t="shared" si="40"/>
        <v>1932951</v>
      </c>
      <c r="O42" s="57">
        <f t="shared" si="40"/>
        <v>1932951</v>
      </c>
      <c r="P42" s="57">
        <f t="shared" si="40"/>
        <v>1932951</v>
      </c>
      <c r="Q42" s="57">
        <f t="shared" si="40"/>
        <v>1932951</v>
      </c>
    </row>
    <row r="43" spans="1:17">
      <c r="A43" s="49">
        <v>39</v>
      </c>
      <c r="B43" t="s">
        <v>101</v>
      </c>
      <c r="C43" s="50">
        <v>4073</v>
      </c>
      <c r="D43" s="52">
        <f t="shared" si="1"/>
        <v>1.9421364454563878E-3</v>
      </c>
      <c r="E43" s="57">
        <f t="shared" si="2"/>
        <v>2909158</v>
      </c>
      <c r="F43" s="57">
        <f t="shared" si="3"/>
        <v>242430</v>
      </c>
      <c r="G43" s="57">
        <f t="shared" ref="G43:Q43" si="41">F43</f>
        <v>242430</v>
      </c>
      <c r="H43" s="57">
        <f t="shared" si="41"/>
        <v>242430</v>
      </c>
      <c r="I43" s="57">
        <f t="shared" si="41"/>
        <v>242430</v>
      </c>
      <c r="J43" s="57">
        <f t="shared" si="41"/>
        <v>242430</v>
      </c>
      <c r="K43" s="57">
        <f t="shared" si="41"/>
        <v>242430</v>
      </c>
      <c r="L43" s="57">
        <f t="shared" si="41"/>
        <v>242430</v>
      </c>
      <c r="M43" s="57">
        <f t="shared" si="41"/>
        <v>242430</v>
      </c>
      <c r="N43" s="57">
        <f t="shared" si="41"/>
        <v>242430</v>
      </c>
      <c r="O43" s="57">
        <f t="shared" si="41"/>
        <v>242430</v>
      </c>
      <c r="P43" s="57">
        <f t="shared" si="41"/>
        <v>242430</v>
      </c>
      <c r="Q43" s="57">
        <f t="shared" si="41"/>
        <v>242430</v>
      </c>
    </row>
    <row r="44" spans="1:17">
      <c r="A44" s="49">
        <v>40</v>
      </c>
      <c r="B44" t="s">
        <v>103</v>
      </c>
      <c r="C44" s="50">
        <v>26801</v>
      </c>
      <c r="D44" s="52">
        <f t="shared" si="1"/>
        <v>1.277957252017595E-2</v>
      </c>
      <c r="E44" s="57">
        <f t="shared" si="2"/>
        <v>19142733</v>
      </c>
      <c r="F44" s="57">
        <f t="shared" si="3"/>
        <v>1595228</v>
      </c>
      <c r="G44" s="57">
        <f t="shared" ref="G44:Q44" si="42">F44</f>
        <v>1595228</v>
      </c>
      <c r="H44" s="57">
        <f t="shared" si="42"/>
        <v>1595228</v>
      </c>
      <c r="I44" s="57">
        <f t="shared" si="42"/>
        <v>1595228</v>
      </c>
      <c r="J44" s="57">
        <f t="shared" si="42"/>
        <v>1595228</v>
      </c>
      <c r="K44" s="57">
        <f t="shared" si="42"/>
        <v>1595228</v>
      </c>
      <c r="L44" s="57">
        <f t="shared" si="42"/>
        <v>1595228</v>
      </c>
      <c r="M44" s="57">
        <f t="shared" si="42"/>
        <v>1595228</v>
      </c>
      <c r="N44" s="57">
        <f t="shared" si="42"/>
        <v>1595228</v>
      </c>
      <c r="O44" s="57">
        <f t="shared" si="42"/>
        <v>1595228</v>
      </c>
      <c r="P44" s="57">
        <f t="shared" si="42"/>
        <v>1595228</v>
      </c>
      <c r="Q44" s="57">
        <f t="shared" si="42"/>
        <v>1595228</v>
      </c>
    </row>
    <row r="45" spans="1:17">
      <c r="A45" s="49">
        <v>41</v>
      </c>
      <c r="B45" t="s">
        <v>105</v>
      </c>
      <c r="C45" s="50">
        <v>96317</v>
      </c>
      <c r="D45" s="52">
        <f t="shared" si="1"/>
        <v>4.5927020873317674E-2</v>
      </c>
      <c r="E45" s="57">
        <f t="shared" si="2"/>
        <v>68794843</v>
      </c>
      <c r="F45" s="57">
        <f t="shared" si="3"/>
        <v>5732904</v>
      </c>
      <c r="G45" s="57">
        <f t="shared" ref="G45:Q45" si="43">F45</f>
        <v>5732904</v>
      </c>
      <c r="H45" s="57">
        <f t="shared" si="43"/>
        <v>5732904</v>
      </c>
      <c r="I45" s="57">
        <f t="shared" si="43"/>
        <v>5732904</v>
      </c>
      <c r="J45" s="57">
        <f t="shared" si="43"/>
        <v>5732904</v>
      </c>
      <c r="K45" s="57">
        <f t="shared" si="43"/>
        <v>5732904</v>
      </c>
      <c r="L45" s="57">
        <f t="shared" si="43"/>
        <v>5732904</v>
      </c>
      <c r="M45" s="57">
        <f t="shared" si="43"/>
        <v>5732904</v>
      </c>
      <c r="N45" s="57">
        <f t="shared" si="43"/>
        <v>5732904</v>
      </c>
      <c r="O45" s="57">
        <f t="shared" si="43"/>
        <v>5732904</v>
      </c>
      <c r="P45" s="57">
        <f t="shared" si="43"/>
        <v>5732904</v>
      </c>
      <c r="Q45" s="57">
        <f t="shared" si="43"/>
        <v>5732904</v>
      </c>
    </row>
    <row r="46" spans="1:17">
      <c r="A46" s="49">
        <v>42</v>
      </c>
      <c r="B46" t="s">
        <v>107</v>
      </c>
      <c r="C46" s="50">
        <v>5455</v>
      </c>
      <c r="D46" s="52">
        <f t="shared" si="1"/>
        <v>2.6011181708727217E-3</v>
      </c>
      <c r="E46" s="57">
        <f t="shared" si="2"/>
        <v>3896258</v>
      </c>
      <c r="F46" s="57">
        <f t="shared" si="3"/>
        <v>324688</v>
      </c>
      <c r="G46" s="57">
        <f t="shared" ref="G46:Q46" si="44">F46</f>
        <v>324688</v>
      </c>
      <c r="H46" s="57">
        <f t="shared" si="44"/>
        <v>324688</v>
      </c>
      <c r="I46" s="57">
        <f t="shared" si="44"/>
        <v>324688</v>
      </c>
      <c r="J46" s="57">
        <f t="shared" si="44"/>
        <v>324688</v>
      </c>
      <c r="K46" s="57">
        <f t="shared" si="44"/>
        <v>324688</v>
      </c>
      <c r="L46" s="57">
        <f t="shared" si="44"/>
        <v>324688</v>
      </c>
      <c r="M46" s="57">
        <f t="shared" si="44"/>
        <v>324688</v>
      </c>
      <c r="N46" s="57">
        <f t="shared" si="44"/>
        <v>324688</v>
      </c>
      <c r="O46" s="57">
        <f t="shared" si="44"/>
        <v>324688</v>
      </c>
      <c r="P46" s="57">
        <f t="shared" si="44"/>
        <v>324688</v>
      </c>
      <c r="Q46" s="57">
        <f t="shared" si="44"/>
        <v>324688</v>
      </c>
    </row>
    <row r="47" spans="1:17">
      <c r="A47" s="49">
        <v>43</v>
      </c>
      <c r="B47" t="s">
        <v>109</v>
      </c>
      <c r="C47" s="50">
        <v>3119</v>
      </c>
      <c r="D47" s="52">
        <f t="shared" si="1"/>
        <v>1.4872387855090776E-3</v>
      </c>
      <c r="E47" s="57">
        <f t="shared" si="2"/>
        <v>2227760</v>
      </c>
      <c r="F47" s="57">
        <f t="shared" si="3"/>
        <v>185647</v>
      </c>
      <c r="G47" s="57">
        <f t="shared" ref="G47:Q47" si="45">F47</f>
        <v>185647</v>
      </c>
      <c r="H47" s="57">
        <f t="shared" si="45"/>
        <v>185647</v>
      </c>
      <c r="I47" s="57">
        <f t="shared" si="45"/>
        <v>185647</v>
      </c>
      <c r="J47" s="57">
        <f t="shared" si="45"/>
        <v>185647</v>
      </c>
      <c r="K47" s="57">
        <f t="shared" si="45"/>
        <v>185647</v>
      </c>
      <c r="L47" s="57">
        <f t="shared" si="45"/>
        <v>185647</v>
      </c>
      <c r="M47" s="57">
        <f t="shared" si="45"/>
        <v>185647</v>
      </c>
      <c r="N47" s="57">
        <f t="shared" si="45"/>
        <v>185647</v>
      </c>
      <c r="O47" s="57">
        <f t="shared" si="45"/>
        <v>185647</v>
      </c>
      <c r="P47" s="57">
        <f t="shared" si="45"/>
        <v>185647</v>
      </c>
      <c r="Q47" s="57">
        <f t="shared" si="45"/>
        <v>185647</v>
      </c>
    </row>
    <row r="48" spans="1:17">
      <c r="A48" s="49">
        <v>44</v>
      </c>
      <c r="B48" t="s">
        <v>111</v>
      </c>
      <c r="C48" s="50">
        <v>7187</v>
      </c>
      <c r="D48" s="52">
        <f t="shared" si="1"/>
        <v>3.4269910713221356E-3</v>
      </c>
      <c r="E48" s="57">
        <f t="shared" si="2"/>
        <v>5133346</v>
      </c>
      <c r="F48" s="57">
        <f t="shared" si="3"/>
        <v>427779</v>
      </c>
      <c r="G48" s="57">
        <f t="shared" ref="G48:Q48" si="46">F48</f>
        <v>427779</v>
      </c>
      <c r="H48" s="57">
        <f t="shared" si="46"/>
        <v>427779</v>
      </c>
      <c r="I48" s="57">
        <f t="shared" si="46"/>
        <v>427779</v>
      </c>
      <c r="J48" s="57">
        <f t="shared" si="46"/>
        <v>427779</v>
      </c>
      <c r="K48" s="57">
        <f t="shared" si="46"/>
        <v>427779</v>
      </c>
      <c r="L48" s="57">
        <f t="shared" si="46"/>
        <v>427779</v>
      </c>
      <c r="M48" s="57">
        <f t="shared" si="46"/>
        <v>427779</v>
      </c>
      <c r="N48" s="57">
        <f t="shared" si="46"/>
        <v>427779</v>
      </c>
      <c r="O48" s="57">
        <f t="shared" si="46"/>
        <v>427779</v>
      </c>
      <c r="P48" s="57">
        <f t="shared" si="46"/>
        <v>427779</v>
      </c>
      <c r="Q48" s="57">
        <f t="shared" si="46"/>
        <v>427779</v>
      </c>
    </row>
    <row r="49" spans="1:17">
      <c r="A49" s="49">
        <v>45</v>
      </c>
      <c r="B49" t="s">
        <v>113</v>
      </c>
      <c r="C49" s="50">
        <v>2515</v>
      </c>
      <c r="D49" s="52">
        <f t="shared" si="1"/>
        <v>1.1992323005948478E-3</v>
      </c>
      <c r="E49" s="57">
        <f t="shared" si="2"/>
        <v>1796350</v>
      </c>
      <c r="F49" s="57">
        <f t="shared" si="3"/>
        <v>149696</v>
      </c>
      <c r="G49" s="57">
        <f t="shared" ref="G49:Q49" si="47">F49</f>
        <v>149696</v>
      </c>
      <c r="H49" s="57">
        <f t="shared" si="47"/>
        <v>149696</v>
      </c>
      <c r="I49" s="57">
        <f t="shared" si="47"/>
        <v>149696</v>
      </c>
      <c r="J49" s="57">
        <f t="shared" si="47"/>
        <v>149696</v>
      </c>
      <c r="K49" s="57">
        <f t="shared" si="47"/>
        <v>149696</v>
      </c>
      <c r="L49" s="57">
        <f t="shared" si="47"/>
        <v>149696</v>
      </c>
      <c r="M49" s="57">
        <f t="shared" si="47"/>
        <v>149696</v>
      </c>
      <c r="N49" s="57">
        <f t="shared" si="47"/>
        <v>149696</v>
      </c>
      <c r="O49" s="57">
        <f t="shared" si="47"/>
        <v>149696</v>
      </c>
      <c r="P49" s="57">
        <f t="shared" si="47"/>
        <v>149696</v>
      </c>
      <c r="Q49" s="57">
        <f t="shared" si="47"/>
        <v>149696</v>
      </c>
    </row>
    <row r="50" spans="1:17">
      <c r="A50" s="49">
        <v>46</v>
      </c>
      <c r="B50" t="s">
        <v>115</v>
      </c>
      <c r="C50" s="50">
        <v>3210</v>
      </c>
      <c r="D50" s="52">
        <f t="shared" si="1"/>
        <v>1.5306304910176786E-3</v>
      </c>
      <c r="E50" s="57">
        <f t="shared" si="2"/>
        <v>2292757</v>
      </c>
      <c r="F50" s="57">
        <f t="shared" si="3"/>
        <v>191063</v>
      </c>
      <c r="G50" s="57">
        <f t="shared" ref="G50:Q50" si="48">F50</f>
        <v>191063</v>
      </c>
      <c r="H50" s="57">
        <f t="shared" si="48"/>
        <v>191063</v>
      </c>
      <c r="I50" s="57">
        <f t="shared" si="48"/>
        <v>191063</v>
      </c>
      <c r="J50" s="57">
        <f t="shared" si="48"/>
        <v>191063</v>
      </c>
      <c r="K50" s="57">
        <f t="shared" si="48"/>
        <v>191063</v>
      </c>
      <c r="L50" s="57">
        <f t="shared" si="48"/>
        <v>191063</v>
      </c>
      <c r="M50" s="57">
        <f t="shared" si="48"/>
        <v>191063</v>
      </c>
      <c r="N50" s="57">
        <f t="shared" si="48"/>
        <v>191063</v>
      </c>
      <c r="O50" s="57">
        <f t="shared" si="48"/>
        <v>191063</v>
      </c>
      <c r="P50" s="57">
        <f t="shared" si="48"/>
        <v>191063</v>
      </c>
      <c r="Q50" s="57">
        <f t="shared" si="48"/>
        <v>191063</v>
      </c>
    </row>
    <row r="51" spans="1:17">
      <c r="A51" s="49">
        <v>47</v>
      </c>
      <c r="B51" t="s">
        <v>117</v>
      </c>
      <c r="C51" s="50">
        <v>5637</v>
      </c>
      <c r="D51" s="52">
        <f t="shared" si="1"/>
        <v>2.6879015818899233E-3</v>
      </c>
      <c r="E51" s="57">
        <f t="shared" si="2"/>
        <v>4026252</v>
      </c>
      <c r="F51" s="57">
        <f t="shared" si="3"/>
        <v>335521</v>
      </c>
      <c r="G51" s="57">
        <f t="shared" ref="G51:Q51" si="49">F51</f>
        <v>335521</v>
      </c>
      <c r="H51" s="57">
        <f t="shared" si="49"/>
        <v>335521</v>
      </c>
      <c r="I51" s="57">
        <f t="shared" si="49"/>
        <v>335521</v>
      </c>
      <c r="J51" s="57">
        <f t="shared" si="49"/>
        <v>335521</v>
      </c>
      <c r="K51" s="57">
        <f t="shared" si="49"/>
        <v>335521</v>
      </c>
      <c r="L51" s="57">
        <f t="shared" si="49"/>
        <v>335521</v>
      </c>
      <c r="M51" s="57">
        <f t="shared" si="49"/>
        <v>335521</v>
      </c>
      <c r="N51" s="57">
        <f t="shared" si="49"/>
        <v>335521</v>
      </c>
      <c r="O51" s="57">
        <f t="shared" si="49"/>
        <v>335521</v>
      </c>
      <c r="P51" s="57">
        <f t="shared" si="49"/>
        <v>335521</v>
      </c>
      <c r="Q51" s="57">
        <f t="shared" si="49"/>
        <v>335521</v>
      </c>
    </row>
    <row r="52" spans="1:17">
      <c r="A52" s="49">
        <v>48</v>
      </c>
      <c r="B52" t="s">
        <v>119</v>
      </c>
      <c r="C52" s="50">
        <v>22619</v>
      </c>
      <c r="D52" s="52">
        <f t="shared" si="1"/>
        <v>1.0785461394494975E-2</v>
      </c>
      <c r="E52" s="57">
        <f t="shared" si="2"/>
        <v>16155721</v>
      </c>
      <c r="F52" s="57">
        <f t="shared" si="3"/>
        <v>1346310</v>
      </c>
      <c r="G52" s="57">
        <f t="shared" ref="G52:Q52" si="50">F52</f>
        <v>1346310</v>
      </c>
      <c r="H52" s="57">
        <f t="shared" si="50"/>
        <v>1346310</v>
      </c>
      <c r="I52" s="57">
        <f t="shared" si="50"/>
        <v>1346310</v>
      </c>
      <c r="J52" s="57">
        <f t="shared" si="50"/>
        <v>1346310</v>
      </c>
      <c r="K52" s="57">
        <f t="shared" si="50"/>
        <v>1346310</v>
      </c>
      <c r="L52" s="57">
        <f t="shared" si="50"/>
        <v>1346310</v>
      </c>
      <c r="M52" s="57">
        <f t="shared" si="50"/>
        <v>1346310</v>
      </c>
      <c r="N52" s="57">
        <f t="shared" si="50"/>
        <v>1346310</v>
      </c>
      <c r="O52" s="57">
        <f t="shared" si="50"/>
        <v>1346310</v>
      </c>
      <c r="P52" s="57">
        <f t="shared" si="50"/>
        <v>1346310</v>
      </c>
      <c r="Q52" s="57">
        <f t="shared" si="50"/>
        <v>1346310</v>
      </c>
    </row>
    <row r="53" spans="1:17">
      <c r="A53" s="49">
        <v>49</v>
      </c>
      <c r="B53" t="s">
        <v>121</v>
      </c>
      <c r="C53" s="50">
        <v>3700</v>
      </c>
      <c r="D53" s="52">
        <f t="shared" si="1"/>
        <v>1.7642781360639908E-3</v>
      </c>
      <c r="E53" s="57">
        <f t="shared" si="2"/>
        <v>2642741</v>
      </c>
      <c r="F53" s="57">
        <f t="shared" si="3"/>
        <v>220228</v>
      </c>
      <c r="G53" s="57">
        <f t="shared" ref="G53:Q53" si="51">F53</f>
        <v>220228</v>
      </c>
      <c r="H53" s="57">
        <f t="shared" si="51"/>
        <v>220228</v>
      </c>
      <c r="I53" s="57">
        <f t="shared" si="51"/>
        <v>220228</v>
      </c>
      <c r="J53" s="57">
        <f t="shared" si="51"/>
        <v>220228</v>
      </c>
      <c r="K53" s="57">
        <f t="shared" si="51"/>
        <v>220228</v>
      </c>
      <c r="L53" s="57">
        <f t="shared" si="51"/>
        <v>220228</v>
      </c>
      <c r="M53" s="57">
        <f t="shared" si="51"/>
        <v>220228</v>
      </c>
      <c r="N53" s="57">
        <f t="shared" si="51"/>
        <v>220228</v>
      </c>
      <c r="O53" s="57">
        <f t="shared" si="51"/>
        <v>220228</v>
      </c>
      <c r="P53" s="57">
        <f t="shared" si="51"/>
        <v>220228</v>
      </c>
      <c r="Q53" s="57">
        <f t="shared" si="51"/>
        <v>220228</v>
      </c>
    </row>
    <row r="54" spans="1:17">
      <c r="A54" s="49">
        <v>50</v>
      </c>
      <c r="B54" t="s">
        <v>123</v>
      </c>
      <c r="C54" s="50">
        <v>892363</v>
      </c>
      <c r="D54" s="52">
        <f t="shared" si="1"/>
        <v>0.42550717036012731</v>
      </c>
      <c r="E54" s="57">
        <f>E111-SUM(E55:E110)-SUM(E5:E53)</f>
        <v>637374213</v>
      </c>
      <c r="F54" s="57">
        <f t="shared" ref="F54:Q54" si="52">F111-SUM(F55:F110)-SUM(F5:F53)</f>
        <v>53114513</v>
      </c>
      <c r="G54" s="57">
        <f t="shared" si="52"/>
        <v>53114513</v>
      </c>
      <c r="H54" s="57">
        <f t="shared" si="52"/>
        <v>53114513</v>
      </c>
      <c r="I54" s="57">
        <f t="shared" si="52"/>
        <v>53114513</v>
      </c>
      <c r="J54" s="57">
        <f t="shared" si="52"/>
        <v>53114513</v>
      </c>
      <c r="K54" s="57">
        <f t="shared" si="52"/>
        <v>53114513</v>
      </c>
      <c r="L54" s="57">
        <f t="shared" si="52"/>
        <v>53114513</v>
      </c>
      <c r="M54" s="57">
        <f t="shared" si="52"/>
        <v>53114513</v>
      </c>
      <c r="N54" s="57">
        <f t="shared" si="52"/>
        <v>53114513</v>
      </c>
      <c r="O54" s="57">
        <f t="shared" si="52"/>
        <v>53114513</v>
      </c>
      <c r="P54" s="57">
        <f t="shared" si="52"/>
        <v>53114513</v>
      </c>
      <c r="Q54" s="57">
        <f t="shared" si="52"/>
        <v>53114519</v>
      </c>
    </row>
    <row r="55" spans="1:17">
      <c r="A55" s="49">
        <v>51</v>
      </c>
      <c r="B55" t="s">
        <v>125</v>
      </c>
      <c r="C55" s="50">
        <v>3218</v>
      </c>
      <c r="D55" s="52">
        <f t="shared" si="1"/>
        <v>1.5344451464470062E-3</v>
      </c>
      <c r="E55" s="57">
        <f t="shared" si="2"/>
        <v>2298471</v>
      </c>
      <c r="F55" s="57">
        <f t="shared" si="3"/>
        <v>191539</v>
      </c>
      <c r="G55" s="57">
        <f t="shared" ref="G55:Q55" si="53">F55</f>
        <v>191539</v>
      </c>
      <c r="H55" s="57">
        <f t="shared" si="53"/>
        <v>191539</v>
      </c>
      <c r="I55" s="57">
        <f t="shared" si="53"/>
        <v>191539</v>
      </c>
      <c r="J55" s="57">
        <f t="shared" si="53"/>
        <v>191539</v>
      </c>
      <c r="K55" s="57">
        <f t="shared" si="53"/>
        <v>191539</v>
      </c>
      <c r="L55" s="57">
        <f t="shared" si="53"/>
        <v>191539</v>
      </c>
      <c r="M55" s="57">
        <f t="shared" si="53"/>
        <v>191539</v>
      </c>
      <c r="N55" s="57">
        <f t="shared" si="53"/>
        <v>191539</v>
      </c>
      <c r="O55" s="57">
        <f t="shared" si="53"/>
        <v>191539</v>
      </c>
      <c r="P55" s="57">
        <f t="shared" si="53"/>
        <v>191539</v>
      </c>
      <c r="Q55" s="57">
        <f t="shared" si="53"/>
        <v>191539</v>
      </c>
    </row>
    <row r="56" spans="1:17">
      <c r="A56" s="49">
        <v>52</v>
      </c>
      <c r="B56" t="s">
        <v>127</v>
      </c>
      <c r="C56" s="50">
        <v>36097</v>
      </c>
      <c r="D56" s="52">
        <f t="shared" si="1"/>
        <v>1.7212202129054562E-2</v>
      </c>
      <c r="E56" s="57">
        <f t="shared" si="2"/>
        <v>25782442</v>
      </c>
      <c r="F56" s="57">
        <f t="shared" si="3"/>
        <v>2148537</v>
      </c>
      <c r="G56" s="57">
        <f t="shared" ref="G56:Q56" si="54">F56</f>
        <v>2148537</v>
      </c>
      <c r="H56" s="57">
        <f t="shared" si="54"/>
        <v>2148537</v>
      </c>
      <c r="I56" s="57">
        <f t="shared" si="54"/>
        <v>2148537</v>
      </c>
      <c r="J56" s="57">
        <f t="shared" si="54"/>
        <v>2148537</v>
      </c>
      <c r="K56" s="57">
        <f t="shared" si="54"/>
        <v>2148537</v>
      </c>
      <c r="L56" s="57">
        <f t="shared" si="54"/>
        <v>2148537</v>
      </c>
      <c r="M56" s="57">
        <f t="shared" si="54"/>
        <v>2148537</v>
      </c>
      <c r="N56" s="57">
        <f t="shared" si="54"/>
        <v>2148537</v>
      </c>
      <c r="O56" s="57">
        <f t="shared" si="54"/>
        <v>2148537</v>
      </c>
      <c r="P56" s="57">
        <f t="shared" si="54"/>
        <v>2148537</v>
      </c>
      <c r="Q56" s="57">
        <f t="shared" si="54"/>
        <v>2148537</v>
      </c>
    </row>
    <row r="57" spans="1:17">
      <c r="A57" s="49">
        <v>53</v>
      </c>
      <c r="B57" t="s">
        <v>129</v>
      </c>
      <c r="C57" s="50">
        <v>12722</v>
      </c>
      <c r="D57" s="52">
        <f t="shared" si="1"/>
        <v>6.0662557964881328E-3</v>
      </c>
      <c r="E57" s="57">
        <f t="shared" si="2"/>
        <v>9086745</v>
      </c>
      <c r="F57" s="57">
        <f t="shared" si="3"/>
        <v>757229</v>
      </c>
      <c r="G57" s="57">
        <f t="shared" ref="G57:Q57" si="55">F57</f>
        <v>757229</v>
      </c>
      <c r="H57" s="57">
        <f t="shared" si="55"/>
        <v>757229</v>
      </c>
      <c r="I57" s="57">
        <f t="shared" si="55"/>
        <v>757229</v>
      </c>
      <c r="J57" s="57">
        <f t="shared" si="55"/>
        <v>757229</v>
      </c>
      <c r="K57" s="57">
        <f t="shared" si="55"/>
        <v>757229</v>
      </c>
      <c r="L57" s="57">
        <f t="shared" si="55"/>
        <v>757229</v>
      </c>
      <c r="M57" s="57">
        <f t="shared" si="55"/>
        <v>757229</v>
      </c>
      <c r="N57" s="57">
        <f t="shared" si="55"/>
        <v>757229</v>
      </c>
      <c r="O57" s="57">
        <f t="shared" si="55"/>
        <v>757229</v>
      </c>
      <c r="P57" s="57">
        <f t="shared" si="55"/>
        <v>757229</v>
      </c>
      <c r="Q57" s="57">
        <f t="shared" si="55"/>
        <v>757229</v>
      </c>
    </row>
    <row r="58" spans="1:17">
      <c r="A58" s="49">
        <v>54</v>
      </c>
      <c r="B58" t="s">
        <v>131</v>
      </c>
      <c r="C58" s="50">
        <v>2837</v>
      </c>
      <c r="D58" s="52">
        <f t="shared" si="1"/>
        <v>1.3527721816252816E-3</v>
      </c>
      <c r="E58" s="57">
        <f t="shared" si="2"/>
        <v>2026340</v>
      </c>
      <c r="F58" s="57">
        <f t="shared" si="3"/>
        <v>168862</v>
      </c>
      <c r="G58" s="57">
        <f t="shared" ref="G58:Q58" si="56">F58</f>
        <v>168862</v>
      </c>
      <c r="H58" s="57">
        <f t="shared" si="56"/>
        <v>168862</v>
      </c>
      <c r="I58" s="57">
        <f t="shared" si="56"/>
        <v>168862</v>
      </c>
      <c r="J58" s="57">
        <f t="shared" si="56"/>
        <v>168862</v>
      </c>
      <c r="K58" s="57">
        <f t="shared" si="56"/>
        <v>168862</v>
      </c>
      <c r="L58" s="57">
        <f t="shared" si="56"/>
        <v>168862</v>
      </c>
      <c r="M58" s="57">
        <f t="shared" si="56"/>
        <v>168862</v>
      </c>
      <c r="N58" s="57">
        <f t="shared" si="56"/>
        <v>168862</v>
      </c>
      <c r="O58" s="57">
        <f t="shared" si="56"/>
        <v>168862</v>
      </c>
      <c r="P58" s="57">
        <f t="shared" si="56"/>
        <v>168862</v>
      </c>
      <c r="Q58" s="57">
        <f t="shared" si="56"/>
        <v>168862</v>
      </c>
    </row>
    <row r="59" spans="1:17">
      <c r="A59" s="49">
        <v>55</v>
      </c>
      <c r="B59" t="s">
        <v>133</v>
      </c>
      <c r="C59" s="50">
        <v>6789</v>
      </c>
      <c r="D59" s="52">
        <f t="shared" si="1"/>
        <v>3.2372119637130901E-3</v>
      </c>
      <c r="E59" s="57">
        <f t="shared" si="2"/>
        <v>4849073</v>
      </c>
      <c r="F59" s="57">
        <f t="shared" si="3"/>
        <v>404089</v>
      </c>
      <c r="G59" s="57">
        <f t="shared" ref="G59:Q59" si="57">F59</f>
        <v>404089</v>
      </c>
      <c r="H59" s="57">
        <f t="shared" si="57"/>
        <v>404089</v>
      </c>
      <c r="I59" s="57">
        <f t="shared" si="57"/>
        <v>404089</v>
      </c>
      <c r="J59" s="57">
        <f t="shared" si="57"/>
        <v>404089</v>
      </c>
      <c r="K59" s="57">
        <f t="shared" si="57"/>
        <v>404089</v>
      </c>
      <c r="L59" s="57">
        <f t="shared" si="57"/>
        <v>404089</v>
      </c>
      <c r="M59" s="57">
        <f t="shared" si="57"/>
        <v>404089</v>
      </c>
      <c r="N59" s="57">
        <f t="shared" si="57"/>
        <v>404089</v>
      </c>
      <c r="O59" s="57">
        <f t="shared" si="57"/>
        <v>404089</v>
      </c>
      <c r="P59" s="57">
        <f t="shared" si="57"/>
        <v>404089</v>
      </c>
      <c r="Q59" s="57">
        <f t="shared" si="57"/>
        <v>404089</v>
      </c>
    </row>
    <row r="60" spans="1:17">
      <c r="A60" s="49">
        <v>56</v>
      </c>
      <c r="B60" t="s">
        <v>135</v>
      </c>
      <c r="C60" s="50">
        <v>31202</v>
      </c>
      <c r="D60" s="52">
        <f t="shared" si="1"/>
        <v>1.4878109838234769E-2</v>
      </c>
      <c r="E60" s="57">
        <f t="shared" si="2"/>
        <v>22286166</v>
      </c>
      <c r="F60" s="57">
        <f t="shared" si="3"/>
        <v>1857181</v>
      </c>
      <c r="G60" s="57">
        <f t="shared" ref="G60:Q60" si="58">F60</f>
        <v>1857181</v>
      </c>
      <c r="H60" s="57">
        <f t="shared" si="58"/>
        <v>1857181</v>
      </c>
      <c r="I60" s="57">
        <f t="shared" si="58"/>
        <v>1857181</v>
      </c>
      <c r="J60" s="57">
        <f t="shared" si="58"/>
        <v>1857181</v>
      </c>
      <c r="K60" s="57">
        <f t="shared" si="58"/>
        <v>1857181</v>
      </c>
      <c r="L60" s="57">
        <f t="shared" si="58"/>
        <v>1857181</v>
      </c>
      <c r="M60" s="57">
        <f t="shared" si="58"/>
        <v>1857181</v>
      </c>
      <c r="N60" s="57">
        <f t="shared" si="58"/>
        <v>1857181</v>
      </c>
      <c r="O60" s="57">
        <f t="shared" si="58"/>
        <v>1857181</v>
      </c>
      <c r="P60" s="57">
        <f t="shared" si="58"/>
        <v>1857181</v>
      </c>
      <c r="Q60" s="57">
        <f t="shared" si="58"/>
        <v>1857181</v>
      </c>
    </row>
    <row r="61" spans="1:17">
      <c r="A61" s="49">
        <v>57</v>
      </c>
      <c r="B61" t="s">
        <v>137</v>
      </c>
      <c r="C61" s="50">
        <v>7792</v>
      </c>
      <c r="D61" s="52">
        <f t="shared" si="1"/>
        <v>3.7154743881650317E-3</v>
      </c>
      <c r="E61" s="57">
        <f t="shared" si="2"/>
        <v>5565470</v>
      </c>
      <c r="F61" s="57">
        <f t="shared" si="3"/>
        <v>463789</v>
      </c>
      <c r="G61" s="57">
        <f t="shared" ref="G61:Q61" si="59">F61</f>
        <v>463789</v>
      </c>
      <c r="H61" s="57">
        <f t="shared" si="59"/>
        <v>463789</v>
      </c>
      <c r="I61" s="57">
        <f t="shared" si="59"/>
        <v>463789</v>
      </c>
      <c r="J61" s="57">
        <f t="shared" si="59"/>
        <v>463789</v>
      </c>
      <c r="K61" s="57">
        <f t="shared" si="59"/>
        <v>463789</v>
      </c>
      <c r="L61" s="57">
        <f t="shared" si="59"/>
        <v>463789</v>
      </c>
      <c r="M61" s="57">
        <f t="shared" si="59"/>
        <v>463789</v>
      </c>
      <c r="N61" s="57">
        <f t="shared" si="59"/>
        <v>463789</v>
      </c>
      <c r="O61" s="57">
        <f t="shared" si="59"/>
        <v>463789</v>
      </c>
      <c r="P61" s="57">
        <f t="shared" si="59"/>
        <v>463789</v>
      </c>
      <c r="Q61" s="57">
        <f t="shared" si="59"/>
        <v>463789</v>
      </c>
    </row>
    <row r="62" spans="1:17">
      <c r="A62" s="49">
        <v>58</v>
      </c>
      <c r="B62" t="s">
        <v>139</v>
      </c>
      <c r="C62" s="50">
        <v>25264</v>
      </c>
      <c r="D62" s="52">
        <f t="shared" si="1"/>
        <v>1.2046681845816396E-2</v>
      </c>
      <c r="E62" s="57">
        <f t="shared" si="2"/>
        <v>18044924</v>
      </c>
      <c r="F62" s="57">
        <f t="shared" si="3"/>
        <v>1503744</v>
      </c>
      <c r="G62" s="57">
        <f t="shared" ref="G62:Q62" si="60">F62</f>
        <v>1503744</v>
      </c>
      <c r="H62" s="57">
        <f t="shared" si="60"/>
        <v>1503744</v>
      </c>
      <c r="I62" s="57">
        <f t="shared" si="60"/>
        <v>1503744</v>
      </c>
      <c r="J62" s="57">
        <f t="shared" si="60"/>
        <v>1503744</v>
      </c>
      <c r="K62" s="57">
        <f t="shared" si="60"/>
        <v>1503744</v>
      </c>
      <c r="L62" s="57">
        <f t="shared" si="60"/>
        <v>1503744</v>
      </c>
      <c r="M62" s="57">
        <f t="shared" si="60"/>
        <v>1503744</v>
      </c>
      <c r="N62" s="57">
        <f t="shared" si="60"/>
        <v>1503744</v>
      </c>
      <c r="O62" s="57">
        <f t="shared" si="60"/>
        <v>1503744</v>
      </c>
      <c r="P62" s="57">
        <f t="shared" si="60"/>
        <v>1503744</v>
      </c>
      <c r="Q62" s="57">
        <f t="shared" si="60"/>
        <v>1503744</v>
      </c>
    </row>
    <row r="63" spans="1:17">
      <c r="A63" s="49">
        <v>59</v>
      </c>
      <c r="B63" t="s">
        <v>141</v>
      </c>
      <c r="C63" s="50">
        <v>59122</v>
      </c>
      <c r="D63" s="52">
        <f t="shared" si="1"/>
        <v>2.819125728658791E-2</v>
      </c>
      <c r="E63" s="57">
        <f t="shared" si="2"/>
        <v>42228150</v>
      </c>
      <c r="F63" s="57">
        <f t="shared" si="3"/>
        <v>3519013</v>
      </c>
      <c r="G63" s="57">
        <f t="shared" ref="G63:Q63" si="61">F63</f>
        <v>3519013</v>
      </c>
      <c r="H63" s="57">
        <f t="shared" si="61"/>
        <v>3519013</v>
      </c>
      <c r="I63" s="57">
        <f t="shared" si="61"/>
        <v>3519013</v>
      </c>
      <c r="J63" s="57">
        <f t="shared" si="61"/>
        <v>3519013</v>
      </c>
      <c r="K63" s="57">
        <f t="shared" si="61"/>
        <v>3519013</v>
      </c>
      <c r="L63" s="57">
        <f t="shared" si="61"/>
        <v>3519013</v>
      </c>
      <c r="M63" s="57">
        <f t="shared" si="61"/>
        <v>3519013</v>
      </c>
      <c r="N63" s="57">
        <f t="shared" si="61"/>
        <v>3519013</v>
      </c>
      <c r="O63" s="57">
        <f t="shared" si="61"/>
        <v>3519013</v>
      </c>
      <c r="P63" s="57">
        <f t="shared" si="61"/>
        <v>3519013</v>
      </c>
      <c r="Q63" s="57">
        <f t="shared" si="61"/>
        <v>3519013</v>
      </c>
    </row>
    <row r="64" spans="1:17">
      <c r="A64" s="49">
        <v>60</v>
      </c>
      <c r="B64" t="s">
        <v>143</v>
      </c>
      <c r="C64" s="50">
        <v>963</v>
      </c>
      <c r="D64" s="52">
        <f t="shared" si="1"/>
        <v>4.5918914730530357E-4</v>
      </c>
      <c r="E64" s="57">
        <f t="shared" si="2"/>
        <v>687827</v>
      </c>
      <c r="F64" s="57">
        <f t="shared" si="3"/>
        <v>57319</v>
      </c>
      <c r="G64" s="57">
        <f t="shared" ref="G64:Q64" si="62">F64</f>
        <v>57319</v>
      </c>
      <c r="H64" s="57">
        <f t="shared" si="62"/>
        <v>57319</v>
      </c>
      <c r="I64" s="57">
        <f t="shared" si="62"/>
        <v>57319</v>
      </c>
      <c r="J64" s="57">
        <f t="shared" si="62"/>
        <v>57319</v>
      </c>
      <c r="K64" s="57">
        <f t="shared" si="62"/>
        <v>57319</v>
      </c>
      <c r="L64" s="57">
        <f t="shared" si="62"/>
        <v>57319</v>
      </c>
      <c r="M64" s="57">
        <f t="shared" si="62"/>
        <v>57319</v>
      </c>
      <c r="N64" s="57">
        <f t="shared" si="62"/>
        <v>57319</v>
      </c>
      <c r="O64" s="57">
        <f t="shared" si="62"/>
        <v>57319</v>
      </c>
      <c r="P64" s="57">
        <f t="shared" si="62"/>
        <v>57319</v>
      </c>
      <c r="Q64" s="57">
        <f t="shared" si="62"/>
        <v>57319</v>
      </c>
    </row>
    <row r="65" spans="1:17">
      <c r="A65" s="49">
        <v>61</v>
      </c>
      <c r="B65" t="s">
        <v>145</v>
      </c>
      <c r="C65" s="50">
        <v>3502</v>
      </c>
      <c r="D65" s="52">
        <f t="shared" si="1"/>
        <v>1.6698654141881341E-3</v>
      </c>
      <c r="E65" s="57">
        <f t="shared" si="2"/>
        <v>2501319</v>
      </c>
      <c r="F65" s="57">
        <f t="shared" si="3"/>
        <v>208443</v>
      </c>
      <c r="G65" s="57">
        <f t="shared" ref="G65:Q65" si="63">F65</f>
        <v>208443</v>
      </c>
      <c r="H65" s="57">
        <f t="shared" si="63"/>
        <v>208443</v>
      </c>
      <c r="I65" s="57">
        <f t="shared" si="63"/>
        <v>208443</v>
      </c>
      <c r="J65" s="57">
        <f t="shared" si="63"/>
        <v>208443</v>
      </c>
      <c r="K65" s="57">
        <f t="shared" si="63"/>
        <v>208443</v>
      </c>
      <c r="L65" s="57">
        <f t="shared" si="63"/>
        <v>208443</v>
      </c>
      <c r="M65" s="57">
        <f t="shared" si="63"/>
        <v>208443</v>
      </c>
      <c r="N65" s="57">
        <f t="shared" si="63"/>
        <v>208443</v>
      </c>
      <c r="O65" s="57">
        <f t="shared" si="63"/>
        <v>208443</v>
      </c>
      <c r="P65" s="57">
        <f t="shared" si="63"/>
        <v>208443</v>
      </c>
      <c r="Q65" s="57">
        <f t="shared" si="63"/>
        <v>208443</v>
      </c>
    </row>
    <row r="66" spans="1:17">
      <c r="A66" s="49">
        <v>62</v>
      </c>
      <c r="B66" t="s">
        <v>147</v>
      </c>
      <c r="C66" s="50">
        <v>4819</v>
      </c>
      <c r="D66" s="52">
        <f t="shared" si="1"/>
        <v>2.2978530642411817E-3</v>
      </c>
      <c r="E66" s="57">
        <f t="shared" si="2"/>
        <v>3441992</v>
      </c>
      <c r="F66" s="57">
        <f t="shared" si="3"/>
        <v>286833</v>
      </c>
      <c r="G66" s="57">
        <f t="shared" ref="G66:Q66" si="64">F66</f>
        <v>286833</v>
      </c>
      <c r="H66" s="57">
        <f t="shared" si="64"/>
        <v>286833</v>
      </c>
      <c r="I66" s="57">
        <f t="shared" si="64"/>
        <v>286833</v>
      </c>
      <c r="J66" s="57">
        <f t="shared" si="64"/>
        <v>286833</v>
      </c>
      <c r="K66" s="57">
        <f t="shared" si="64"/>
        <v>286833</v>
      </c>
      <c r="L66" s="57">
        <f t="shared" si="64"/>
        <v>286833</v>
      </c>
      <c r="M66" s="57">
        <f t="shared" si="64"/>
        <v>286833</v>
      </c>
      <c r="N66" s="57">
        <f t="shared" si="64"/>
        <v>286833</v>
      </c>
      <c r="O66" s="57">
        <f t="shared" si="64"/>
        <v>286833</v>
      </c>
      <c r="P66" s="57">
        <f t="shared" si="64"/>
        <v>286833</v>
      </c>
      <c r="Q66" s="57">
        <f t="shared" si="64"/>
        <v>286833</v>
      </c>
    </row>
    <row r="67" spans="1:17">
      <c r="A67" s="49">
        <v>63</v>
      </c>
      <c r="B67" t="s">
        <v>149</v>
      </c>
      <c r="C67" s="50">
        <v>5119</v>
      </c>
      <c r="D67" s="52">
        <f t="shared" si="1"/>
        <v>2.4409026428409645E-3</v>
      </c>
      <c r="E67" s="57">
        <f t="shared" si="2"/>
        <v>3656268</v>
      </c>
      <c r="F67" s="57">
        <f t="shared" si="3"/>
        <v>304689</v>
      </c>
      <c r="G67" s="57">
        <f t="shared" ref="G67:Q67" si="65">F67</f>
        <v>304689</v>
      </c>
      <c r="H67" s="57">
        <f t="shared" si="65"/>
        <v>304689</v>
      </c>
      <c r="I67" s="57">
        <f t="shared" si="65"/>
        <v>304689</v>
      </c>
      <c r="J67" s="57">
        <f t="shared" si="65"/>
        <v>304689</v>
      </c>
      <c r="K67" s="57">
        <f t="shared" si="65"/>
        <v>304689</v>
      </c>
      <c r="L67" s="57">
        <f t="shared" si="65"/>
        <v>304689</v>
      </c>
      <c r="M67" s="57">
        <f t="shared" si="65"/>
        <v>304689</v>
      </c>
      <c r="N67" s="57">
        <f t="shared" si="65"/>
        <v>304689</v>
      </c>
      <c r="O67" s="57">
        <f t="shared" si="65"/>
        <v>304689</v>
      </c>
      <c r="P67" s="57">
        <f t="shared" si="65"/>
        <v>304689</v>
      </c>
      <c r="Q67" s="57">
        <f t="shared" si="65"/>
        <v>304689</v>
      </c>
    </row>
    <row r="68" spans="1:17">
      <c r="A68" s="49">
        <v>64</v>
      </c>
      <c r="B68" t="s">
        <v>151</v>
      </c>
      <c r="C68" s="50">
        <v>1678</v>
      </c>
      <c r="D68" s="52">
        <f t="shared" si="1"/>
        <v>8.0012397630145312E-4</v>
      </c>
      <c r="E68" s="57">
        <f t="shared" si="2"/>
        <v>1198519</v>
      </c>
      <c r="F68" s="57">
        <f t="shared" si="3"/>
        <v>99877</v>
      </c>
      <c r="G68" s="57">
        <f t="shared" ref="G68:Q68" si="66">F68</f>
        <v>99877</v>
      </c>
      <c r="H68" s="57">
        <f t="shared" si="66"/>
        <v>99877</v>
      </c>
      <c r="I68" s="57">
        <f t="shared" si="66"/>
        <v>99877</v>
      </c>
      <c r="J68" s="57">
        <f t="shared" si="66"/>
        <v>99877</v>
      </c>
      <c r="K68" s="57">
        <f t="shared" si="66"/>
        <v>99877</v>
      </c>
      <c r="L68" s="57">
        <f t="shared" si="66"/>
        <v>99877</v>
      </c>
      <c r="M68" s="57">
        <f t="shared" si="66"/>
        <v>99877</v>
      </c>
      <c r="N68" s="57">
        <f t="shared" si="66"/>
        <v>99877</v>
      </c>
      <c r="O68" s="57">
        <f t="shared" si="66"/>
        <v>99877</v>
      </c>
      <c r="P68" s="57">
        <f t="shared" si="66"/>
        <v>99877</v>
      </c>
      <c r="Q68" s="57">
        <f t="shared" si="66"/>
        <v>99877</v>
      </c>
    </row>
    <row r="69" spans="1:17">
      <c r="A69" s="49">
        <v>65</v>
      </c>
      <c r="B69" t="s">
        <v>153</v>
      </c>
      <c r="C69" s="50">
        <v>1945</v>
      </c>
      <c r="D69" s="52">
        <f t="shared" si="1"/>
        <v>9.2743810125526008E-4</v>
      </c>
      <c r="E69" s="57">
        <f t="shared" si="2"/>
        <v>1389225</v>
      </c>
      <c r="F69" s="57">
        <f t="shared" si="3"/>
        <v>115769</v>
      </c>
      <c r="G69" s="57">
        <f t="shared" ref="G69:Q69" si="67">F69</f>
        <v>115769</v>
      </c>
      <c r="H69" s="57">
        <f t="shared" si="67"/>
        <v>115769</v>
      </c>
      <c r="I69" s="57">
        <f t="shared" si="67"/>
        <v>115769</v>
      </c>
      <c r="J69" s="57">
        <f t="shared" si="67"/>
        <v>115769</v>
      </c>
      <c r="K69" s="57">
        <f t="shared" si="67"/>
        <v>115769</v>
      </c>
      <c r="L69" s="57">
        <f t="shared" si="67"/>
        <v>115769</v>
      </c>
      <c r="M69" s="57">
        <f t="shared" si="67"/>
        <v>115769</v>
      </c>
      <c r="N69" s="57">
        <f t="shared" si="67"/>
        <v>115769</v>
      </c>
      <c r="O69" s="57">
        <f t="shared" si="67"/>
        <v>115769</v>
      </c>
      <c r="P69" s="57">
        <f t="shared" si="67"/>
        <v>115769</v>
      </c>
      <c r="Q69" s="57">
        <f t="shared" si="67"/>
        <v>115769</v>
      </c>
    </row>
    <row r="70" spans="1:17">
      <c r="A70" s="49">
        <v>66</v>
      </c>
      <c r="B70" t="s">
        <v>155</v>
      </c>
      <c r="C70" s="50">
        <v>4047</v>
      </c>
      <c r="D70" s="52">
        <f t="shared" ref="D70:D110" si="68">C70/$C$111</f>
        <v>1.9297388153110733E-3</v>
      </c>
      <c r="E70" s="57">
        <f t="shared" ref="E70:E110" si="69">ROUND($B$1*D70,0)</f>
        <v>2890588</v>
      </c>
      <c r="F70" s="57">
        <f t="shared" ref="F70:F110" si="70">ROUND($E70/12,0)</f>
        <v>240882</v>
      </c>
      <c r="G70" s="57">
        <f t="shared" ref="G70:Q70" si="71">F70</f>
        <v>240882</v>
      </c>
      <c r="H70" s="57">
        <f t="shared" si="71"/>
        <v>240882</v>
      </c>
      <c r="I70" s="57">
        <f t="shared" si="71"/>
        <v>240882</v>
      </c>
      <c r="J70" s="57">
        <f t="shared" si="71"/>
        <v>240882</v>
      </c>
      <c r="K70" s="57">
        <f t="shared" si="71"/>
        <v>240882</v>
      </c>
      <c r="L70" s="57">
        <f t="shared" si="71"/>
        <v>240882</v>
      </c>
      <c r="M70" s="57">
        <f t="shared" si="71"/>
        <v>240882</v>
      </c>
      <c r="N70" s="57">
        <f t="shared" si="71"/>
        <v>240882</v>
      </c>
      <c r="O70" s="57">
        <f t="shared" si="71"/>
        <v>240882</v>
      </c>
      <c r="P70" s="57">
        <f t="shared" si="71"/>
        <v>240882</v>
      </c>
      <c r="Q70" s="57">
        <f t="shared" si="71"/>
        <v>240882</v>
      </c>
    </row>
    <row r="71" spans="1:17">
      <c r="A71" s="49">
        <v>67</v>
      </c>
      <c r="B71" t="s">
        <v>157</v>
      </c>
      <c r="C71" s="50">
        <v>9724</v>
      </c>
      <c r="D71" s="52">
        <f t="shared" si="68"/>
        <v>4.6367136743476339E-3</v>
      </c>
      <c r="E71" s="57">
        <f t="shared" si="69"/>
        <v>6945410</v>
      </c>
      <c r="F71" s="57">
        <f t="shared" si="70"/>
        <v>578784</v>
      </c>
      <c r="G71" s="57">
        <f t="shared" ref="G71:Q71" si="72">F71</f>
        <v>578784</v>
      </c>
      <c r="H71" s="57">
        <f t="shared" si="72"/>
        <v>578784</v>
      </c>
      <c r="I71" s="57">
        <f t="shared" si="72"/>
        <v>578784</v>
      </c>
      <c r="J71" s="57">
        <f t="shared" si="72"/>
        <v>578784</v>
      </c>
      <c r="K71" s="57">
        <f t="shared" si="72"/>
        <v>578784</v>
      </c>
      <c r="L71" s="57">
        <f t="shared" si="72"/>
        <v>578784</v>
      </c>
      <c r="M71" s="57">
        <f t="shared" si="72"/>
        <v>578784</v>
      </c>
      <c r="N71" s="57">
        <f t="shared" si="72"/>
        <v>578784</v>
      </c>
      <c r="O71" s="57">
        <f t="shared" si="72"/>
        <v>578784</v>
      </c>
      <c r="P71" s="57">
        <f t="shared" si="72"/>
        <v>578784</v>
      </c>
      <c r="Q71" s="57">
        <f t="shared" si="72"/>
        <v>578784</v>
      </c>
    </row>
    <row r="72" spans="1:17">
      <c r="A72" s="49">
        <v>68</v>
      </c>
      <c r="B72" t="s">
        <v>159</v>
      </c>
      <c r="C72" s="50">
        <v>3088</v>
      </c>
      <c r="D72" s="52">
        <f t="shared" si="68"/>
        <v>1.4724569957204334E-3</v>
      </c>
      <c r="E72" s="57">
        <f t="shared" si="69"/>
        <v>2205618</v>
      </c>
      <c r="F72" s="57">
        <f t="shared" si="70"/>
        <v>183802</v>
      </c>
      <c r="G72" s="57">
        <f t="shared" ref="G72:Q72" si="73">F72</f>
        <v>183802</v>
      </c>
      <c r="H72" s="57">
        <f t="shared" si="73"/>
        <v>183802</v>
      </c>
      <c r="I72" s="57">
        <f t="shared" si="73"/>
        <v>183802</v>
      </c>
      <c r="J72" s="57">
        <f t="shared" si="73"/>
        <v>183802</v>
      </c>
      <c r="K72" s="57">
        <f t="shared" si="73"/>
        <v>183802</v>
      </c>
      <c r="L72" s="57">
        <f t="shared" si="73"/>
        <v>183802</v>
      </c>
      <c r="M72" s="57">
        <f t="shared" si="73"/>
        <v>183802</v>
      </c>
      <c r="N72" s="57">
        <f t="shared" si="73"/>
        <v>183802</v>
      </c>
      <c r="O72" s="57">
        <f t="shared" si="73"/>
        <v>183802</v>
      </c>
      <c r="P72" s="57">
        <f t="shared" si="73"/>
        <v>183802</v>
      </c>
      <c r="Q72" s="57">
        <f t="shared" si="73"/>
        <v>183802</v>
      </c>
    </row>
    <row r="73" spans="1:17">
      <c r="A73" s="49">
        <v>69</v>
      </c>
      <c r="B73" t="s">
        <v>161</v>
      </c>
      <c r="C73" s="50">
        <v>8902</v>
      </c>
      <c r="D73" s="52">
        <f t="shared" si="68"/>
        <v>4.2447578289842285E-3</v>
      </c>
      <c r="E73" s="57">
        <f t="shared" si="69"/>
        <v>6358293</v>
      </c>
      <c r="F73" s="57">
        <f t="shared" si="70"/>
        <v>529858</v>
      </c>
      <c r="G73" s="57">
        <f t="shared" ref="G73:Q73" si="74">F73</f>
        <v>529858</v>
      </c>
      <c r="H73" s="57">
        <f t="shared" si="74"/>
        <v>529858</v>
      </c>
      <c r="I73" s="57">
        <f t="shared" si="74"/>
        <v>529858</v>
      </c>
      <c r="J73" s="57">
        <f t="shared" si="74"/>
        <v>529858</v>
      </c>
      <c r="K73" s="57">
        <f t="shared" si="74"/>
        <v>529858</v>
      </c>
      <c r="L73" s="57">
        <f t="shared" si="74"/>
        <v>529858</v>
      </c>
      <c r="M73" s="57">
        <f t="shared" si="74"/>
        <v>529858</v>
      </c>
      <c r="N73" s="57">
        <f t="shared" si="74"/>
        <v>529858</v>
      </c>
      <c r="O73" s="57">
        <f t="shared" si="74"/>
        <v>529858</v>
      </c>
      <c r="P73" s="57">
        <f t="shared" si="74"/>
        <v>529858</v>
      </c>
      <c r="Q73" s="57">
        <f t="shared" si="74"/>
        <v>529858</v>
      </c>
    </row>
    <row r="74" spans="1:17">
      <c r="A74" s="49">
        <v>70</v>
      </c>
      <c r="B74" t="s">
        <v>163</v>
      </c>
      <c r="C74" s="50">
        <v>3918</v>
      </c>
      <c r="D74" s="52">
        <f t="shared" si="68"/>
        <v>1.8682274965131666E-3</v>
      </c>
      <c r="E74" s="57">
        <f t="shared" si="69"/>
        <v>2798449</v>
      </c>
      <c r="F74" s="57">
        <f t="shared" si="70"/>
        <v>233204</v>
      </c>
      <c r="G74" s="57">
        <f t="shared" ref="G74:Q74" si="75">F74</f>
        <v>233204</v>
      </c>
      <c r="H74" s="57">
        <f t="shared" si="75"/>
        <v>233204</v>
      </c>
      <c r="I74" s="57">
        <f t="shared" si="75"/>
        <v>233204</v>
      </c>
      <c r="J74" s="57">
        <f t="shared" si="75"/>
        <v>233204</v>
      </c>
      <c r="K74" s="57">
        <f t="shared" si="75"/>
        <v>233204</v>
      </c>
      <c r="L74" s="57">
        <f t="shared" si="75"/>
        <v>233204</v>
      </c>
      <c r="M74" s="57">
        <f t="shared" si="75"/>
        <v>233204</v>
      </c>
      <c r="N74" s="57">
        <f t="shared" si="75"/>
        <v>233204</v>
      </c>
      <c r="O74" s="57">
        <f t="shared" si="75"/>
        <v>233204</v>
      </c>
      <c r="P74" s="57">
        <f t="shared" si="75"/>
        <v>233204</v>
      </c>
      <c r="Q74" s="57">
        <f t="shared" si="75"/>
        <v>233204</v>
      </c>
    </row>
    <row r="75" spans="1:17">
      <c r="A75" s="49">
        <v>71</v>
      </c>
      <c r="B75" t="s">
        <v>165</v>
      </c>
      <c r="C75" s="50">
        <v>1710</v>
      </c>
      <c r="D75" s="52">
        <f t="shared" si="68"/>
        <v>8.1538259801876333E-4</v>
      </c>
      <c r="E75" s="57">
        <f t="shared" si="69"/>
        <v>1221375</v>
      </c>
      <c r="F75" s="57">
        <f t="shared" si="70"/>
        <v>101781</v>
      </c>
      <c r="G75" s="57">
        <f t="shared" ref="G75:Q75" si="76">F75</f>
        <v>101781</v>
      </c>
      <c r="H75" s="57">
        <f t="shared" si="76"/>
        <v>101781</v>
      </c>
      <c r="I75" s="57">
        <f t="shared" si="76"/>
        <v>101781</v>
      </c>
      <c r="J75" s="57">
        <f t="shared" si="76"/>
        <v>101781</v>
      </c>
      <c r="K75" s="57">
        <f t="shared" si="76"/>
        <v>101781</v>
      </c>
      <c r="L75" s="57">
        <f t="shared" si="76"/>
        <v>101781</v>
      </c>
      <c r="M75" s="57">
        <f t="shared" si="76"/>
        <v>101781</v>
      </c>
      <c r="N75" s="57">
        <f t="shared" si="76"/>
        <v>101781</v>
      </c>
      <c r="O75" s="57">
        <f t="shared" si="76"/>
        <v>101781</v>
      </c>
      <c r="P75" s="57">
        <f t="shared" si="76"/>
        <v>101781</v>
      </c>
      <c r="Q75" s="57">
        <f t="shared" si="76"/>
        <v>101781</v>
      </c>
    </row>
    <row r="76" spans="1:17">
      <c r="A76" s="49">
        <v>72</v>
      </c>
      <c r="B76" t="s">
        <v>167</v>
      </c>
      <c r="C76" s="50">
        <v>1762</v>
      </c>
      <c r="D76" s="52">
        <f t="shared" si="68"/>
        <v>8.4017785830939242E-4</v>
      </c>
      <c r="E76" s="57">
        <f t="shared" si="69"/>
        <v>1258516</v>
      </c>
      <c r="F76" s="57">
        <f t="shared" si="70"/>
        <v>104876</v>
      </c>
      <c r="G76" s="57">
        <f t="shared" ref="G76:Q76" si="77">F76</f>
        <v>104876</v>
      </c>
      <c r="H76" s="57">
        <f t="shared" si="77"/>
        <v>104876</v>
      </c>
      <c r="I76" s="57">
        <f t="shared" si="77"/>
        <v>104876</v>
      </c>
      <c r="J76" s="57">
        <f t="shared" si="77"/>
        <v>104876</v>
      </c>
      <c r="K76" s="57">
        <f t="shared" si="77"/>
        <v>104876</v>
      </c>
      <c r="L76" s="57">
        <f t="shared" si="77"/>
        <v>104876</v>
      </c>
      <c r="M76" s="57">
        <f t="shared" si="77"/>
        <v>104876</v>
      </c>
      <c r="N76" s="57">
        <f t="shared" si="77"/>
        <v>104876</v>
      </c>
      <c r="O76" s="57">
        <f t="shared" si="77"/>
        <v>104876</v>
      </c>
      <c r="P76" s="57">
        <f t="shared" si="77"/>
        <v>104876</v>
      </c>
      <c r="Q76" s="57">
        <f t="shared" si="77"/>
        <v>104876</v>
      </c>
    </row>
    <row r="77" spans="1:17">
      <c r="A77" s="49">
        <v>73</v>
      </c>
      <c r="B77" t="s">
        <v>169</v>
      </c>
      <c r="C77" s="50">
        <v>5111</v>
      </c>
      <c r="D77" s="52">
        <f t="shared" si="68"/>
        <v>2.4370879874116369E-3</v>
      </c>
      <c r="E77" s="57">
        <f t="shared" si="69"/>
        <v>3650554</v>
      </c>
      <c r="F77" s="57">
        <f t="shared" si="70"/>
        <v>304213</v>
      </c>
      <c r="G77" s="57">
        <f t="shared" ref="G77:Q77" si="78">F77</f>
        <v>304213</v>
      </c>
      <c r="H77" s="57">
        <f t="shared" si="78"/>
        <v>304213</v>
      </c>
      <c r="I77" s="57">
        <f t="shared" si="78"/>
        <v>304213</v>
      </c>
      <c r="J77" s="57">
        <f t="shared" si="78"/>
        <v>304213</v>
      </c>
      <c r="K77" s="57">
        <f t="shared" si="78"/>
        <v>304213</v>
      </c>
      <c r="L77" s="57">
        <f t="shared" si="78"/>
        <v>304213</v>
      </c>
      <c r="M77" s="57">
        <f t="shared" si="78"/>
        <v>304213</v>
      </c>
      <c r="N77" s="57">
        <f t="shared" si="78"/>
        <v>304213</v>
      </c>
      <c r="O77" s="57">
        <f t="shared" si="78"/>
        <v>304213</v>
      </c>
      <c r="P77" s="57">
        <f t="shared" si="78"/>
        <v>304213</v>
      </c>
      <c r="Q77" s="57">
        <f t="shared" si="78"/>
        <v>304213</v>
      </c>
    </row>
    <row r="78" spans="1:17">
      <c r="A78" s="49">
        <v>74</v>
      </c>
      <c r="B78" t="s">
        <v>171</v>
      </c>
      <c r="C78" s="50">
        <v>3641</v>
      </c>
      <c r="D78" s="52">
        <f t="shared" si="68"/>
        <v>1.7361450522727002E-3</v>
      </c>
      <c r="E78" s="57">
        <f t="shared" si="69"/>
        <v>2600600</v>
      </c>
      <c r="F78" s="57">
        <f t="shared" si="70"/>
        <v>216717</v>
      </c>
      <c r="G78" s="57">
        <f t="shared" ref="G78:Q78" si="79">F78</f>
        <v>216717</v>
      </c>
      <c r="H78" s="57">
        <f t="shared" si="79"/>
        <v>216717</v>
      </c>
      <c r="I78" s="57">
        <f t="shared" si="79"/>
        <v>216717</v>
      </c>
      <c r="J78" s="57">
        <f t="shared" si="79"/>
        <v>216717</v>
      </c>
      <c r="K78" s="57">
        <f t="shared" si="79"/>
        <v>216717</v>
      </c>
      <c r="L78" s="57">
        <f t="shared" si="79"/>
        <v>216717</v>
      </c>
      <c r="M78" s="57">
        <f t="shared" si="79"/>
        <v>216717</v>
      </c>
      <c r="N78" s="57">
        <f t="shared" si="79"/>
        <v>216717</v>
      </c>
      <c r="O78" s="57">
        <f t="shared" si="79"/>
        <v>216717</v>
      </c>
      <c r="P78" s="57">
        <f t="shared" si="79"/>
        <v>216717</v>
      </c>
      <c r="Q78" s="57">
        <f t="shared" si="79"/>
        <v>216717</v>
      </c>
    </row>
    <row r="79" spans="1:17">
      <c r="A79" s="49">
        <v>75</v>
      </c>
      <c r="B79" t="s">
        <v>173</v>
      </c>
      <c r="C79" s="50">
        <v>6551</v>
      </c>
      <c r="D79" s="52">
        <f t="shared" si="68"/>
        <v>3.1237259646905956E-3</v>
      </c>
      <c r="E79" s="57">
        <f t="shared" si="69"/>
        <v>4679081</v>
      </c>
      <c r="F79" s="57">
        <f t="shared" si="70"/>
        <v>389923</v>
      </c>
      <c r="G79" s="57">
        <f t="shared" ref="G79:Q79" si="80">F79</f>
        <v>389923</v>
      </c>
      <c r="H79" s="57">
        <f t="shared" si="80"/>
        <v>389923</v>
      </c>
      <c r="I79" s="57">
        <f t="shared" si="80"/>
        <v>389923</v>
      </c>
      <c r="J79" s="57">
        <f t="shared" si="80"/>
        <v>389923</v>
      </c>
      <c r="K79" s="57">
        <f t="shared" si="80"/>
        <v>389923</v>
      </c>
      <c r="L79" s="57">
        <f t="shared" si="80"/>
        <v>389923</v>
      </c>
      <c r="M79" s="57">
        <f t="shared" si="80"/>
        <v>389923</v>
      </c>
      <c r="N79" s="57">
        <f t="shared" si="80"/>
        <v>389923</v>
      </c>
      <c r="O79" s="57">
        <f t="shared" si="80"/>
        <v>389923</v>
      </c>
      <c r="P79" s="57">
        <f t="shared" si="80"/>
        <v>389923</v>
      </c>
      <c r="Q79" s="57">
        <f t="shared" si="80"/>
        <v>389923</v>
      </c>
    </row>
    <row r="80" spans="1:17">
      <c r="A80" s="49">
        <v>76</v>
      </c>
      <c r="B80" t="s">
        <v>175</v>
      </c>
      <c r="C80" s="50">
        <v>17609</v>
      </c>
      <c r="D80" s="52">
        <f t="shared" si="68"/>
        <v>8.3965334318785983E-3</v>
      </c>
      <c r="E80" s="57">
        <f t="shared" si="69"/>
        <v>12577306</v>
      </c>
      <c r="F80" s="57">
        <f t="shared" si="70"/>
        <v>1048109</v>
      </c>
      <c r="G80" s="57">
        <f t="shared" ref="G80:Q80" si="81">F80</f>
        <v>1048109</v>
      </c>
      <c r="H80" s="57">
        <f t="shared" si="81"/>
        <v>1048109</v>
      </c>
      <c r="I80" s="57">
        <f t="shared" si="81"/>
        <v>1048109</v>
      </c>
      <c r="J80" s="57">
        <f t="shared" si="81"/>
        <v>1048109</v>
      </c>
      <c r="K80" s="57">
        <f t="shared" si="81"/>
        <v>1048109</v>
      </c>
      <c r="L80" s="57">
        <f t="shared" si="81"/>
        <v>1048109</v>
      </c>
      <c r="M80" s="57">
        <f t="shared" si="81"/>
        <v>1048109</v>
      </c>
      <c r="N80" s="57">
        <f t="shared" si="81"/>
        <v>1048109</v>
      </c>
      <c r="O80" s="57">
        <f t="shared" si="81"/>
        <v>1048109</v>
      </c>
      <c r="P80" s="57">
        <f t="shared" si="81"/>
        <v>1048109</v>
      </c>
      <c r="Q80" s="57">
        <f t="shared" si="81"/>
        <v>1048109</v>
      </c>
    </row>
    <row r="81" spans="1:17">
      <c r="A81" s="49">
        <v>77</v>
      </c>
      <c r="B81" t="s">
        <v>177</v>
      </c>
      <c r="C81" s="50">
        <v>2616</v>
      </c>
      <c r="D81" s="52">
        <f t="shared" si="68"/>
        <v>1.247392325390108E-3</v>
      </c>
      <c r="E81" s="57">
        <f t="shared" si="69"/>
        <v>1868490</v>
      </c>
      <c r="F81" s="57">
        <f t="shared" si="70"/>
        <v>155708</v>
      </c>
      <c r="G81" s="57">
        <f t="shared" ref="G81:Q81" si="82">F81</f>
        <v>155708</v>
      </c>
      <c r="H81" s="57">
        <f t="shared" si="82"/>
        <v>155708</v>
      </c>
      <c r="I81" s="57">
        <f t="shared" si="82"/>
        <v>155708</v>
      </c>
      <c r="J81" s="57">
        <f t="shared" si="82"/>
        <v>155708</v>
      </c>
      <c r="K81" s="57">
        <f t="shared" si="82"/>
        <v>155708</v>
      </c>
      <c r="L81" s="57">
        <f t="shared" si="82"/>
        <v>155708</v>
      </c>
      <c r="M81" s="57">
        <f t="shared" si="82"/>
        <v>155708</v>
      </c>
      <c r="N81" s="57">
        <f t="shared" si="82"/>
        <v>155708</v>
      </c>
      <c r="O81" s="57">
        <f t="shared" si="82"/>
        <v>155708</v>
      </c>
      <c r="P81" s="57">
        <f t="shared" si="82"/>
        <v>155708</v>
      </c>
      <c r="Q81" s="57">
        <f t="shared" si="82"/>
        <v>155708</v>
      </c>
    </row>
    <row r="82" spans="1:17">
      <c r="A82" s="49">
        <v>78</v>
      </c>
      <c r="B82" t="s">
        <v>179</v>
      </c>
      <c r="C82" s="50">
        <v>3786</v>
      </c>
      <c r="D82" s="52">
        <f t="shared" si="68"/>
        <v>1.805285681929262E-3</v>
      </c>
      <c r="E82" s="57">
        <f t="shared" si="69"/>
        <v>2704167</v>
      </c>
      <c r="F82" s="57">
        <f t="shared" si="70"/>
        <v>225347</v>
      </c>
      <c r="G82" s="57">
        <f t="shared" ref="G82:Q82" si="83">F82</f>
        <v>225347</v>
      </c>
      <c r="H82" s="57">
        <f t="shared" si="83"/>
        <v>225347</v>
      </c>
      <c r="I82" s="57">
        <f t="shared" si="83"/>
        <v>225347</v>
      </c>
      <c r="J82" s="57">
        <f t="shared" si="83"/>
        <v>225347</v>
      </c>
      <c r="K82" s="57">
        <f t="shared" si="83"/>
        <v>225347</v>
      </c>
      <c r="L82" s="57">
        <f t="shared" si="83"/>
        <v>225347</v>
      </c>
      <c r="M82" s="57">
        <f t="shared" si="83"/>
        <v>225347</v>
      </c>
      <c r="N82" s="57">
        <f t="shared" si="83"/>
        <v>225347</v>
      </c>
      <c r="O82" s="57">
        <f t="shared" si="83"/>
        <v>225347</v>
      </c>
      <c r="P82" s="57">
        <f t="shared" si="83"/>
        <v>225347</v>
      </c>
      <c r="Q82" s="57">
        <f t="shared" si="83"/>
        <v>225347</v>
      </c>
    </row>
    <row r="83" spans="1:17">
      <c r="A83" s="49">
        <v>79</v>
      </c>
      <c r="B83" t="s">
        <v>181</v>
      </c>
      <c r="C83" s="50">
        <v>42440</v>
      </c>
      <c r="D83" s="52">
        <f t="shared" si="68"/>
        <v>2.0236747052582642E-2</v>
      </c>
      <c r="E83" s="57">
        <f t="shared" si="69"/>
        <v>30312957</v>
      </c>
      <c r="F83" s="57">
        <f t="shared" si="70"/>
        <v>2526080</v>
      </c>
      <c r="G83" s="57">
        <f t="shared" ref="G83:Q83" si="84">F83</f>
        <v>2526080</v>
      </c>
      <c r="H83" s="57">
        <f t="shared" si="84"/>
        <v>2526080</v>
      </c>
      <c r="I83" s="57">
        <f t="shared" si="84"/>
        <v>2526080</v>
      </c>
      <c r="J83" s="57">
        <f t="shared" si="84"/>
        <v>2526080</v>
      </c>
      <c r="K83" s="57">
        <f t="shared" si="84"/>
        <v>2526080</v>
      </c>
      <c r="L83" s="57">
        <f t="shared" si="84"/>
        <v>2526080</v>
      </c>
      <c r="M83" s="57">
        <f t="shared" si="84"/>
        <v>2526080</v>
      </c>
      <c r="N83" s="57">
        <f t="shared" si="84"/>
        <v>2526080</v>
      </c>
      <c r="O83" s="57">
        <f t="shared" si="84"/>
        <v>2526080</v>
      </c>
      <c r="P83" s="57">
        <f t="shared" si="84"/>
        <v>2526080</v>
      </c>
      <c r="Q83" s="57">
        <f t="shared" si="84"/>
        <v>2526080</v>
      </c>
    </row>
    <row r="84" spans="1:17">
      <c r="A84" s="49">
        <v>80</v>
      </c>
      <c r="B84" t="s">
        <v>183</v>
      </c>
      <c r="C84" s="50">
        <v>10232</v>
      </c>
      <c r="D84" s="52">
        <f t="shared" si="68"/>
        <v>4.878944294109934E-3</v>
      </c>
      <c r="E84" s="57">
        <f t="shared" si="69"/>
        <v>7308251</v>
      </c>
      <c r="F84" s="57">
        <f t="shared" si="70"/>
        <v>609021</v>
      </c>
      <c r="G84" s="57">
        <f t="shared" ref="G84:Q84" si="85">F84</f>
        <v>609021</v>
      </c>
      <c r="H84" s="57">
        <f t="shared" si="85"/>
        <v>609021</v>
      </c>
      <c r="I84" s="57">
        <f t="shared" si="85"/>
        <v>609021</v>
      </c>
      <c r="J84" s="57">
        <f t="shared" si="85"/>
        <v>609021</v>
      </c>
      <c r="K84" s="57">
        <f t="shared" si="85"/>
        <v>609021</v>
      </c>
      <c r="L84" s="57">
        <f t="shared" si="85"/>
        <v>609021</v>
      </c>
      <c r="M84" s="57">
        <f t="shared" si="85"/>
        <v>609021</v>
      </c>
      <c r="N84" s="57">
        <f t="shared" si="85"/>
        <v>609021</v>
      </c>
      <c r="O84" s="57">
        <f t="shared" si="85"/>
        <v>609021</v>
      </c>
      <c r="P84" s="57">
        <f t="shared" si="85"/>
        <v>609021</v>
      </c>
      <c r="Q84" s="57">
        <f t="shared" si="85"/>
        <v>609021</v>
      </c>
    </row>
    <row r="85" spans="1:17">
      <c r="A85" s="49">
        <v>81</v>
      </c>
      <c r="B85" t="s">
        <v>185</v>
      </c>
      <c r="C85" s="50">
        <v>3216</v>
      </c>
      <c r="D85" s="52">
        <f t="shared" si="68"/>
        <v>1.5334914825896743E-3</v>
      </c>
      <c r="E85" s="57">
        <f t="shared" si="69"/>
        <v>2297042</v>
      </c>
      <c r="F85" s="57">
        <f t="shared" si="70"/>
        <v>191420</v>
      </c>
      <c r="G85" s="57">
        <f t="shared" ref="G85:Q85" si="86">F85</f>
        <v>191420</v>
      </c>
      <c r="H85" s="57">
        <f t="shared" si="86"/>
        <v>191420</v>
      </c>
      <c r="I85" s="57">
        <f t="shared" si="86"/>
        <v>191420</v>
      </c>
      <c r="J85" s="57">
        <f t="shared" si="86"/>
        <v>191420</v>
      </c>
      <c r="K85" s="57">
        <f t="shared" si="86"/>
        <v>191420</v>
      </c>
      <c r="L85" s="57">
        <f t="shared" si="86"/>
        <v>191420</v>
      </c>
      <c r="M85" s="57">
        <f t="shared" si="86"/>
        <v>191420</v>
      </c>
      <c r="N85" s="57">
        <f t="shared" si="86"/>
        <v>191420</v>
      </c>
      <c r="O85" s="57">
        <f t="shared" si="86"/>
        <v>191420</v>
      </c>
      <c r="P85" s="57">
        <f t="shared" si="86"/>
        <v>191420</v>
      </c>
      <c r="Q85" s="57">
        <f t="shared" si="86"/>
        <v>191420</v>
      </c>
    </row>
    <row r="86" spans="1:17">
      <c r="A86" s="49">
        <v>82</v>
      </c>
      <c r="B86" t="s">
        <v>187</v>
      </c>
      <c r="C86" s="50">
        <v>3704</v>
      </c>
      <c r="D86" s="52">
        <f t="shared" si="68"/>
        <v>1.7661854637786546E-3</v>
      </c>
      <c r="E86" s="57">
        <f t="shared" si="69"/>
        <v>2645598</v>
      </c>
      <c r="F86" s="57">
        <f t="shared" si="70"/>
        <v>220467</v>
      </c>
      <c r="G86" s="57">
        <f t="shared" ref="G86:Q86" si="87">F86</f>
        <v>220467</v>
      </c>
      <c r="H86" s="57">
        <f t="shared" si="87"/>
        <v>220467</v>
      </c>
      <c r="I86" s="57">
        <f t="shared" si="87"/>
        <v>220467</v>
      </c>
      <c r="J86" s="57">
        <f t="shared" si="87"/>
        <v>220467</v>
      </c>
      <c r="K86" s="57">
        <f t="shared" si="87"/>
        <v>220467</v>
      </c>
      <c r="L86" s="57">
        <f t="shared" si="87"/>
        <v>220467</v>
      </c>
      <c r="M86" s="57">
        <f t="shared" si="87"/>
        <v>220467</v>
      </c>
      <c r="N86" s="57">
        <f t="shared" si="87"/>
        <v>220467</v>
      </c>
      <c r="O86" s="57">
        <f t="shared" si="87"/>
        <v>220467</v>
      </c>
      <c r="P86" s="57">
        <f t="shared" si="87"/>
        <v>220467</v>
      </c>
      <c r="Q86" s="57">
        <f t="shared" si="87"/>
        <v>220467</v>
      </c>
    </row>
    <row r="87" spans="1:17">
      <c r="A87" s="49">
        <v>83</v>
      </c>
      <c r="B87" t="s">
        <v>189</v>
      </c>
      <c r="C87" s="50">
        <v>1778</v>
      </c>
      <c r="D87" s="52">
        <f t="shared" si="68"/>
        <v>8.4780716916804753E-4</v>
      </c>
      <c r="E87" s="57">
        <f t="shared" si="69"/>
        <v>1269944</v>
      </c>
      <c r="F87" s="57">
        <f t="shared" si="70"/>
        <v>105829</v>
      </c>
      <c r="G87" s="57">
        <f t="shared" ref="G87:Q87" si="88">F87</f>
        <v>105829</v>
      </c>
      <c r="H87" s="57">
        <f t="shared" si="88"/>
        <v>105829</v>
      </c>
      <c r="I87" s="57">
        <f t="shared" si="88"/>
        <v>105829</v>
      </c>
      <c r="J87" s="57">
        <f t="shared" si="88"/>
        <v>105829</v>
      </c>
      <c r="K87" s="57">
        <f t="shared" si="88"/>
        <v>105829</v>
      </c>
      <c r="L87" s="57">
        <f t="shared" si="88"/>
        <v>105829</v>
      </c>
      <c r="M87" s="57">
        <f t="shared" si="88"/>
        <v>105829</v>
      </c>
      <c r="N87" s="57">
        <f t="shared" si="88"/>
        <v>105829</v>
      </c>
      <c r="O87" s="57">
        <f t="shared" si="88"/>
        <v>105829</v>
      </c>
      <c r="P87" s="57">
        <f t="shared" si="88"/>
        <v>105829</v>
      </c>
      <c r="Q87" s="57">
        <f t="shared" si="88"/>
        <v>105829</v>
      </c>
    </row>
    <row r="88" spans="1:17">
      <c r="A88" s="49">
        <v>84</v>
      </c>
      <c r="B88" t="s">
        <v>191</v>
      </c>
      <c r="C88" s="50">
        <v>7210</v>
      </c>
      <c r="D88" s="52">
        <f t="shared" si="68"/>
        <v>3.4379582056814524E-3</v>
      </c>
      <c r="E88" s="57">
        <f t="shared" si="69"/>
        <v>5149774</v>
      </c>
      <c r="F88" s="57">
        <f t="shared" si="70"/>
        <v>429148</v>
      </c>
      <c r="G88" s="57">
        <f t="shared" ref="G88:Q88" si="89">F88</f>
        <v>429148</v>
      </c>
      <c r="H88" s="57">
        <f t="shared" si="89"/>
        <v>429148</v>
      </c>
      <c r="I88" s="57">
        <f t="shared" si="89"/>
        <v>429148</v>
      </c>
      <c r="J88" s="57">
        <f t="shared" si="89"/>
        <v>429148</v>
      </c>
      <c r="K88" s="57">
        <f t="shared" si="89"/>
        <v>429148</v>
      </c>
      <c r="L88" s="57">
        <f t="shared" si="89"/>
        <v>429148</v>
      </c>
      <c r="M88" s="57">
        <f t="shared" si="89"/>
        <v>429148</v>
      </c>
      <c r="N88" s="57">
        <f t="shared" si="89"/>
        <v>429148</v>
      </c>
      <c r="O88" s="57">
        <f t="shared" si="89"/>
        <v>429148</v>
      </c>
      <c r="P88" s="57">
        <f t="shared" si="89"/>
        <v>429148</v>
      </c>
      <c r="Q88" s="57">
        <f t="shared" si="89"/>
        <v>429148</v>
      </c>
    </row>
    <row r="89" spans="1:17">
      <c r="A89" s="49">
        <v>85</v>
      </c>
      <c r="B89" t="s">
        <v>193</v>
      </c>
      <c r="C89" s="50">
        <v>15503</v>
      </c>
      <c r="D89" s="52">
        <f t="shared" si="68"/>
        <v>7.392325390108122E-3</v>
      </c>
      <c r="E89" s="57">
        <f t="shared" si="69"/>
        <v>11073086</v>
      </c>
      <c r="F89" s="57">
        <f t="shared" si="70"/>
        <v>922757</v>
      </c>
      <c r="G89" s="57">
        <f t="shared" ref="G89:Q89" si="90">F89</f>
        <v>922757</v>
      </c>
      <c r="H89" s="57">
        <f t="shared" si="90"/>
        <v>922757</v>
      </c>
      <c r="I89" s="57">
        <f t="shared" si="90"/>
        <v>922757</v>
      </c>
      <c r="J89" s="57">
        <f t="shared" si="90"/>
        <v>922757</v>
      </c>
      <c r="K89" s="57">
        <f t="shared" si="90"/>
        <v>922757</v>
      </c>
      <c r="L89" s="57">
        <f t="shared" si="90"/>
        <v>922757</v>
      </c>
      <c r="M89" s="57">
        <f t="shared" si="90"/>
        <v>922757</v>
      </c>
      <c r="N89" s="57">
        <f t="shared" si="90"/>
        <v>922757</v>
      </c>
      <c r="O89" s="57">
        <f t="shared" si="90"/>
        <v>922757</v>
      </c>
      <c r="P89" s="57">
        <f t="shared" si="90"/>
        <v>922757</v>
      </c>
      <c r="Q89" s="57">
        <f t="shared" si="90"/>
        <v>922757</v>
      </c>
    </row>
    <row r="90" spans="1:17">
      <c r="A90" s="49">
        <v>86</v>
      </c>
      <c r="B90" t="s">
        <v>195</v>
      </c>
      <c r="C90" s="50">
        <v>2134</v>
      </c>
      <c r="D90" s="52">
        <f t="shared" si="68"/>
        <v>1.0175593357731234E-3</v>
      </c>
      <c r="E90" s="57">
        <f t="shared" si="69"/>
        <v>1524219</v>
      </c>
      <c r="F90" s="57">
        <f t="shared" si="70"/>
        <v>127018</v>
      </c>
      <c r="G90" s="57">
        <f t="shared" ref="G90:Q90" si="91">F90</f>
        <v>127018</v>
      </c>
      <c r="H90" s="57">
        <f t="shared" si="91"/>
        <v>127018</v>
      </c>
      <c r="I90" s="57">
        <f t="shared" si="91"/>
        <v>127018</v>
      </c>
      <c r="J90" s="57">
        <f t="shared" si="91"/>
        <v>127018</v>
      </c>
      <c r="K90" s="57">
        <f t="shared" si="91"/>
        <v>127018</v>
      </c>
      <c r="L90" s="57">
        <f t="shared" si="91"/>
        <v>127018</v>
      </c>
      <c r="M90" s="57">
        <f t="shared" si="91"/>
        <v>127018</v>
      </c>
      <c r="N90" s="57">
        <f t="shared" si="91"/>
        <v>127018</v>
      </c>
      <c r="O90" s="57">
        <f t="shared" si="91"/>
        <v>127018</v>
      </c>
      <c r="P90" s="57">
        <f t="shared" si="91"/>
        <v>127018</v>
      </c>
      <c r="Q90" s="57">
        <f t="shared" si="91"/>
        <v>127018</v>
      </c>
    </row>
    <row r="91" spans="1:17">
      <c r="A91" s="49">
        <v>87</v>
      </c>
      <c r="B91" t="s">
        <v>197</v>
      </c>
      <c r="C91" s="50">
        <v>5124</v>
      </c>
      <c r="D91" s="52">
        <f t="shared" si="68"/>
        <v>2.4432868024842945E-3</v>
      </c>
      <c r="E91" s="57">
        <f t="shared" si="69"/>
        <v>3659840</v>
      </c>
      <c r="F91" s="57">
        <f t="shared" si="70"/>
        <v>304987</v>
      </c>
      <c r="G91" s="57">
        <f t="shared" ref="G91:Q91" si="92">F91</f>
        <v>304987</v>
      </c>
      <c r="H91" s="57">
        <f t="shared" si="92"/>
        <v>304987</v>
      </c>
      <c r="I91" s="57">
        <f t="shared" si="92"/>
        <v>304987</v>
      </c>
      <c r="J91" s="57">
        <f t="shared" si="92"/>
        <v>304987</v>
      </c>
      <c r="K91" s="57">
        <f t="shared" si="92"/>
        <v>304987</v>
      </c>
      <c r="L91" s="57">
        <f t="shared" si="92"/>
        <v>304987</v>
      </c>
      <c r="M91" s="57">
        <f t="shared" si="92"/>
        <v>304987</v>
      </c>
      <c r="N91" s="57">
        <f t="shared" si="92"/>
        <v>304987</v>
      </c>
      <c r="O91" s="57">
        <f t="shared" si="92"/>
        <v>304987</v>
      </c>
      <c r="P91" s="57">
        <f t="shared" si="92"/>
        <v>304987</v>
      </c>
      <c r="Q91" s="57">
        <f t="shared" si="92"/>
        <v>304987</v>
      </c>
    </row>
    <row r="92" spans="1:17">
      <c r="A92" s="49">
        <v>88</v>
      </c>
      <c r="B92" t="s">
        <v>199</v>
      </c>
      <c r="C92" s="50">
        <v>1916</v>
      </c>
      <c r="D92" s="52">
        <f t="shared" si="68"/>
        <v>9.136099753239477E-4</v>
      </c>
      <c r="E92" s="57">
        <f t="shared" si="69"/>
        <v>1368511</v>
      </c>
      <c r="F92" s="57">
        <f t="shared" si="70"/>
        <v>114043</v>
      </c>
      <c r="G92" s="57">
        <f t="shared" ref="G92:Q92" si="93">F92</f>
        <v>114043</v>
      </c>
      <c r="H92" s="57">
        <f t="shared" si="93"/>
        <v>114043</v>
      </c>
      <c r="I92" s="57">
        <f t="shared" si="93"/>
        <v>114043</v>
      </c>
      <c r="J92" s="57">
        <f t="shared" si="93"/>
        <v>114043</v>
      </c>
      <c r="K92" s="57">
        <f t="shared" si="93"/>
        <v>114043</v>
      </c>
      <c r="L92" s="57">
        <f t="shared" si="93"/>
        <v>114043</v>
      </c>
      <c r="M92" s="57">
        <f t="shared" si="93"/>
        <v>114043</v>
      </c>
      <c r="N92" s="57">
        <f t="shared" si="93"/>
        <v>114043</v>
      </c>
      <c r="O92" s="57">
        <f t="shared" si="93"/>
        <v>114043</v>
      </c>
      <c r="P92" s="57">
        <f t="shared" si="93"/>
        <v>114043</v>
      </c>
      <c r="Q92" s="57">
        <f t="shared" si="93"/>
        <v>114043</v>
      </c>
    </row>
    <row r="93" spans="1:17">
      <c r="A93" s="49">
        <v>89</v>
      </c>
      <c r="B93" t="s">
        <v>201</v>
      </c>
      <c r="C93" s="50">
        <v>40161</v>
      </c>
      <c r="D93" s="52">
        <f t="shared" si="68"/>
        <v>1.9150047087152955E-2</v>
      </c>
      <c r="E93" s="57">
        <f t="shared" si="69"/>
        <v>28685172</v>
      </c>
      <c r="F93" s="57">
        <f t="shared" si="70"/>
        <v>2390431</v>
      </c>
      <c r="G93" s="57">
        <f t="shared" ref="G93:Q93" si="94">F93</f>
        <v>2390431</v>
      </c>
      <c r="H93" s="57">
        <f t="shared" si="94"/>
        <v>2390431</v>
      </c>
      <c r="I93" s="57">
        <f t="shared" si="94"/>
        <v>2390431</v>
      </c>
      <c r="J93" s="57">
        <f t="shared" si="94"/>
        <v>2390431</v>
      </c>
      <c r="K93" s="57">
        <f t="shared" si="94"/>
        <v>2390431</v>
      </c>
      <c r="L93" s="57">
        <f t="shared" si="94"/>
        <v>2390431</v>
      </c>
      <c r="M93" s="57">
        <f t="shared" si="94"/>
        <v>2390431</v>
      </c>
      <c r="N93" s="57">
        <f t="shared" si="94"/>
        <v>2390431</v>
      </c>
      <c r="O93" s="57">
        <f t="shared" si="94"/>
        <v>2390431</v>
      </c>
      <c r="P93" s="57">
        <f t="shared" si="94"/>
        <v>2390431</v>
      </c>
      <c r="Q93" s="57">
        <f t="shared" si="94"/>
        <v>2390431</v>
      </c>
    </row>
    <row r="94" spans="1:17">
      <c r="A94" s="49">
        <v>90</v>
      </c>
      <c r="B94" t="s">
        <v>203</v>
      </c>
      <c r="C94" s="50">
        <v>7362</v>
      </c>
      <c r="D94" s="52">
        <f t="shared" si="68"/>
        <v>3.5104366588386759E-3</v>
      </c>
      <c r="E94" s="57">
        <f t="shared" si="69"/>
        <v>5258341</v>
      </c>
      <c r="F94" s="57">
        <f t="shared" si="70"/>
        <v>438195</v>
      </c>
      <c r="G94" s="57">
        <f t="shared" ref="G94:Q94" si="95">F94</f>
        <v>438195</v>
      </c>
      <c r="H94" s="57">
        <f t="shared" si="95"/>
        <v>438195</v>
      </c>
      <c r="I94" s="57">
        <f t="shared" si="95"/>
        <v>438195</v>
      </c>
      <c r="J94" s="57">
        <f t="shared" si="95"/>
        <v>438195</v>
      </c>
      <c r="K94" s="57">
        <f t="shared" si="95"/>
        <v>438195</v>
      </c>
      <c r="L94" s="57">
        <f t="shared" si="95"/>
        <v>438195</v>
      </c>
      <c r="M94" s="57">
        <f t="shared" si="95"/>
        <v>438195</v>
      </c>
      <c r="N94" s="57">
        <f t="shared" si="95"/>
        <v>438195</v>
      </c>
      <c r="O94" s="57">
        <f t="shared" si="95"/>
        <v>438195</v>
      </c>
      <c r="P94" s="57">
        <f t="shared" si="95"/>
        <v>438195</v>
      </c>
      <c r="Q94" s="57">
        <f t="shared" si="95"/>
        <v>438195</v>
      </c>
    </row>
    <row r="95" spans="1:17">
      <c r="A95" s="49">
        <v>91</v>
      </c>
      <c r="B95" t="s">
        <v>205</v>
      </c>
      <c r="C95" s="50">
        <v>11942</v>
      </c>
      <c r="D95" s="52">
        <f t="shared" si="68"/>
        <v>5.6943268921286969E-3</v>
      </c>
      <c r="E95" s="57">
        <f t="shared" si="69"/>
        <v>8529626</v>
      </c>
      <c r="F95" s="57">
        <f t="shared" si="70"/>
        <v>710802</v>
      </c>
      <c r="G95" s="57">
        <f t="shared" ref="G95:Q95" si="96">F95</f>
        <v>710802</v>
      </c>
      <c r="H95" s="57">
        <f t="shared" si="96"/>
        <v>710802</v>
      </c>
      <c r="I95" s="57">
        <f t="shared" si="96"/>
        <v>710802</v>
      </c>
      <c r="J95" s="57">
        <f t="shared" si="96"/>
        <v>710802</v>
      </c>
      <c r="K95" s="57">
        <f t="shared" si="96"/>
        <v>710802</v>
      </c>
      <c r="L95" s="57">
        <f t="shared" si="96"/>
        <v>710802</v>
      </c>
      <c r="M95" s="57">
        <f t="shared" si="96"/>
        <v>710802</v>
      </c>
      <c r="N95" s="57">
        <f t="shared" si="96"/>
        <v>710802</v>
      </c>
      <c r="O95" s="57">
        <f t="shared" si="96"/>
        <v>710802</v>
      </c>
      <c r="P95" s="57">
        <f t="shared" si="96"/>
        <v>710802</v>
      </c>
      <c r="Q95" s="57">
        <f t="shared" si="96"/>
        <v>710802</v>
      </c>
    </row>
    <row r="96" spans="1:17">
      <c r="A96" s="49">
        <v>92</v>
      </c>
      <c r="B96" t="s">
        <v>207</v>
      </c>
      <c r="C96" s="50">
        <v>7157</v>
      </c>
      <c r="D96" s="52">
        <f t="shared" si="68"/>
        <v>3.4126861134621575E-3</v>
      </c>
      <c r="E96" s="57">
        <f t="shared" si="69"/>
        <v>5111919</v>
      </c>
      <c r="F96" s="57">
        <f t="shared" si="70"/>
        <v>425993</v>
      </c>
      <c r="G96" s="57">
        <f t="shared" ref="G96:Q96" si="97">F96</f>
        <v>425993</v>
      </c>
      <c r="H96" s="57">
        <f t="shared" si="97"/>
        <v>425993</v>
      </c>
      <c r="I96" s="57">
        <f t="shared" si="97"/>
        <v>425993</v>
      </c>
      <c r="J96" s="57">
        <f t="shared" si="97"/>
        <v>425993</v>
      </c>
      <c r="K96" s="57">
        <f t="shared" si="97"/>
        <v>425993</v>
      </c>
      <c r="L96" s="57">
        <f t="shared" si="97"/>
        <v>425993</v>
      </c>
      <c r="M96" s="57">
        <f t="shared" si="97"/>
        <v>425993</v>
      </c>
      <c r="N96" s="57">
        <f t="shared" si="97"/>
        <v>425993</v>
      </c>
      <c r="O96" s="57">
        <f t="shared" si="97"/>
        <v>425993</v>
      </c>
      <c r="P96" s="57">
        <f t="shared" si="97"/>
        <v>425993</v>
      </c>
      <c r="Q96" s="57">
        <f t="shared" si="97"/>
        <v>425993</v>
      </c>
    </row>
    <row r="97" spans="1:17">
      <c r="A97" s="49">
        <v>93</v>
      </c>
      <c r="B97" t="s">
        <v>209</v>
      </c>
      <c r="C97" s="50">
        <v>17787</v>
      </c>
      <c r="D97" s="52">
        <f t="shared" si="68"/>
        <v>8.4814095151811361E-3</v>
      </c>
      <c r="E97" s="57">
        <f t="shared" si="69"/>
        <v>12704443</v>
      </c>
      <c r="F97" s="57">
        <f t="shared" si="70"/>
        <v>1058704</v>
      </c>
      <c r="G97" s="57">
        <f t="shared" ref="G97:Q97" si="98">F97</f>
        <v>1058704</v>
      </c>
      <c r="H97" s="57">
        <f t="shared" si="98"/>
        <v>1058704</v>
      </c>
      <c r="I97" s="57">
        <f t="shared" si="98"/>
        <v>1058704</v>
      </c>
      <c r="J97" s="57">
        <f t="shared" si="98"/>
        <v>1058704</v>
      </c>
      <c r="K97" s="57">
        <f t="shared" si="98"/>
        <v>1058704</v>
      </c>
      <c r="L97" s="57">
        <f t="shared" si="98"/>
        <v>1058704</v>
      </c>
      <c r="M97" s="57">
        <f t="shared" si="98"/>
        <v>1058704</v>
      </c>
      <c r="N97" s="57">
        <f t="shared" si="98"/>
        <v>1058704</v>
      </c>
      <c r="O97" s="57">
        <f t="shared" si="98"/>
        <v>1058704</v>
      </c>
      <c r="P97" s="57">
        <f t="shared" si="98"/>
        <v>1058704</v>
      </c>
      <c r="Q97" s="57">
        <f t="shared" si="98"/>
        <v>1058704</v>
      </c>
    </row>
    <row r="98" spans="1:17">
      <c r="A98" s="49">
        <v>94</v>
      </c>
      <c r="B98" t="s">
        <v>211</v>
      </c>
      <c r="C98" s="50">
        <v>4813</v>
      </c>
      <c r="D98" s="52">
        <f t="shared" si="68"/>
        <v>2.2949920726691858E-3</v>
      </c>
      <c r="E98" s="57">
        <f t="shared" si="69"/>
        <v>3437707</v>
      </c>
      <c r="F98" s="57">
        <f t="shared" si="70"/>
        <v>286476</v>
      </c>
      <c r="G98" s="57">
        <f t="shared" ref="G98:Q98" si="99">F98</f>
        <v>286476</v>
      </c>
      <c r="H98" s="57">
        <f t="shared" si="99"/>
        <v>286476</v>
      </c>
      <c r="I98" s="57">
        <f t="shared" si="99"/>
        <v>286476</v>
      </c>
      <c r="J98" s="57">
        <f t="shared" si="99"/>
        <v>286476</v>
      </c>
      <c r="K98" s="57">
        <f t="shared" si="99"/>
        <v>286476</v>
      </c>
      <c r="L98" s="57">
        <f t="shared" si="99"/>
        <v>286476</v>
      </c>
      <c r="M98" s="57">
        <f t="shared" si="99"/>
        <v>286476</v>
      </c>
      <c r="N98" s="57">
        <f t="shared" si="99"/>
        <v>286476</v>
      </c>
      <c r="O98" s="57">
        <f t="shared" si="99"/>
        <v>286476</v>
      </c>
      <c r="P98" s="57">
        <f t="shared" si="99"/>
        <v>286476</v>
      </c>
      <c r="Q98" s="57">
        <f t="shared" si="99"/>
        <v>286476</v>
      </c>
    </row>
    <row r="99" spans="1:17">
      <c r="A99" s="49">
        <v>95</v>
      </c>
      <c r="B99" t="s">
        <v>213</v>
      </c>
      <c r="C99" s="50">
        <v>5407</v>
      </c>
      <c r="D99" s="52">
        <f t="shared" si="68"/>
        <v>2.5782302382967564E-3</v>
      </c>
      <c r="E99" s="57">
        <f t="shared" si="69"/>
        <v>3861974</v>
      </c>
      <c r="F99" s="57">
        <f t="shared" si="70"/>
        <v>321831</v>
      </c>
      <c r="G99" s="57">
        <f t="shared" ref="G99:Q99" si="100">F99</f>
        <v>321831</v>
      </c>
      <c r="H99" s="57">
        <f t="shared" si="100"/>
        <v>321831</v>
      </c>
      <c r="I99" s="57">
        <f t="shared" si="100"/>
        <v>321831</v>
      </c>
      <c r="J99" s="57">
        <f t="shared" si="100"/>
        <v>321831</v>
      </c>
      <c r="K99" s="57">
        <f t="shared" si="100"/>
        <v>321831</v>
      </c>
      <c r="L99" s="57">
        <f t="shared" si="100"/>
        <v>321831</v>
      </c>
      <c r="M99" s="57">
        <f t="shared" si="100"/>
        <v>321831</v>
      </c>
      <c r="N99" s="57">
        <f t="shared" si="100"/>
        <v>321831</v>
      </c>
      <c r="O99" s="57">
        <f t="shared" si="100"/>
        <v>321831</v>
      </c>
      <c r="P99" s="57">
        <f t="shared" si="100"/>
        <v>321831</v>
      </c>
      <c r="Q99" s="57">
        <f t="shared" si="100"/>
        <v>321831</v>
      </c>
    </row>
    <row r="100" spans="1:17">
      <c r="A100" s="49">
        <v>96</v>
      </c>
      <c r="B100" t="s">
        <v>215</v>
      </c>
      <c r="C100" s="50">
        <v>77621</v>
      </c>
      <c r="D100" s="52">
        <f t="shared" si="68"/>
        <v>3.7012171134979198E-2</v>
      </c>
      <c r="E100" s="57">
        <f t="shared" si="69"/>
        <v>55441142</v>
      </c>
      <c r="F100" s="57">
        <f t="shared" si="70"/>
        <v>4620095</v>
      </c>
      <c r="G100" s="57">
        <f t="shared" ref="G100:Q100" si="101">F100</f>
        <v>4620095</v>
      </c>
      <c r="H100" s="57">
        <f t="shared" si="101"/>
        <v>4620095</v>
      </c>
      <c r="I100" s="57">
        <f t="shared" si="101"/>
        <v>4620095</v>
      </c>
      <c r="J100" s="57">
        <f t="shared" si="101"/>
        <v>4620095</v>
      </c>
      <c r="K100" s="57">
        <f t="shared" si="101"/>
        <v>4620095</v>
      </c>
      <c r="L100" s="57">
        <f t="shared" si="101"/>
        <v>4620095</v>
      </c>
      <c r="M100" s="57">
        <f t="shared" si="101"/>
        <v>4620095</v>
      </c>
      <c r="N100" s="57">
        <f t="shared" si="101"/>
        <v>4620095</v>
      </c>
      <c r="O100" s="57">
        <f t="shared" si="101"/>
        <v>4620095</v>
      </c>
      <c r="P100" s="57">
        <f t="shared" si="101"/>
        <v>4620095</v>
      </c>
      <c r="Q100" s="57">
        <f t="shared" si="101"/>
        <v>4620095</v>
      </c>
    </row>
    <row r="101" spans="1:17">
      <c r="A101" s="49">
        <v>97</v>
      </c>
      <c r="B101" t="s">
        <v>217</v>
      </c>
      <c r="C101" s="50">
        <v>3522</v>
      </c>
      <c r="D101" s="52">
        <f t="shared" si="68"/>
        <v>1.679402052761453E-3</v>
      </c>
      <c r="E101" s="57">
        <f t="shared" si="69"/>
        <v>2515604</v>
      </c>
      <c r="F101" s="57">
        <f t="shared" si="70"/>
        <v>209634</v>
      </c>
      <c r="G101" s="57">
        <f t="shared" ref="G101:Q101" si="102">F101</f>
        <v>209634</v>
      </c>
      <c r="H101" s="57">
        <f t="shared" si="102"/>
        <v>209634</v>
      </c>
      <c r="I101" s="57">
        <f t="shared" si="102"/>
        <v>209634</v>
      </c>
      <c r="J101" s="57">
        <f t="shared" si="102"/>
        <v>209634</v>
      </c>
      <c r="K101" s="57">
        <f t="shared" si="102"/>
        <v>209634</v>
      </c>
      <c r="L101" s="57">
        <f t="shared" si="102"/>
        <v>209634</v>
      </c>
      <c r="M101" s="57">
        <f t="shared" si="102"/>
        <v>209634</v>
      </c>
      <c r="N101" s="57">
        <f t="shared" si="102"/>
        <v>209634</v>
      </c>
      <c r="O101" s="57">
        <f t="shared" si="102"/>
        <v>209634</v>
      </c>
      <c r="P101" s="57">
        <f t="shared" si="102"/>
        <v>209634</v>
      </c>
      <c r="Q101" s="57">
        <f t="shared" si="102"/>
        <v>209634</v>
      </c>
    </row>
    <row r="102" spans="1:17">
      <c r="A102" s="49">
        <v>98</v>
      </c>
      <c r="B102" t="s">
        <v>219</v>
      </c>
      <c r="C102" s="50">
        <v>14784</v>
      </c>
      <c r="D102" s="52">
        <f t="shared" si="68"/>
        <v>7.049483233397308E-3</v>
      </c>
      <c r="E102" s="57">
        <f t="shared" si="69"/>
        <v>10559537</v>
      </c>
      <c r="F102" s="57">
        <f t="shared" si="70"/>
        <v>879961</v>
      </c>
      <c r="G102" s="57">
        <f t="shared" ref="G102:Q102" si="103">F102</f>
        <v>879961</v>
      </c>
      <c r="H102" s="57">
        <f t="shared" si="103"/>
        <v>879961</v>
      </c>
      <c r="I102" s="57">
        <f t="shared" si="103"/>
        <v>879961</v>
      </c>
      <c r="J102" s="57">
        <f t="shared" si="103"/>
        <v>879961</v>
      </c>
      <c r="K102" s="57">
        <f t="shared" si="103"/>
        <v>879961</v>
      </c>
      <c r="L102" s="57">
        <f t="shared" si="103"/>
        <v>879961</v>
      </c>
      <c r="M102" s="57">
        <f t="shared" si="103"/>
        <v>879961</v>
      </c>
      <c r="N102" s="57">
        <f t="shared" si="103"/>
        <v>879961</v>
      </c>
      <c r="O102" s="57">
        <f t="shared" si="103"/>
        <v>879961</v>
      </c>
      <c r="P102" s="57">
        <f t="shared" si="103"/>
        <v>879961</v>
      </c>
      <c r="Q102" s="57">
        <f t="shared" si="103"/>
        <v>879961</v>
      </c>
    </row>
    <row r="103" spans="1:17">
      <c r="A103" s="49">
        <v>99</v>
      </c>
      <c r="B103" t="s">
        <v>221</v>
      </c>
      <c r="C103" s="50">
        <v>4056</v>
      </c>
      <c r="D103" s="52">
        <f t="shared" si="68"/>
        <v>1.9340303026690667E-3</v>
      </c>
      <c r="E103" s="57">
        <f t="shared" si="69"/>
        <v>2897016</v>
      </c>
      <c r="F103" s="57">
        <f t="shared" si="70"/>
        <v>241418</v>
      </c>
      <c r="G103" s="57">
        <f t="shared" ref="G103:Q103" si="104">F103</f>
        <v>241418</v>
      </c>
      <c r="H103" s="57">
        <f t="shared" si="104"/>
        <v>241418</v>
      </c>
      <c r="I103" s="57">
        <f t="shared" si="104"/>
        <v>241418</v>
      </c>
      <c r="J103" s="57">
        <f t="shared" si="104"/>
        <v>241418</v>
      </c>
      <c r="K103" s="57">
        <f t="shared" si="104"/>
        <v>241418</v>
      </c>
      <c r="L103" s="57">
        <f t="shared" si="104"/>
        <v>241418</v>
      </c>
      <c r="M103" s="57">
        <f t="shared" si="104"/>
        <v>241418</v>
      </c>
      <c r="N103" s="57">
        <f t="shared" si="104"/>
        <v>241418</v>
      </c>
      <c r="O103" s="57">
        <f t="shared" si="104"/>
        <v>241418</v>
      </c>
      <c r="P103" s="57">
        <f t="shared" si="104"/>
        <v>241418</v>
      </c>
      <c r="Q103" s="57">
        <f t="shared" si="104"/>
        <v>241418</v>
      </c>
    </row>
    <row r="104" spans="1:17">
      <c r="A104" s="49">
        <v>100</v>
      </c>
      <c r="B104" t="s">
        <v>223</v>
      </c>
      <c r="C104" s="50">
        <v>3682</v>
      </c>
      <c r="D104" s="52">
        <f t="shared" si="68"/>
        <v>1.7556951613480038E-3</v>
      </c>
      <c r="E104" s="57">
        <f t="shared" si="69"/>
        <v>2629885</v>
      </c>
      <c r="F104" s="57">
        <f t="shared" si="70"/>
        <v>219157</v>
      </c>
      <c r="G104" s="57">
        <f t="shared" ref="G104:Q104" si="105">F104</f>
        <v>219157</v>
      </c>
      <c r="H104" s="57">
        <f t="shared" si="105"/>
        <v>219157</v>
      </c>
      <c r="I104" s="57">
        <f t="shared" si="105"/>
        <v>219157</v>
      </c>
      <c r="J104" s="57">
        <f t="shared" si="105"/>
        <v>219157</v>
      </c>
      <c r="K104" s="57">
        <f t="shared" si="105"/>
        <v>219157</v>
      </c>
      <c r="L104" s="57">
        <f t="shared" si="105"/>
        <v>219157</v>
      </c>
      <c r="M104" s="57">
        <f t="shared" si="105"/>
        <v>219157</v>
      </c>
      <c r="N104" s="57">
        <f t="shared" si="105"/>
        <v>219157</v>
      </c>
      <c r="O104" s="57">
        <f t="shared" si="105"/>
        <v>219157</v>
      </c>
      <c r="P104" s="57">
        <f t="shared" si="105"/>
        <v>219157</v>
      </c>
      <c r="Q104" s="57">
        <f t="shared" si="105"/>
        <v>219157</v>
      </c>
    </row>
    <row r="105" spans="1:17">
      <c r="A105" s="49">
        <v>101</v>
      </c>
      <c r="B105" t="s">
        <v>225</v>
      </c>
      <c r="C105" s="50">
        <v>55261</v>
      </c>
      <c r="D105" s="52">
        <f t="shared" si="68"/>
        <v>2.6350209210008701E-2</v>
      </c>
      <c r="E105" s="57">
        <f t="shared" si="69"/>
        <v>39470413</v>
      </c>
      <c r="F105" s="57">
        <f t="shared" si="70"/>
        <v>3289201</v>
      </c>
      <c r="G105" s="57">
        <f t="shared" ref="G105:Q105" si="106">F105</f>
        <v>3289201</v>
      </c>
      <c r="H105" s="57">
        <f t="shared" si="106"/>
        <v>3289201</v>
      </c>
      <c r="I105" s="57">
        <f t="shared" si="106"/>
        <v>3289201</v>
      </c>
      <c r="J105" s="57">
        <f t="shared" si="106"/>
        <v>3289201</v>
      </c>
      <c r="K105" s="57">
        <f t="shared" si="106"/>
        <v>3289201</v>
      </c>
      <c r="L105" s="57">
        <f t="shared" si="106"/>
        <v>3289201</v>
      </c>
      <c r="M105" s="57">
        <f t="shared" si="106"/>
        <v>3289201</v>
      </c>
      <c r="N105" s="57">
        <f t="shared" si="106"/>
        <v>3289201</v>
      </c>
      <c r="O105" s="57">
        <f t="shared" si="106"/>
        <v>3289201</v>
      </c>
      <c r="P105" s="57">
        <f t="shared" si="106"/>
        <v>3289201</v>
      </c>
      <c r="Q105" s="57">
        <f t="shared" si="106"/>
        <v>3289201</v>
      </c>
    </row>
    <row r="106" spans="1:17">
      <c r="A106" s="49">
        <v>102</v>
      </c>
      <c r="B106" t="s">
        <v>227</v>
      </c>
      <c r="C106" s="50">
        <v>80313</v>
      </c>
      <c r="D106" s="52">
        <f t="shared" si="68"/>
        <v>3.8295802686947919E-2</v>
      </c>
      <c r="E106" s="57">
        <f t="shared" si="69"/>
        <v>57363915</v>
      </c>
      <c r="F106" s="57">
        <f t="shared" si="70"/>
        <v>4780326</v>
      </c>
      <c r="G106" s="57">
        <f t="shared" ref="G106:Q106" si="107">F106</f>
        <v>4780326</v>
      </c>
      <c r="H106" s="57">
        <f t="shared" si="107"/>
        <v>4780326</v>
      </c>
      <c r="I106" s="57">
        <f t="shared" si="107"/>
        <v>4780326</v>
      </c>
      <c r="J106" s="57">
        <f t="shared" si="107"/>
        <v>4780326</v>
      </c>
      <c r="K106" s="57">
        <f t="shared" si="107"/>
        <v>4780326</v>
      </c>
      <c r="L106" s="57">
        <f t="shared" si="107"/>
        <v>4780326</v>
      </c>
      <c r="M106" s="57">
        <f t="shared" si="107"/>
        <v>4780326</v>
      </c>
      <c r="N106" s="57">
        <f t="shared" si="107"/>
        <v>4780326</v>
      </c>
      <c r="O106" s="57">
        <f t="shared" si="107"/>
        <v>4780326</v>
      </c>
      <c r="P106" s="57">
        <f t="shared" si="107"/>
        <v>4780326</v>
      </c>
      <c r="Q106" s="57">
        <f t="shared" si="107"/>
        <v>4780326</v>
      </c>
    </row>
    <row r="107" spans="1:17">
      <c r="A107" s="49">
        <v>103</v>
      </c>
      <c r="B107" t="s">
        <v>229</v>
      </c>
      <c r="C107" s="50">
        <v>3482</v>
      </c>
      <c r="D107" s="52">
        <f t="shared" si="68"/>
        <v>1.6603287756148152E-3</v>
      </c>
      <c r="E107" s="57">
        <f t="shared" si="69"/>
        <v>2487034</v>
      </c>
      <c r="F107" s="57">
        <f t="shared" si="70"/>
        <v>207253</v>
      </c>
      <c r="G107" s="57">
        <f t="shared" ref="G107:Q107" si="108">F107</f>
        <v>207253</v>
      </c>
      <c r="H107" s="57">
        <f t="shared" si="108"/>
        <v>207253</v>
      </c>
      <c r="I107" s="57">
        <f t="shared" si="108"/>
        <v>207253</v>
      </c>
      <c r="J107" s="57">
        <f t="shared" si="108"/>
        <v>207253</v>
      </c>
      <c r="K107" s="57">
        <f t="shared" si="108"/>
        <v>207253</v>
      </c>
      <c r="L107" s="57">
        <f t="shared" si="108"/>
        <v>207253</v>
      </c>
      <c r="M107" s="57">
        <f t="shared" si="108"/>
        <v>207253</v>
      </c>
      <c r="N107" s="57">
        <f t="shared" si="108"/>
        <v>207253</v>
      </c>
      <c r="O107" s="57">
        <f t="shared" si="108"/>
        <v>207253</v>
      </c>
      <c r="P107" s="57">
        <f t="shared" si="108"/>
        <v>207253</v>
      </c>
      <c r="Q107" s="57">
        <f t="shared" si="108"/>
        <v>207253</v>
      </c>
    </row>
    <row r="108" spans="1:17">
      <c r="A108" s="49">
        <v>104</v>
      </c>
      <c r="B108" t="s">
        <v>231</v>
      </c>
      <c r="C108" s="50">
        <v>15203</v>
      </c>
      <c r="D108" s="52">
        <f t="shared" si="68"/>
        <v>7.2492758115083383E-3</v>
      </c>
      <c r="E108" s="57">
        <f t="shared" si="69"/>
        <v>10858810</v>
      </c>
      <c r="F108" s="57">
        <f t="shared" si="70"/>
        <v>904901</v>
      </c>
      <c r="G108" s="57">
        <f t="shared" ref="G108:Q108" si="109">F108</f>
        <v>904901</v>
      </c>
      <c r="H108" s="57">
        <f t="shared" si="109"/>
        <v>904901</v>
      </c>
      <c r="I108" s="57">
        <f t="shared" si="109"/>
        <v>904901</v>
      </c>
      <c r="J108" s="57">
        <f t="shared" si="109"/>
        <v>904901</v>
      </c>
      <c r="K108" s="57">
        <f t="shared" si="109"/>
        <v>904901</v>
      </c>
      <c r="L108" s="57">
        <f t="shared" si="109"/>
        <v>904901</v>
      </c>
      <c r="M108" s="57">
        <f t="shared" si="109"/>
        <v>904901</v>
      </c>
      <c r="N108" s="57">
        <f t="shared" si="109"/>
        <v>904901</v>
      </c>
      <c r="O108" s="57">
        <f t="shared" si="109"/>
        <v>904901</v>
      </c>
      <c r="P108" s="57">
        <f t="shared" si="109"/>
        <v>904901</v>
      </c>
      <c r="Q108" s="57">
        <f t="shared" si="109"/>
        <v>904901</v>
      </c>
    </row>
    <row r="109" spans="1:17">
      <c r="A109" s="49">
        <v>105</v>
      </c>
      <c r="B109" t="s">
        <v>233</v>
      </c>
      <c r="C109" s="50">
        <v>3109</v>
      </c>
      <c r="D109" s="52">
        <f t="shared" si="68"/>
        <v>1.4824704662224181E-3</v>
      </c>
      <c r="E109" s="57">
        <f t="shared" si="69"/>
        <v>2220617</v>
      </c>
      <c r="F109" s="57">
        <f t="shared" si="70"/>
        <v>185051</v>
      </c>
      <c r="G109" s="57">
        <f t="shared" ref="G109:Q109" si="110">F109</f>
        <v>185051</v>
      </c>
      <c r="H109" s="57">
        <f t="shared" si="110"/>
        <v>185051</v>
      </c>
      <c r="I109" s="57">
        <f t="shared" si="110"/>
        <v>185051</v>
      </c>
      <c r="J109" s="57">
        <f t="shared" si="110"/>
        <v>185051</v>
      </c>
      <c r="K109" s="57">
        <f t="shared" si="110"/>
        <v>185051</v>
      </c>
      <c r="L109" s="57">
        <f t="shared" si="110"/>
        <v>185051</v>
      </c>
      <c r="M109" s="57">
        <f t="shared" si="110"/>
        <v>185051</v>
      </c>
      <c r="N109" s="57">
        <f t="shared" si="110"/>
        <v>185051</v>
      </c>
      <c r="O109" s="57">
        <f t="shared" si="110"/>
        <v>185051</v>
      </c>
      <c r="P109" s="57">
        <f t="shared" si="110"/>
        <v>185051</v>
      </c>
      <c r="Q109" s="57">
        <f t="shared" si="110"/>
        <v>185051</v>
      </c>
    </row>
    <row r="110" spans="1:17">
      <c r="A110" s="49">
        <v>106</v>
      </c>
      <c r="B110" t="s">
        <v>235</v>
      </c>
      <c r="C110" s="50">
        <v>2227</v>
      </c>
      <c r="D110" s="52">
        <f t="shared" si="68"/>
        <v>1.0619047051390561E-3</v>
      </c>
      <c r="E110" s="57">
        <f t="shared" si="69"/>
        <v>1590645</v>
      </c>
      <c r="F110" s="57">
        <f t="shared" si="70"/>
        <v>132554</v>
      </c>
      <c r="G110" s="57">
        <f t="shared" ref="G110:Q110" si="111">F110</f>
        <v>132554</v>
      </c>
      <c r="H110" s="57">
        <f t="shared" si="111"/>
        <v>132554</v>
      </c>
      <c r="I110" s="57">
        <f t="shared" si="111"/>
        <v>132554</v>
      </c>
      <c r="J110" s="57">
        <f t="shared" si="111"/>
        <v>132554</v>
      </c>
      <c r="K110" s="57">
        <f t="shared" si="111"/>
        <v>132554</v>
      </c>
      <c r="L110" s="57">
        <f t="shared" si="111"/>
        <v>132554</v>
      </c>
      <c r="M110" s="57">
        <f t="shared" si="111"/>
        <v>132554</v>
      </c>
      <c r="N110" s="57">
        <f t="shared" si="111"/>
        <v>132554</v>
      </c>
      <c r="O110" s="57">
        <f t="shared" si="111"/>
        <v>132554</v>
      </c>
      <c r="P110" s="57">
        <f t="shared" si="111"/>
        <v>132554</v>
      </c>
      <c r="Q110" s="57">
        <f t="shared" si="111"/>
        <v>132554</v>
      </c>
    </row>
    <row r="111" spans="1:17">
      <c r="C111" s="47">
        <f>SUM(C5:C110)</f>
        <v>2097175</v>
      </c>
      <c r="E111" s="58">
        <f>B1</f>
        <v>1497916506</v>
      </c>
      <c r="F111" s="58">
        <v>124826375</v>
      </c>
      <c r="G111" s="58">
        <v>124826375</v>
      </c>
      <c r="H111" s="58">
        <v>124826375</v>
      </c>
      <c r="I111" s="58">
        <v>124826375</v>
      </c>
      <c r="J111" s="58">
        <v>124826375</v>
      </c>
      <c r="K111" s="58">
        <v>124826375</v>
      </c>
      <c r="L111" s="58">
        <v>124826375</v>
      </c>
      <c r="M111" s="58">
        <v>124826375</v>
      </c>
      <c r="N111" s="58">
        <v>124826375</v>
      </c>
      <c r="O111" s="58">
        <v>124826375</v>
      </c>
      <c r="P111" s="58">
        <v>124826375</v>
      </c>
      <c r="Q111" s="58">
        <f>E111-SUM(F111:P111)</f>
        <v>124826381</v>
      </c>
    </row>
    <row r="112" spans="1:17"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3:17">
      <c r="E113" s="63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3:17">
      <c r="D114" t="s">
        <v>381</v>
      </c>
      <c r="E114" s="46">
        <f>B1-E111</f>
        <v>0</v>
      </c>
    </row>
    <row r="116" spans="3:17">
      <c r="C116" s="51"/>
    </row>
    <row r="118" spans="3:17">
      <c r="E118" s="46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DF0A-2A4E-744A-94E9-EF390676D072}">
  <dimension ref="A1:T118"/>
  <sheetViews>
    <sheetView tabSelected="1" zoomScale="110" zoomScaleNormal="110" workbookViewId="0">
      <selection activeCell="E13" sqref="E13"/>
    </sheetView>
  </sheetViews>
  <sheetFormatPr baseColWidth="10" defaultRowHeight="15"/>
  <cols>
    <col min="1" max="1" width="15.7109375" bestFit="1" customWidth="1"/>
    <col min="2" max="2" width="15.140625" bestFit="1" customWidth="1"/>
    <col min="3" max="4" width="12.5703125" bestFit="1" customWidth="1"/>
    <col min="5" max="5" width="17.42578125" customWidth="1"/>
    <col min="6" max="17" width="13.5703125" bestFit="1" customWidth="1"/>
  </cols>
  <sheetData>
    <row r="1" spans="1:20">
      <c r="A1" t="s">
        <v>443</v>
      </c>
      <c r="B1" s="46">
        <f>'Distribución FORTAMUN'!B1</f>
        <v>1497916506</v>
      </c>
      <c r="C1" s="47"/>
      <c r="D1" s="46"/>
    </row>
    <row r="4" spans="1:20" ht="47.25">
      <c r="A4" s="48" t="s">
        <v>354</v>
      </c>
      <c r="B4" s="48" t="s">
        <v>355</v>
      </c>
      <c r="C4" s="48" t="s">
        <v>356</v>
      </c>
      <c r="D4" s="48" t="s">
        <v>357</v>
      </c>
      <c r="E4" s="48" t="str">
        <f>'Distribución FORTAMUN'!E4</f>
        <v>MONTO FORTAMUN 2021</v>
      </c>
      <c r="F4" s="48" t="str">
        <f>'Distribución FORTAMUN'!F4</f>
        <v>ENERO</v>
      </c>
      <c r="G4" s="48" t="str">
        <f>'Distribución FORTAMUN'!G4</f>
        <v>FEBRERO</v>
      </c>
      <c r="H4" s="48" t="str">
        <f>'Distribución FORTAMUN'!H4</f>
        <v>MARZO</v>
      </c>
      <c r="I4" s="48" t="str">
        <f>'Distribución FORTAMUN'!I4</f>
        <v>ABRIL</v>
      </c>
      <c r="J4" s="48" t="str">
        <f>'Distribución FORTAMUN'!J4</f>
        <v>MAYO</v>
      </c>
      <c r="K4" s="48" t="str">
        <f>'Distribución FORTAMUN'!K4</f>
        <v>JUNIO</v>
      </c>
      <c r="L4" s="48" t="str">
        <f>'Distribución FORTAMUN'!L4</f>
        <v>JULIO</v>
      </c>
      <c r="M4" s="48" t="str">
        <f>'Distribución FORTAMUN'!M4</f>
        <v>AGOSTO</v>
      </c>
      <c r="N4" s="48" t="str">
        <f>'Distribución FORTAMUN'!N4</f>
        <v>SEPTIEMBRE</v>
      </c>
      <c r="O4" s="48" t="str">
        <f>'Distribución FORTAMUN'!O4</f>
        <v>OCTUBRE</v>
      </c>
      <c r="P4" s="48" t="str">
        <f>'Distribución FORTAMUN'!P4</f>
        <v>NOVIEMBRE</v>
      </c>
      <c r="Q4" s="48" t="str">
        <f>'Distribución FORTAMUN'!Q4</f>
        <v>DICIEMBRE</v>
      </c>
      <c r="T4" s="48" t="s">
        <v>356</v>
      </c>
    </row>
    <row r="5" spans="1:20">
      <c r="A5" s="49">
        <v>1</v>
      </c>
      <c r="B5" t="s">
        <v>25</v>
      </c>
      <c r="C5" s="50">
        <v>6502</v>
      </c>
      <c r="D5" s="52">
        <v>3.1003612001859644E-3</v>
      </c>
      <c r="E5" s="57">
        <f>'Distribución FORTAMUN'!E5</f>
        <v>4644082</v>
      </c>
      <c r="F5" s="57">
        <f>'Distribución FORTAMUN'!F5</f>
        <v>387007</v>
      </c>
      <c r="G5" s="57">
        <f>'Distribución FORTAMUN'!G5</f>
        <v>387007</v>
      </c>
      <c r="H5" s="57">
        <f>'Distribución FORTAMUN'!H5</f>
        <v>387007</v>
      </c>
      <c r="I5" s="57">
        <f>'Distribución FORTAMUN'!I5</f>
        <v>387007</v>
      </c>
      <c r="J5" s="57">
        <f>'Distribución FORTAMUN'!J5</f>
        <v>387007</v>
      </c>
      <c r="K5" s="57">
        <f>'Distribución FORTAMUN'!K5</f>
        <v>387007</v>
      </c>
      <c r="L5" s="57">
        <f>'Distribución FORTAMUN'!L5</f>
        <v>387007</v>
      </c>
      <c r="M5" s="57">
        <f>'Distribución FORTAMUN'!M5</f>
        <v>387007</v>
      </c>
      <c r="N5" s="57">
        <f>'Distribución FORTAMUN'!N5</f>
        <v>387007</v>
      </c>
      <c r="O5" s="57">
        <f>'Distribución FORTAMUN'!O5</f>
        <v>387007</v>
      </c>
      <c r="P5" s="57">
        <f>'Distribución FORTAMUN'!P5</f>
        <v>387007</v>
      </c>
      <c r="Q5" s="57">
        <f>'Distribución FORTAMUN'!Q5</f>
        <v>387007</v>
      </c>
      <c r="R5" s="57"/>
      <c r="S5" s="46"/>
      <c r="T5" s="50">
        <v>6502</v>
      </c>
    </row>
    <row r="6" spans="1:20">
      <c r="A6" s="49">
        <v>2</v>
      </c>
      <c r="B6" t="s">
        <v>27</v>
      </c>
      <c r="C6" s="50">
        <v>16127</v>
      </c>
      <c r="D6" s="52">
        <v>7.6898685135956702E-3</v>
      </c>
      <c r="E6" s="57">
        <f>'Distribución FORTAMUN'!E6</f>
        <v>11518781</v>
      </c>
      <c r="F6" s="57">
        <f>'Distribución FORTAMUN'!F6</f>
        <v>959898</v>
      </c>
      <c r="G6" s="57">
        <f>'Distribución FORTAMUN'!G6</f>
        <v>959898</v>
      </c>
      <c r="H6" s="57">
        <f>'Distribución FORTAMUN'!H6</f>
        <v>959898</v>
      </c>
      <c r="I6" s="57">
        <f>'Distribución FORTAMUN'!I6</f>
        <v>959898</v>
      </c>
      <c r="J6" s="57">
        <f>'Distribución FORTAMUN'!J6</f>
        <v>959898</v>
      </c>
      <c r="K6" s="57">
        <f>'Distribución FORTAMUN'!K6</f>
        <v>959898</v>
      </c>
      <c r="L6" s="57">
        <f>'Distribución FORTAMUN'!L6</f>
        <v>959898</v>
      </c>
      <c r="M6" s="57">
        <f>'Distribución FORTAMUN'!M6</f>
        <v>959898</v>
      </c>
      <c r="N6" s="57">
        <f>'Distribución FORTAMUN'!N6</f>
        <v>959898</v>
      </c>
      <c r="O6" s="57">
        <f>'Distribución FORTAMUN'!O6</f>
        <v>959898</v>
      </c>
      <c r="P6" s="57">
        <f>'Distribución FORTAMUN'!P6</f>
        <v>959898</v>
      </c>
      <c r="Q6" s="57">
        <f>'Distribución FORTAMUN'!Q6</f>
        <v>959898</v>
      </c>
      <c r="R6" s="57"/>
      <c r="S6" s="46"/>
      <c r="T6" s="50">
        <v>16127</v>
      </c>
    </row>
    <row r="7" spans="1:20">
      <c r="A7" s="49">
        <v>3</v>
      </c>
      <c r="B7" t="s">
        <v>29</v>
      </c>
      <c r="C7" s="50">
        <v>11312</v>
      </c>
      <c r="D7" s="52">
        <v>5.3939227770691527E-3</v>
      </c>
      <c r="E7" s="57">
        <f>'Distribución FORTAMUN'!E7</f>
        <v>8079646</v>
      </c>
      <c r="F7" s="57">
        <f>'Distribución FORTAMUN'!F7</f>
        <v>673304</v>
      </c>
      <c r="G7" s="57">
        <f>'Distribución FORTAMUN'!G7</f>
        <v>673304</v>
      </c>
      <c r="H7" s="57">
        <f>'Distribución FORTAMUN'!H7</f>
        <v>673304</v>
      </c>
      <c r="I7" s="57">
        <f>'Distribución FORTAMUN'!I7</f>
        <v>673304</v>
      </c>
      <c r="J7" s="57">
        <f>'Distribución FORTAMUN'!J7</f>
        <v>673304</v>
      </c>
      <c r="K7" s="57">
        <f>'Distribución FORTAMUN'!K7</f>
        <v>673304</v>
      </c>
      <c r="L7" s="57">
        <f>'Distribución FORTAMUN'!L7</f>
        <v>673304</v>
      </c>
      <c r="M7" s="57">
        <f>'Distribución FORTAMUN'!M7</f>
        <v>673304</v>
      </c>
      <c r="N7" s="57">
        <f>'Distribución FORTAMUN'!N7</f>
        <v>673304</v>
      </c>
      <c r="O7" s="57">
        <f>'Distribución FORTAMUN'!O7</f>
        <v>673304</v>
      </c>
      <c r="P7" s="57">
        <f>'Distribución FORTAMUN'!P7</f>
        <v>673304</v>
      </c>
      <c r="Q7" s="57">
        <f>'Distribución FORTAMUN'!Q7</f>
        <v>673304</v>
      </c>
      <c r="R7" s="57"/>
      <c r="S7" s="46"/>
      <c r="T7" s="50">
        <v>11312</v>
      </c>
    </row>
    <row r="8" spans="1:20">
      <c r="A8" s="49">
        <v>4</v>
      </c>
      <c r="B8" t="s">
        <v>31</v>
      </c>
      <c r="C8" s="50">
        <v>5811</v>
      </c>
      <c r="D8" s="52">
        <v>2.7708703374777974E-3</v>
      </c>
      <c r="E8" s="57">
        <f>'Distribución FORTAMUN'!E8</f>
        <v>4150532</v>
      </c>
      <c r="F8" s="57">
        <f>'Distribución FORTAMUN'!F8</f>
        <v>345878</v>
      </c>
      <c r="G8" s="57">
        <f>'Distribución FORTAMUN'!G8</f>
        <v>345878</v>
      </c>
      <c r="H8" s="57">
        <f>'Distribución FORTAMUN'!H8</f>
        <v>345878</v>
      </c>
      <c r="I8" s="57">
        <f>'Distribución FORTAMUN'!I8</f>
        <v>345878</v>
      </c>
      <c r="J8" s="57">
        <f>'Distribución FORTAMUN'!J8</f>
        <v>345878</v>
      </c>
      <c r="K8" s="57">
        <f>'Distribución FORTAMUN'!K8</f>
        <v>345878</v>
      </c>
      <c r="L8" s="57">
        <f>'Distribución FORTAMUN'!L8</f>
        <v>345878</v>
      </c>
      <c r="M8" s="57">
        <f>'Distribución FORTAMUN'!M8</f>
        <v>345878</v>
      </c>
      <c r="N8" s="57">
        <f>'Distribución FORTAMUN'!N8</f>
        <v>345878</v>
      </c>
      <c r="O8" s="57">
        <f>'Distribución FORTAMUN'!O8</f>
        <v>345878</v>
      </c>
      <c r="P8" s="57">
        <f>'Distribución FORTAMUN'!P8</f>
        <v>345878</v>
      </c>
      <c r="Q8" s="57">
        <f>'Distribución FORTAMUN'!Q8</f>
        <v>345878</v>
      </c>
      <c r="R8" s="57"/>
      <c r="S8" s="46"/>
      <c r="T8" s="50">
        <v>5811</v>
      </c>
    </row>
    <row r="9" spans="1:20">
      <c r="A9" s="49">
        <v>5</v>
      </c>
      <c r="B9" t="s">
        <v>360</v>
      </c>
      <c r="C9" s="50">
        <v>2191</v>
      </c>
      <c r="D9" s="52">
        <v>1.0447387557070821E-3</v>
      </c>
      <c r="E9" s="57">
        <f>'Distribución FORTAMUN'!E9</f>
        <v>1564931</v>
      </c>
      <c r="F9" s="57">
        <f>'Distribución FORTAMUN'!F9</f>
        <v>130411</v>
      </c>
      <c r="G9" s="57">
        <f>'Distribución FORTAMUN'!G9</f>
        <v>130411</v>
      </c>
      <c r="H9" s="57">
        <f>'Distribución FORTAMUN'!H9</f>
        <v>130411</v>
      </c>
      <c r="I9" s="57">
        <f>'Distribución FORTAMUN'!I9</f>
        <v>130411</v>
      </c>
      <c r="J9" s="57">
        <f>'Distribución FORTAMUN'!J9</f>
        <v>130411</v>
      </c>
      <c r="K9" s="57">
        <f>'Distribución FORTAMUN'!K9</f>
        <v>130411</v>
      </c>
      <c r="L9" s="57">
        <f>'Distribución FORTAMUN'!L9</f>
        <v>130411</v>
      </c>
      <c r="M9" s="57">
        <f>'Distribución FORTAMUN'!M9</f>
        <v>130411</v>
      </c>
      <c r="N9" s="57">
        <f>'Distribución FORTAMUN'!N9</f>
        <v>130411</v>
      </c>
      <c r="O9" s="57">
        <f>'Distribución FORTAMUN'!O9</f>
        <v>130411</v>
      </c>
      <c r="P9" s="57">
        <f>'Distribución FORTAMUN'!P9</f>
        <v>130411</v>
      </c>
      <c r="Q9" s="57">
        <f>'Distribución FORTAMUN'!Q9</f>
        <v>130411</v>
      </c>
      <c r="R9" s="57"/>
      <c r="S9" s="46"/>
      <c r="T9" s="50">
        <v>2191</v>
      </c>
    </row>
    <row r="10" spans="1:20">
      <c r="A10" s="49">
        <v>6</v>
      </c>
      <c r="B10" t="s">
        <v>35</v>
      </c>
      <c r="C10" s="50">
        <v>8887</v>
      </c>
      <c r="D10" s="52">
        <v>4.2376053500542393E-3</v>
      </c>
      <c r="E10" s="57">
        <f>'Distribución FORTAMUN'!E10</f>
        <v>6347579</v>
      </c>
      <c r="F10" s="57">
        <f>'Distribución FORTAMUN'!F10</f>
        <v>528965</v>
      </c>
      <c r="G10" s="57">
        <f>'Distribución FORTAMUN'!G10</f>
        <v>528965</v>
      </c>
      <c r="H10" s="57">
        <f>'Distribución FORTAMUN'!H10</f>
        <v>528965</v>
      </c>
      <c r="I10" s="57">
        <f>'Distribución FORTAMUN'!I10</f>
        <v>528965</v>
      </c>
      <c r="J10" s="57">
        <f>'Distribución FORTAMUN'!J10</f>
        <v>528965</v>
      </c>
      <c r="K10" s="57">
        <f>'Distribución FORTAMUN'!K10</f>
        <v>528965</v>
      </c>
      <c r="L10" s="57">
        <f>'Distribución FORTAMUN'!L10</f>
        <v>528965</v>
      </c>
      <c r="M10" s="57">
        <f>'Distribución FORTAMUN'!M10</f>
        <v>528965</v>
      </c>
      <c r="N10" s="57">
        <f>'Distribución FORTAMUN'!N10</f>
        <v>528965</v>
      </c>
      <c r="O10" s="57">
        <f>'Distribución FORTAMUN'!O10</f>
        <v>528965</v>
      </c>
      <c r="P10" s="57">
        <f>'Distribución FORTAMUN'!P10</f>
        <v>528965</v>
      </c>
      <c r="Q10" s="57">
        <f>'Distribución FORTAMUN'!Q10</f>
        <v>528965</v>
      </c>
      <c r="R10" s="57"/>
      <c r="S10" s="46"/>
      <c r="T10" s="50">
        <v>8887</v>
      </c>
    </row>
    <row r="11" spans="1:20">
      <c r="A11" s="49">
        <v>7</v>
      </c>
      <c r="B11" t="s">
        <v>37</v>
      </c>
      <c r="C11" s="50">
        <v>7224</v>
      </c>
      <c r="D11" s="52">
        <v>3.4446338526827758E-3</v>
      </c>
      <c r="E11" s="57">
        <f>'Distribución FORTAMUN'!E11</f>
        <v>5159774</v>
      </c>
      <c r="F11" s="57">
        <f>'Distribución FORTAMUN'!F11</f>
        <v>429981</v>
      </c>
      <c r="G11" s="57">
        <f>'Distribución FORTAMUN'!G11</f>
        <v>429981</v>
      </c>
      <c r="H11" s="57">
        <f>'Distribución FORTAMUN'!H11</f>
        <v>429981</v>
      </c>
      <c r="I11" s="57">
        <f>'Distribución FORTAMUN'!I11</f>
        <v>429981</v>
      </c>
      <c r="J11" s="57">
        <f>'Distribución FORTAMUN'!J11</f>
        <v>429981</v>
      </c>
      <c r="K11" s="57">
        <f>'Distribución FORTAMUN'!K11</f>
        <v>429981</v>
      </c>
      <c r="L11" s="57">
        <f>'Distribución FORTAMUN'!L11</f>
        <v>429981</v>
      </c>
      <c r="M11" s="57">
        <f>'Distribución FORTAMUN'!M11</f>
        <v>429981</v>
      </c>
      <c r="N11" s="57">
        <f>'Distribución FORTAMUN'!N11</f>
        <v>429981</v>
      </c>
      <c r="O11" s="57">
        <f>'Distribución FORTAMUN'!O11</f>
        <v>429981</v>
      </c>
      <c r="P11" s="57">
        <f>'Distribución FORTAMUN'!P11</f>
        <v>429981</v>
      </c>
      <c r="Q11" s="57">
        <f>'Distribución FORTAMUN'!Q11</f>
        <v>429981</v>
      </c>
      <c r="R11" s="57"/>
      <c r="S11" s="46"/>
      <c r="T11" s="50">
        <v>7224</v>
      </c>
    </row>
    <row r="12" spans="1:20">
      <c r="A12" s="49">
        <v>8</v>
      </c>
      <c r="B12" t="s">
        <v>361</v>
      </c>
      <c r="C12" s="50">
        <v>3992</v>
      </c>
      <c r="D12" s="52">
        <v>1.9035130592344462E-3</v>
      </c>
      <c r="E12" s="57">
        <f>'Distribución FORTAMUN'!E12</f>
        <v>2851304</v>
      </c>
      <c r="F12" s="57">
        <f>'Distribución FORTAMUN'!F12</f>
        <v>237609</v>
      </c>
      <c r="G12" s="57">
        <f>'Distribución FORTAMUN'!G12</f>
        <v>237609</v>
      </c>
      <c r="H12" s="57">
        <f>'Distribución FORTAMUN'!H12</f>
        <v>237609</v>
      </c>
      <c r="I12" s="57">
        <f>'Distribución FORTAMUN'!I12</f>
        <v>237609</v>
      </c>
      <c r="J12" s="57">
        <f>'Distribución FORTAMUN'!J12</f>
        <v>237609</v>
      </c>
      <c r="K12" s="57">
        <f>'Distribución FORTAMUN'!K12</f>
        <v>237609</v>
      </c>
      <c r="L12" s="57">
        <f>'Distribución FORTAMUN'!L12</f>
        <v>237609</v>
      </c>
      <c r="M12" s="57">
        <f>'Distribución FORTAMUN'!M12</f>
        <v>237609</v>
      </c>
      <c r="N12" s="57">
        <f>'Distribución FORTAMUN'!N12</f>
        <v>237609</v>
      </c>
      <c r="O12" s="57">
        <f>'Distribución FORTAMUN'!O12</f>
        <v>237609</v>
      </c>
      <c r="P12" s="57">
        <f>'Distribución FORTAMUN'!P12</f>
        <v>237609</v>
      </c>
      <c r="Q12" s="57">
        <f>'Distribución FORTAMUN'!Q12</f>
        <v>237609</v>
      </c>
      <c r="R12" s="57"/>
      <c r="S12" s="46"/>
      <c r="T12" s="50">
        <v>3992</v>
      </c>
    </row>
    <row r="13" spans="1:20">
      <c r="A13" s="49">
        <v>9</v>
      </c>
      <c r="B13" t="s">
        <v>41</v>
      </c>
      <c r="C13" s="50">
        <v>4580</v>
      </c>
      <c r="D13" s="52">
        <v>2.1838902332900209E-3</v>
      </c>
      <c r="E13" s="57">
        <f>'Distribución FORTAMUN'!E13</f>
        <v>3271285</v>
      </c>
      <c r="F13" s="57">
        <f>'Distribución FORTAMUN'!F13</f>
        <v>272607</v>
      </c>
      <c r="G13" s="57">
        <f>'Distribución FORTAMUN'!G13</f>
        <v>272607</v>
      </c>
      <c r="H13" s="57">
        <f>'Distribución FORTAMUN'!H13</f>
        <v>272607</v>
      </c>
      <c r="I13" s="57">
        <f>'Distribución FORTAMUN'!I13</f>
        <v>272607</v>
      </c>
      <c r="J13" s="57">
        <f>'Distribución FORTAMUN'!J13</f>
        <v>272607</v>
      </c>
      <c r="K13" s="57">
        <f>'Distribución FORTAMUN'!K13</f>
        <v>272607</v>
      </c>
      <c r="L13" s="57">
        <f>'Distribución FORTAMUN'!L13</f>
        <v>272607</v>
      </c>
      <c r="M13" s="57">
        <f>'Distribución FORTAMUN'!M13</f>
        <v>272607</v>
      </c>
      <c r="N13" s="57">
        <f>'Distribución FORTAMUN'!N13</f>
        <v>272607</v>
      </c>
      <c r="O13" s="57">
        <f>'Distribución FORTAMUN'!O13</f>
        <v>272607</v>
      </c>
      <c r="P13" s="57">
        <f>'Distribución FORTAMUN'!P13</f>
        <v>272607</v>
      </c>
      <c r="Q13" s="57">
        <f>'Distribución FORTAMUN'!Q13</f>
        <v>272607</v>
      </c>
      <c r="R13" s="57"/>
      <c r="S13" s="46"/>
      <c r="T13" s="50">
        <v>4580</v>
      </c>
    </row>
    <row r="14" spans="1:20">
      <c r="A14" s="49">
        <v>10</v>
      </c>
      <c r="B14" t="s">
        <v>43</v>
      </c>
      <c r="C14" s="50">
        <v>2519</v>
      </c>
      <c r="D14" s="52">
        <v>1.2011396283095116E-3</v>
      </c>
      <c r="E14" s="57">
        <f>'Distribución FORTAMUN'!E14</f>
        <v>1799207</v>
      </c>
      <c r="F14" s="57">
        <f>'Distribución FORTAMUN'!F14</f>
        <v>149934</v>
      </c>
      <c r="G14" s="57">
        <f>'Distribución FORTAMUN'!G14</f>
        <v>149934</v>
      </c>
      <c r="H14" s="57">
        <f>'Distribución FORTAMUN'!H14</f>
        <v>149934</v>
      </c>
      <c r="I14" s="57">
        <f>'Distribución FORTAMUN'!I14</f>
        <v>149934</v>
      </c>
      <c r="J14" s="57">
        <f>'Distribución FORTAMUN'!J14</f>
        <v>149934</v>
      </c>
      <c r="K14" s="57">
        <f>'Distribución FORTAMUN'!K14</f>
        <v>149934</v>
      </c>
      <c r="L14" s="57">
        <f>'Distribución FORTAMUN'!L14</f>
        <v>149934</v>
      </c>
      <c r="M14" s="57">
        <f>'Distribución FORTAMUN'!M14</f>
        <v>149934</v>
      </c>
      <c r="N14" s="57">
        <f>'Distribución FORTAMUN'!N14</f>
        <v>149934</v>
      </c>
      <c r="O14" s="57">
        <f>'Distribución FORTAMUN'!O14</f>
        <v>149934</v>
      </c>
      <c r="P14" s="57">
        <f>'Distribución FORTAMUN'!P14</f>
        <v>149934</v>
      </c>
      <c r="Q14" s="57">
        <f>'Distribución FORTAMUN'!Q14</f>
        <v>149934</v>
      </c>
      <c r="R14" s="57"/>
      <c r="S14" s="46"/>
      <c r="T14" s="50">
        <v>2519</v>
      </c>
    </row>
    <row r="15" spans="1:20">
      <c r="A15" s="49">
        <v>11</v>
      </c>
      <c r="B15" t="s">
        <v>45</v>
      </c>
      <c r="C15" s="50">
        <v>7836</v>
      </c>
      <c r="D15" s="52">
        <v>3.7364549930263332E-3</v>
      </c>
      <c r="E15" s="57">
        <f>'Distribución FORTAMUN'!E15</f>
        <v>5596898</v>
      </c>
      <c r="F15" s="57">
        <f>'Distribución FORTAMUN'!F15</f>
        <v>466408</v>
      </c>
      <c r="G15" s="57">
        <f>'Distribución FORTAMUN'!G15</f>
        <v>466408</v>
      </c>
      <c r="H15" s="57">
        <f>'Distribución FORTAMUN'!H15</f>
        <v>466408</v>
      </c>
      <c r="I15" s="57">
        <f>'Distribución FORTAMUN'!I15</f>
        <v>466408</v>
      </c>
      <c r="J15" s="57">
        <f>'Distribución FORTAMUN'!J15</f>
        <v>466408</v>
      </c>
      <c r="K15" s="57">
        <f>'Distribución FORTAMUN'!K15</f>
        <v>466408</v>
      </c>
      <c r="L15" s="57">
        <f>'Distribución FORTAMUN'!L15</f>
        <v>466408</v>
      </c>
      <c r="M15" s="57">
        <f>'Distribución FORTAMUN'!M15</f>
        <v>466408</v>
      </c>
      <c r="N15" s="57">
        <f>'Distribución FORTAMUN'!N15</f>
        <v>466408</v>
      </c>
      <c r="O15" s="57">
        <f>'Distribución FORTAMUN'!O15</f>
        <v>466408</v>
      </c>
      <c r="P15" s="57">
        <f>'Distribución FORTAMUN'!P15</f>
        <v>466408</v>
      </c>
      <c r="Q15" s="57">
        <f>'Distribución FORTAMUN'!Q15</f>
        <v>466408</v>
      </c>
      <c r="R15" s="57"/>
      <c r="S15" s="46"/>
      <c r="T15" s="50">
        <v>7836</v>
      </c>
    </row>
    <row r="16" spans="1:20">
      <c r="A16" s="49">
        <v>12</v>
      </c>
      <c r="B16" t="s">
        <v>47</v>
      </c>
      <c r="C16" s="50">
        <v>3886</v>
      </c>
      <c r="D16" s="52">
        <v>1.8529688747958564E-3</v>
      </c>
      <c r="E16" s="57">
        <f>'Distribución FORTAMUN'!E16</f>
        <v>2775593</v>
      </c>
      <c r="F16" s="57">
        <f>'Distribución FORTAMUN'!F16</f>
        <v>231299</v>
      </c>
      <c r="G16" s="57">
        <f>'Distribución FORTAMUN'!G16</f>
        <v>231299</v>
      </c>
      <c r="H16" s="57">
        <f>'Distribución FORTAMUN'!H16</f>
        <v>231299</v>
      </c>
      <c r="I16" s="57">
        <f>'Distribución FORTAMUN'!I16</f>
        <v>231299</v>
      </c>
      <c r="J16" s="57">
        <f>'Distribución FORTAMUN'!J16</f>
        <v>231299</v>
      </c>
      <c r="K16" s="57">
        <f>'Distribución FORTAMUN'!K16</f>
        <v>231299</v>
      </c>
      <c r="L16" s="57">
        <f>'Distribución FORTAMUN'!L16</f>
        <v>231299</v>
      </c>
      <c r="M16" s="57">
        <f>'Distribución FORTAMUN'!M16</f>
        <v>231299</v>
      </c>
      <c r="N16" s="57">
        <f>'Distribución FORTAMUN'!N16</f>
        <v>231299</v>
      </c>
      <c r="O16" s="57">
        <f>'Distribución FORTAMUN'!O16</f>
        <v>231299</v>
      </c>
      <c r="P16" s="57">
        <f>'Distribución FORTAMUN'!P16</f>
        <v>231299</v>
      </c>
      <c r="Q16" s="57">
        <f>'Distribución FORTAMUN'!Q16</f>
        <v>231299</v>
      </c>
      <c r="R16" s="57"/>
      <c r="S16" s="46"/>
      <c r="T16" s="50">
        <v>3886</v>
      </c>
    </row>
    <row r="17" spans="1:20">
      <c r="A17" s="49">
        <v>13</v>
      </c>
      <c r="B17" t="s">
        <v>49</v>
      </c>
      <c r="C17" s="50">
        <v>11141</v>
      </c>
      <c r="D17" s="52">
        <v>5.3123845172672766E-3</v>
      </c>
      <c r="E17" s="57">
        <f>'Distribución FORTAMUN'!E17</f>
        <v>7957508</v>
      </c>
      <c r="F17" s="57">
        <f>'Distribución FORTAMUN'!F17</f>
        <v>663126</v>
      </c>
      <c r="G17" s="57">
        <f>'Distribución FORTAMUN'!G17</f>
        <v>663126</v>
      </c>
      <c r="H17" s="57">
        <f>'Distribución FORTAMUN'!H17</f>
        <v>663126</v>
      </c>
      <c r="I17" s="57">
        <f>'Distribución FORTAMUN'!I17</f>
        <v>663126</v>
      </c>
      <c r="J17" s="57">
        <f>'Distribución FORTAMUN'!J17</f>
        <v>663126</v>
      </c>
      <c r="K17" s="57">
        <f>'Distribución FORTAMUN'!K17</f>
        <v>663126</v>
      </c>
      <c r="L17" s="57">
        <f>'Distribución FORTAMUN'!L17</f>
        <v>663126</v>
      </c>
      <c r="M17" s="57">
        <f>'Distribución FORTAMUN'!M17</f>
        <v>663126</v>
      </c>
      <c r="N17" s="57">
        <f>'Distribución FORTAMUN'!N17</f>
        <v>663126</v>
      </c>
      <c r="O17" s="57">
        <f>'Distribución FORTAMUN'!O17</f>
        <v>663126</v>
      </c>
      <c r="P17" s="57">
        <f>'Distribución FORTAMUN'!P17</f>
        <v>663126</v>
      </c>
      <c r="Q17" s="57">
        <f>'Distribución FORTAMUN'!Q17</f>
        <v>663126</v>
      </c>
      <c r="R17" s="57"/>
      <c r="S17" s="46"/>
      <c r="T17" s="50">
        <v>11141</v>
      </c>
    </row>
    <row r="18" spans="1:20">
      <c r="A18" s="49">
        <v>14</v>
      </c>
      <c r="B18" t="s">
        <v>51</v>
      </c>
      <c r="C18" s="50">
        <v>1572</v>
      </c>
      <c r="D18" s="52">
        <v>7.4957979186286315E-4</v>
      </c>
      <c r="E18" s="57">
        <f>'Distribución FORTAMUN'!E18</f>
        <v>1122808</v>
      </c>
      <c r="F18" s="57">
        <f>'Distribución FORTAMUN'!F18</f>
        <v>93567</v>
      </c>
      <c r="G18" s="57">
        <f>'Distribución FORTAMUN'!G18</f>
        <v>93567</v>
      </c>
      <c r="H18" s="57">
        <f>'Distribución FORTAMUN'!H18</f>
        <v>93567</v>
      </c>
      <c r="I18" s="57">
        <f>'Distribución FORTAMUN'!I18</f>
        <v>93567</v>
      </c>
      <c r="J18" s="57">
        <f>'Distribución FORTAMUN'!J18</f>
        <v>93567</v>
      </c>
      <c r="K18" s="57">
        <f>'Distribución FORTAMUN'!K18</f>
        <v>93567</v>
      </c>
      <c r="L18" s="57">
        <f>'Distribución FORTAMUN'!L18</f>
        <v>93567</v>
      </c>
      <c r="M18" s="57">
        <f>'Distribución FORTAMUN'!M18</f>
        <v>93567</v>
      </c>
      <c r="N18" s="57">
        <f>'Distribución FORTAMUN'!N18</f>
        <v>93567</v>
      </c>
      <c r="O18" s="57">
        <f>'Distribución FORTAMUN'!O18</f>
        <v>93567</v>
      </c>
      <c r="P18" s="57">
        <f>'Distribución FORTAMUN'!P18</f>
        <v>93567</v>
      </c>
      <c r="Q18" s="57">
        <f>'Distribución FORTAMUN'!Q18</f>
        <v>93567</v>
      </c>
      <c r="R18" s="57"/>
      <c r="S18" s="46"/>
      <c r="T18" s="50">
        <v>1572</v>
      </c>
    </row>
    <row r="19" spans="1:20">
      <c r="A19" s="49">
        <v>15</v>
      </c>
      <c r="B19" t="s">
        <v>53</v>
      </c>
      <c r="C19" s="50">
        <v>5181</v>
      </c>
      <c r="D19" s="52">
        <v>2.4704662224182532E-3</v>
      </c>
      <c r="E19" s="57">
        <f>'Distribución FORTAMUN'!E19</f>
        <v>3700552</v>
      </c>
      <c r="F19" s="57">
        <f>'Distribución FORTAMUN'!F19</f>
        <v>308379</v>
      </c>
      <c r="G19" s="57">
        <f>'Distribución FORTAMUN'!G19</f>
        <v>308379</v>
      </c>
      <c r="H19" s="57">
        <f>'Distribución FORTAMUN'!H19</f>
        <v>308379</v>
      </c>
      <c r="I19" s="57">
        <f>'Distribución FORTAMUN'!I19</f>
        <v>308379</v>
      </c>
      <c r="J19" s="57">
        <f>'Distribución FORTAMUN'!J19</f>
        <v>308379</v>
      </c>
      <c r="K19" s="57">
        <f>'Distribución FORTAMUN'!K19</f>
        <v>308379</v>
      </c>
      <c r="L19" s="57">
        <f>'Distribución FORTAMUN'!L19</f>
        <v>308379</v>
      </c>
      <c r="M19" s="57">
        <f>'Distribución FORTAMUN'!M19</f>
        <v>308379</v>
      </c>
      <c r="N19" s="57">
        <f>'Distribución FORTAMUN'!N19</f>
        <v>308379</v>
      </c>
      <c r="O19" s="57">
        <f>'Distribución FORTAMUN'!O19</f>
        <v>308379</v>
      </c>
      <c r="P19" s="57">
        <f>'Distribución FORTAMUN'!P19</f>
        <v>308379</v>
      </c>
      <c r="Q19" s="57">
        <f>'Distribución FORTAMUN'!Q19</f>
        <v>308379</v>
      </c>
      <c r="R19" s="57"/>
      <c r="S19" s="46"/>
      <c r="T19" s="50">
        <v>5181</v>
      </c>
    </row>
    <row r="20" spans="1:20">
      <c r="A20" s="49">
        <v>16</v>
      </c>
      <c r="B20" t="s">
        <v>55</v>
      </c>
      <c r="C20" s="50">
        <v>3015</v>
      </c>
      <c r="D20" s="52">
        <v>1.4376482649278196E-3</v>
      </c>
      <c r="E20" s="57">
        <f>'Distribución FORTAMUN'!E20</f>
        <v>2153477</v>
      </c>
      <c r="F20" s="57">
        <f>'Distribución FORTAMUN'!F20</f>
        <v>179456</v>
      </c>
      <c r="G20" s="57">
        <f>'Distribución FORTAMUN'!G20</f>
        <v>179456</v>
      </c>
      <c r="H20" s="57">
        <f>'Distribución FORTAMUN'!H20</f>
        <v>179456</v>
      </c>
      <c r="I20" s="57">
        <f>'Distribución FORTAMUN'!I20</f>
        <v>179456</v>
      </c>
      <c r="J20" s="57">
        <f>'Distribución FORTAMUN'!J20</f>
        <v>179456</v>
      </c>
      <c r="K20" s="57">
        <f>'Distribución FORTAMUN'!K20</f>
        <v>179456</v>
      </c>
      <c r="L20" s="57">
        <f>'Distribución FORTAMUN'!L20</f>
        <v>179456</v>
      </c>
      <c r="M20" s="57">
        <f>'Distribución FORTAMUN'!M20</f>
        <v>179456</v>
      </c>
      <c r="N20" s="57">
        <f>'Distribución FORTAMUN'!N20</f>
        <v>179456</v>
      </c>
      <c r="O20" s="57">
        <f>'Distribución FORTAMUN'!O20</f>
        <v>179456</v>
      </c>
      <c r="P20" s="57">
        <f>'Distribución FORTAMUN'!P20</f>
        <v>179456</v>
      </c>
      <c r="Q20" s="57">
        <f>'Distribución FORTAMUN'!Q20</f>
        <v>179456</v>
      </c>
      <c r="R20" s="57"/>
      <c r="S20" s="46"/>
      <c r="T20" s="50">
        <v>3015</v>
      </c>
    </row>
    <row r="21" spans="1:20">
      <c r="A21" s="49">
        <v>17</v>
      </c>
      <c r="B21" t="s">
        <v>57</v>
      </c>
      <c r="C21" s="50">
        <v>4583</v>
      </c>
      <c r="D21" s="52">
        <v>2.1853207290760189E-3</v>
      </c>
      <c r="E21" s="57">
        <f>'Distribución FORTAMUN'!E21</f>
        <v>3273428</v>
      </c>
      <c r="F21" s="57">
        <f>'Distribución FORTAMUN'!F21</f>
        <v>272786</v>
      </c>
      <c r="G21" s="57">
        <f>'Distribución FORTAMUN'!G21</f>
        <v>272786</v>
      </c>
      <c r="H21" s="57">
        <f>'Distribución FORTAMUN'!H21</f>
        <v>272786</v>
      </c>
      <c r="I21" s="57">
        <f>'Distribución FORTAMUN'!I21</f>
        <v>272786</v>
      </c>
      <c r="J21" s="57">
        <f>'Distribución FORTAMUN'!J21</f>
        <v>272786</v>
      </c>
      <c r="K21" s="57">
        <f>'Distribución FORTAMUN'!K21</f>
        <v>272786</v>
      </c>
      <c r="L21" s="57">
        <f>'Distribución FORTAMUN'!L21</f>
        <v>272786</v>
      </c>
      <c r="M21" s="57">
        <f>'Distribución FORTAMUN'!M21</f>
        <v>272786</v>
      </c>
      <c r="N21" s="57">
        <f>'Distribución FORTAMUN'!N21</f>
        <v>272786</v>
      </c>
      <c r="O21" s="57">
        <f>'Distribución FORTAMUN'!O21</f>
        <v>272786</v>
      </c>
      <c r="P21" s="57">
        <f>'Distribución FORTAMUN'!P21</f>
        <v>272786</v>
      </c>
      <c r="Q21" s="57">
        <f>'Distribución FORTAMUN'!Q21</f>
        <v>272786</v>
      </c>
      <c r="R21" s="57"/>
      <c r="S21" s="46"/>
      <c r="T21" s="50">
        <v>4583</v>
      </c>
    </row>
    <row r="22" spans="1:20">
      <c r="A22" s="49">
        <v>18</v>
      </c>
      <c r="B22" t="s">
        <v>59</v>
      </c>
      <c r="C22" s="50">
        <v>3153</v>
      </c>
      <c r="D22" s="52">
        <v>1.5034510710837197E-3</v>
      </c>
      <c r="E22" s="57">
        <f>'Distribución FORTAMUN'!E22</f>
        <v>2252044</v>
      </c>
      <c r="F22" s="57">
        <f>'Distribución FORTAMUN'!F22</f>
        <v>187670</v>
      </c>
      <c r="G22" s="57">
        <f>'Distribución FORTAMUN'!G22</f>
        <v>187670</v>
      </c>
      <c r="H22" s="57">
        <f>'Distribución FORTAMUN'!H22</f>
        <v>187670</v>
      </c>
      <c r="I22" s="57">
        <f>'Distribución FORTAMUN'!I22</f>
        <v>187670</v>
      </c>
      <c r="J22" s="57">
        <f>'Distribución FORTAMUN'!J22</f>
        <v>187670</v>
      </c>
      <c r="K22" s="57">
        <f>'Distribución FORTAMUN'!K22</f>
        <v>187670</v>
      </c>
      <c r="L22" s="57">
        <f>'Distribución FORTAMUN'!L22</f>
        <v>187670</v>
      </c>
      <c r="M22" s="57">
        <f>'Distribución FORTAMUN'!M22</f>
        <v>187670</v>
      </c>
      <c r="N22" s="57">
        <f>'Distribución FORTAMUN'!N22</f>
        <v>187670</v>
      </c>
      <c r="O22" s="57">
        <f>'Distribución FORTAMUN'!O22</f>
        <v>187670</v>
      </c>
      <c r="P22" s="57">
        <f>'Distribución FORTAMUN'!P22</f>
        <v>187670</v>
      </c>
      <c r="Q22" s="57">
        <f>'Distribución FORTAMUN'!Q22</f>
        <v>187670</v>
      </c>
      <c r="R22" s="57"/>
      <c r="S22" s="46"/>
      <c r="T22" s="50">
        <v>3153</v>
      </c>
    </row>
    <row r="23" spans="1:20">
      <c r="A23" s="49">
        <v>19</v>
      </c>
      <c r="B23" t="s">
        <v>61</v>
      </c>
      <c r="C23" s="50">
        <v>36881</v>
      </c>
      <c r="D23" s="52">
        <v>1.758603836112866E-2</v>
      </c>
      <c r="E23" s="57">
        <f>'Distribución FORTAMUN'!E23</f>
        <v>26342417</v>
      </c>
      <c r="F23" s="57">
        <f>'Distribución FORTAMUN'!F23</f>
        <v>2195201</v>
      </c>
      <c r="G23" s="57">
        <f>'Distribución FORTAMUN'!G23</f>
        <v>2195201</v>
      </c>
      <c r="H23" s="57">
        <f>'Distribución FORTAMUN'!H23</f>
        <v>2195201</v>
      </c>
      <c r="I23" s="57">
        <f>'Distribución FORTAMUN'!I23</f>
        <v>2195201</v>
      </c>
      <c r="J23" s="57">
        <f>'Distribución FORTAMUN'!J23</f>
        <v>2195201</v>
      </c>
      <c r="K23" s="57">
        <f>'Distribución FORTAMUN'!K23</f>
        <v>2195201</v>
      </c>
      <c r="L23" s="57">
        <f>'Distribución FORTAMUN'!L23</f>
        <v>2195201</v>
      </c>
      <c r="M23" s="57">
        <f>'Distribución FORTAMUN'!M23</f>
        <v>2195201</v>
      </c>
      <c r="N23" s="57">
        <f>'Distribución FORTAMUN'!N23</f>
        <v>2195201</v>
      </c>
      <c r="O23" s="57">
        <f>'Distribución FORTAMUN'!O23</f>
        <v>2195201</v>
      </c>
      <c r="P23" s="57">
        <f>'Distribución FORTAMUN'!P23</f>
        <v>2195201</v>
      </c>
      <c r="Q23" s="57">
        <f>'Distribución FORTAMUN'!Q23</f>
        <v>2195201</v>
      </c>
      <c r="R23" s="57"/>
      <c r="S23" s="46"/>
      <c r="T23" s="50">
        <v>36881</v>
      </c>
    </row>
    <row r="24" spans="1:20">
      <c r="A24" s="49">
        <v>20</v>
      </c>
      <c r="B24" t="s">
        <v>63</v>
      </c>
      <c r="C24" s="50">
        <v>4468</v>
      </c>
      <c r="D24" s="52">
        <v>2.1304850572794356E-3</v>
      </c>
      <c r="E24" s="57">
        <f>'Distribución FORTAMUN'!E24</f>
        <v>3191289</v>
      </c>
      <c r="F24" s="57">
        <f>'Distribución FORTAMUN'!F24</f>
        <v>265941</v>
      </c>
      <c r="G24" s="57">
        <f>'Distribución FORTAMUN'!G24</f>
        <v>265941</v>
      </c>
      <c r="H24" s="57">
        <f>'Distribución FORTAMUN'!H24</f>
        <v>265941</v>
      </c>
      <c r="I24" s="57">
        <f>'Distribución FORTAMUN'!I24</f>
        <v>265941</v>
      </c>
      <c r="J24" s="57">
        <f>'Distribución FORTAMUN'!J24</f>
        <v>265941</v>
      </c>
      <c r="K24" s="57">
        <f>'Distribución FORTAMUN'!K24</f>
        <v>265941</v>
      </c>
      <c r="L24" s="57">
        <f>'Distribución FORTAMUN'!L24</f>
        <v>265941</v>
      </c>
      <c r="M24" s="57">
        <f>'Distribución FORTAMUN'!M24</f>
        <v>265941</v>
      </c>
      <c r="N24" s="57">
        <f>'Distribución FORTAMUN'!N24</f>
        <v>265941</v>
      </c>
      <c r="O24" s="57">
        <f>'Distribución FORTAMUN'!O24</f>
        <v>265941</v>
      </c>
      <c r="P24" s="57">
        <f>'Distribución FORTAMUN'!P24</f>
        <v>265941</v>
      </c>
      <c r="Q24" s="57">
        <f>'Distribución FORTAMUN'!Q24</f>
        <v>265941</v>
      </c>
      <c r="R24" s="57"/>
      <c r="S24" s="46"/>
      <c r="T24" s="50">
        <v>4468</v>
      </c>
    </row>
    <row r="25" spans="1:20">
      <c r="A25" s="49">
        <v>21</v>
      </c>
      <c r="B25" t="s">
        <v>65</v>
      </c>
      <c r="C25" s="50">
        <v>8371</v>
      </c>
      <c r="D25" s="52">
        <v>3.9915600748626125E-3</v>
      </c>
      <c r="E25" s="57">
        <f>'Distribución FORTAMUN'!E25</f>
        <v>5979024</v>
      </c>
      <c r="F25" s="57">
        <f>'Distribución FORTAMUN'!F25</f>
        <v>498252</v>
      </c>
      <c r="G25" s="57">
        <f>'Distribución FORTAMUN'!G25</f>
        <v>498252</v>
      </c>
      <c r="H25" s="57">
        <f>'Distribución FORTAMUN'!H25</f>
        <v>498252</v>
      </c>
      <c r="I25" s="57">
        <f>'Distribución FORTAMUN'!I25</f>
        <v>498252</v>
      </c>
      <c r="J25" s="57">
        <f>'Distribución FORTAMUN'!J25</f>
        <v>498252</v>
      </c>
      <c r="K25" s="57">
        <f>'Distribución FORTAMUN'!K25</f>
        <v>498252</v>
      </c>
      <c r="L25" s="57">
        <f>'Distribución FORTAMUN'!L25</f>
        <v>498252</v>
      </c>
      <c r="M25" s="57">
        <f>'Distribución FORTAMUN'!M25</f>
        <v>498252</v>
      </c>
      <c r="N25" s="57">
        <f>'Distribución FORTAMUN'!N25</f>
        <v>498252</v>
      </c>
      <c r="O25" s="57">
        <f>'Distribución FORTAMUN'!O25</f>
        <v>498252</v>
      </c>
      <c r="P25" s="57">
        <f>'Distribución FORTAMUN'!P25</f>
        <v>498252</v>
      </c>
      <c r="Q25" s="57">
        <f>'Distribución FORTAMUN'!Q25</f>
        <v>498252</v>
      </c>
      <c r="R25" s="57"/>
      <c r="S25" s="46"/>
      <c r="T25" s="50">
        <v>8371</v>
      </c>
    </row>
    <row r="26" spans="1:20">
      <c r="A26" s="49">
        <v>22</v>
      </c>
      <c r="B26" t="s">
        <v>67</v>
      </c>
      <c r="C26" s="50">
        <v>4166</v>
      </c>
      <c r="D26" s="52">
        <v>1.9864818148223203E-3</v>
      </c>
      <c r="E26" s="57">
        <f>'Distribución FORTAMUN'!E26</f>
        <v>2975584</v>
      </c>
      <c r="F26" s="57">
        <f>'Distribución FORTAMUN'!F26</f>
        <v>247965</v>
      </c>
      <c r="G26" s="57">
        <f>'Distribución FORTAMUN'!G26</f>
        <v>247965</v>
      </c>
      <c r="H26" s="57">
        <f>'Distribución FORTAMUN'!H26</f>
        <v>247965</v>
      </c>
      <c r="I26" s="57">
        <f>'Distribución FORTAMUN'!I26</f>
        <v>247965</v>
      </c>
      <c r="J26" s="57">
        <f>'Distribución FORTAMUN'!J26</f>
        <v>247965</v>
      </c>
      <c r="K26" s="57">
        <f>'Distribución FORTAMUN'!K26</f>
        <v>247965</v>
      </c>
      <c r="L26" s="57">
        <f>'Distribución FORTAMUN'!L26</f>
        <v>247965</v>
      </c>
      <c r="M26" s="57">
        <f>'Distribución FORTAMUN'!M26</f>
        <v>247965</v>
      </c>
      <c r="N26" s="57">
        <f>'Distribución FORTAMUN'!N26</f>
        <v>247965</v>
      </c>
      <c r="O26" s="57">
        <f>'Distribución FORTAMUN'!O26</f>
        <v>247965</v>
      </c>
      <c r="P26" s="57">
        <f>'Distribución FORTAMUN'!P26</f>
        <v>247965</v>
      </c>
      <c r="Q26" s="57">
        <f>'Distribución FORTAMUN'!Q26</f>
        <v>247965</v>
      </c>
      <c r="R26" s="57"/>
      <c r="S26" s="46"/>
      <c r="T26" s="50">
        <v>4166</v>
      </c>
    </row>
    <row r="27" spans="1:20">
      <c r="A27" s="49">
        <v>23</v>
      </c>
      <c r="B27" t="s">
        <v>69</v>
      </c>
      <c r="C27" s="50">
        <v>4691</v>
      </c>
      <c r="D27" s="52">
        <v>2.2368185773719408E-3</v>
      </c>
      <c r="E27" s="57">
        <f>'Distribución FORTAMUN'!E27</f>
        <v>3350567</v>
      </c>
      <c r="F27" s="57">
        <f>'Distribución FORTAMUN'!F27</f>
        <v>279214</v>
      </c>
      <c r="G27" s="57">
        <f>'Distribución FORTAMUN'!G27</f>
        <v>279214</v>
      </c>
      <c r="H27" s="57">
        <f>'Distribución FORTAMUN'!H27</f>
        <v>279214</v>
      </c>
      <c r="I27" s="57">
        <f>'Distribución FORTAMUN'!I27</f>
        <v>279214</v>
      </c>
      <c r="J27" s="57">
        <f>'Distribución FORTAMUN'!J27</f>
        <v>279214</v>
      </c>
      <c r="K27" s="57">
        <f>'Distribución FORTAMUN'!K27</f>
        <v>279214</v>
      </c>
      <c r="L27" s="57">
        <f>'Distribución FORTAMUN'!L27</f>
        <v>279214</v>
      </c>
      <c r="M27" s="57">
        <f>'Distribución FORTAMUN'!M27</f>
        <v>279214</v>
      </c>
      <c r="N27" s="57">
        <f>'Distribución FORTAMUN'!N27</f>
        <v>279214</v>
      </c>
      <c r="O27" s="57">
        <f>'Distribución FORTAMUN'!O27</f>
        <v>279214</v>
      </c>
      <c r="P27" s="57">
        <f>'Distribución FORTAMUN'!P27</f>
        <v>279214</v>
      </c>
      <c r="Q27" s="57">
        <f>'Distribución FORTAMUN'!Q27</f>
        <v>279214</v>
      </c>
      <c r="R27" s="57"/>
      <c r="S27" s="46"/>
      <c r="T27" s="50">
        <v>4691</v>
      </c>
    </row>
    <row r="28" spans="1:20">
      <c r="A28" s="49">
        <v>24</v>
      </c>
      <c r="B28" t="s">
        <v>71</v>
      </c>
      <c r="C28" s="50">
        <v>3308</v>
      </c>
      <c r="D28" s="52">
        <v>1.5773600200269409E-3</v>
      </c>
      <c r="E28" s="57">
        <f>'Distribución FORTAMUN'!E28</f>
        <v>2362754</v>
      </c>
      <c r="F28" s="57">
        <f>'Distribución FORTAMUN'!F28</f>
        <v>196896</v>
      </c>
      <c r="G28" s="57">
        <f>'Distribución FORTAMUN'!G28</f>
        <v>196896</v>
      </c>
      <c r="H28" s="57">
        <f>'Distribución FORTAMUN'!H28</f>
        <v>196896</v>
      </c>
      <c r="I28" s="57">
        <f>'Distribución FORTAMUN'!I28</f>
        <v>196896</v>
      </c>
      <c r="J28" s="57">
        <f>'Distribución FORTAMUN'!J28</f>
        <v>196896</v>
      </c>
      <c r="K28" s="57">
        <f>'Distribución FORTAMUN'!K28</f>
        <v>196896</v>
      </c>
      <c r="L28" s="57">
        <f>'Distribución FORTAMUN'!L28</f>
        <v>196896</v>
      </c>
      <c r="M28" s="57">
        <f>'Distribución FORTAMUN'!M28</f>
        <v>196896</v>
      </c>
      <c r="N28" s="57">
        <f>'Distribución FORTAMUN'!N28</f>
        <v>196896</v>
      </c>
      <c r="O28" s="57">
        <f>'Distribución FORTAMUN'!O28</f>
        <v>196896</v>
      </c>
      <c r="P28" s="57">
        <f>'Distribución FORTAMUN'!P28</f>
        <v>196896</v>
      </c>
      <c r="Q28" s="57">
        <f>'Distribución FORTAMUN'!Q28</f>
        <v>196896</v>
      </c>
      <c r="R28" s="57"/>
      <c r="S28" s="46"/>
      <c r="T28" s="50">
        <v>3308</v>
      </c>
    </row>
    <row r="29" spans="1:20">
      <c r="A29" s="49">
        <v>25</v>
      </c>
      <c r="B29" t="s">
        <v>73</v>
      </c>
      <c r="C29" s="50">
        <v>5357</v>
      </c>
      <c r="D29" s="52">
        <v>2.554388641863459E-3</v>
      </c>
      <c r="E29" s="57">
        <f>'Distribución FORTAMUN'!E29</f>
        <v>3826261</v>
      </c>
      <c r="F29" s="57">
        <f>'Distribución FORTAMUN'!F29</f>
        <v>318855</v>
      </c>
      <c r="G29" s="57">
        <f>'Distribución FORTAMUN'!G29</f>
        <v>318855</v>
      </c>
      <c r="H29" s="57">
        <f>'Distribución FORTAMUN'!H29</f>
        <v>318855</v>
      </c>
      <c r="I29" s="57">
        <f>'Distribución FORTAMUN'!I29</f>
        <v>318855</v>
      </c>
      <c r="J29" s="57">
        <f>'Distribución FORTAMUN'!J29</f>
        <v>318855</v>
      </c>
      <c r="K29" s="57">
        <f>'Distribución FORTAMUN'!K29</f>
        <v>318855</v>
      </c>
      <c r="L29" s="57">
        <f>'Distribución FORTAMUN'!L29</f>
        <v>318855</v>
      </c>
      <c r="M29" s="57">
        <f>'Distribución FORTAMUN'!M29</f>
        <v>318855</v>
      </c>
      <c r="N29" s="57">
        <f>'Distribución FORTAMUN'!N29</f>
        <v>318855</v>
      </c>
      <c r="O29" s="57">
        <f>'Distribución FORTAMUN'!O29</f>
        <v>318855</v>
      </c>
      <c r="P29" s="57">
        <f>'Distribución FORTAMUN'!P29</f>
        <v>318855</v>
      </c>
      <c r="Q29" s="57">
        <f>'Distribución FORTAMUN'!Q29</f>
        <v>318855</v>
      </c>
      <c r="R29" s="57"/>
      <c r="S29" s="46"/>
      <c r="T29" s="50">
        <v>5357</v>
      </c>
    </row>
    <row r="30" spans="1:20">
      <c r="A30" s="49">
        <v>26</v>
      </c>
      <c r="B30" t="s">
        <v>75</v>
      </c>
      <c r="C30" s="50">
        <v>3662</v>
      </c>
      <c r="D30" s="52">
        <v>1.7461585227746849E-3</v>
      </c>
      <c r="E30" s="57">
        <f>'Distribución FORTAMUN'!E30</f>
        <v>2615600</v>
      </c>
      <c r="F30" s="57">
        <f>'Distribución FORTAMUN'!F30</f>
        <v>217967</v>
      </c>
      <c r="G30" s="57">
        <f>'Distribución FORTAMUN'!G30</f>
        <v>217967</v>
      </c>
      <c r="H30" s="57">
        <f>'Distribución FORTAMUN'!H30</f>
        <v>217967</v>
      </c>
      <c r="I30" s="57">
        <f>'Distribución FORTAMUN'!I30</f>
        <v>217967</v>
      </c>
      <c r="J30" s="57">
        <f>'Distribución FORTAMUN'!J30</f>
        <v>217967</v>
      </c>
      <c r="K30" s="57">
        <f>'Distribución FORTAMUN'!K30</f>
        <v>217967</v>
      </c>
      <c r="L30" s="57">
        <f>'Distribución FORTAMUN'!L30</f>
        <v>217967</v>
      </c>
      <c r="M30" s="57">
        <f>'Distribución FORTAMUN'!M30</f>
        <v>217967</v>
      </c>
      <c r="N30" s="57">
        <f>'Distribución FORTAMUN'!N30</f>
        <v>217967</v>
      </c>
      <c r="O30" s="57">
        <f>'Distribución FORTAMUN'!O30</f>
        <v>217967</v>
      </c>
      <c r="P30" s="57">
        <f>'Distribución FORTAMUN'!P30</f>
        <v>217967</v>
      </c>
      <c r="Q30" s="57">
        <f>'Distribución FORTAMUN'!Q30</f>
        <v>217967</v>
      </c>
      <c r="R30" s="57"/>
      <c r="S30" s="46"/>
      <c r="T30" s="50">
        <v>3662</v>
      </c>
    </row>
    <row r="31" spans="1:20">
      <c r="A31" s="49">
        <v>27</v>
      </c>
      <c r="B31" t="s">
        <v>77</v>
      </c>
      <c r="C31" s="50">
        <v>8176</v>
      </c>
      <c r="D31" s="52">
        <v>3.8985778487727538E-3</v>
      </c>
      <c r="E31" s="57">
        <f>'Distribución FORTAMUN'!E31</f>
        <v>5839744</v>
      </c>
      <c r="F31" s="57">
        <f>'Distribución FORTAMUN'!F31</f>
        <v>486645</v>
      </c>
      <c r="G31" s="57">
        <f>'Distribución FORTAMUN'!G31</f>
        <v>486645</v>
      </c>
      <c r="H31" s="57">
        <f>'Distribución FORTAMUN'!H31</f>
        <v>486645</v>
      </c>
      <c r="I31" s="57">
        <f>'Distribución FORTAMUN'!I31</f>
        <v>486645</v>
      </c>
      <c r="J31" s="57">
        <f>'Distribución FORTAMUN'!J31</f>
        <v>486645</v>
      </c>
      <c r="K31" s="57">
        <f>'Distribución FORTAMUN'!K31</f>
        <v>486645</v>
      </c>
      <c r="L31" s="57">
        <f>'Distribución FORTAMUN'!L31</f>
        <v>486645</v>
      </c>
      <c r="M31" s="57">
        <f>'Distribución FORTAMUN'!M31</f>
        <v>486645</v>
      </c>
      <c r="N31" s="57">
        <f>'Distribución FORTAMUN'!N31</f>
        <v>486645</v>
      </c>
      <c r="O31" s="57">
        <f>'Distribución FORTAMUN'!O31</f>
        <v>486645</v>
      </c>
      <c r="P31" s="57">
        <f>'Distribución FORTAMUN'!P31</f>
        <v>486645</v>
      </c>
      <c r="Q31" s="57">
        <f>'Distribución FORTAMUN'!Q31</f>
        <v>486645</v>
      </c>
      <c r="R31" s="57"/>
      <c r="S31" s="46"/>
      <c r="T31" s="50">
        <v>8176</v>
      </c>
    </row>
    <row r="32" spans="1:20">
      <c r="A32" s="49">
        <v>28</v>
      </c>
      <c r="B32" t="s">
        <v>79</v>
      </c>
      <c r="C32" s="50">
        <v>2744</v>
      </c>
      <c r="D32" s="52">
        <v>1.3084268122593489E-3</v>
      </c>
      <c r="E32" s="57">
        <f>'Distribución FORTAMUN'!E32</f>
        <v>1959914</v>
      </c>
      <c r="F32" s="57">
        <f>'Distribución FORTAMUN'!F32</f>
        <v>163326</v>
      </c>
      <c r="G32" s="57">
        <f>'Distribución FORTAMUN'!G32</f>
        <v>163326</v>
      </c>
      <c r="H32" s="57">
        <f>'Distribución FORTAMUN'!H32</f>
        <v>163326</v>
      </c>
      <c r="I32" s="57">
        <f>'Distribución FORTAMUN'!I32</f>
        <v>163326</v>
      </c>
      <c r="J32" s="57">
        <f>'Distribución FORTAMUN'!J32</f>
        <v>163326</v>
      </c>
      <c r="K32" s="57">
        <f>'Distribución FORTAMUN'!K32</f>
        <v>163326</v>
      </c>
      <c r="L32" s="57">
        <f>'Distribución FORTAMUN'!L32</f>
        <v>163326</v>
      </c>
      <c r="M32" s="57">
        <f>'Distribución FORTAMUN'!M32</f>
        <v>163326</v>
      </c>
      <c r="N32" s="57">
        <f>'Distribución FORTAMUN'!N32</f>
        <v>163326</v>
      </c>
      <c r="O32" s="57">
        <f>'Distribución FORTAMUN'!O32</f>
        <v>163326</v>
      </c>
      <c r="P32" s="57">
        <f>'Distribución FORTAMUN'!P32</f>
        <v>163326</v>
      </c>
      <c r="Q32" s="57">
        <f>'Distribución FORTAMUN'!Q32</f>
        <v>163326</v>
      </c>
      <c r="R32" s="57"/>
      <c r="S32" s="46"/>
      <c r="T32" s="50">
        <v>2744</v>
      </c>
    </row>
    <row r="33" spans="1:20">
      <c r="A33" s="49">
        <v>29</v>
      </c>
      <c r="B33" t="s">
        <v>81</v>
      </c>
      <c r="C33" s="50">
        <v>6120</v>
      </c>
      <c r="D33" s="52">
        <v>2.918211403435574E-3</v>
      </c>
      <c r="E33" s="57">
        <f>'Distribución FORTAMUN'!E33</f>
        <v>4371237</v>
      </c>
      <c r="F33" s="57">
        <f>'Distribución FORTAMUN'!F33</f>
        <v>364270</v>
      </c>
      <c r="G33" s="57">
        <f>'Distribución FORTAMUN'!G33</f>
        <v>364270</v>
      </c>
      <c r="H33" s="57">
        <f>'Distribución FORTAMUN'!H33</f>
        <v>364270</v>
      </c>
      <c r="I33" s="57">
        <f>'Distribución FORTAMUN'!I33</f>
        <v>364270</v>
      </c>
      <c r="J33" s="57">
        <f>'Distribución FORTAMUN'!J33</f>
        <v>364270</v>
      </c>
      <c r="K33" s="57">
        <f>'Distribución FORTAMUN'!K33</f>
        <v>364270</v>
      </c>
      <c r="L33" s="57">
        <f>'Distribución FORTAMUN'!L33</f>
        <v>364270</v>
      </c>
      <c r="M33" s="57">
        <f>'Distribución FORTAMUN'!M33</f>
        <v>364270</v>
      </c>
      <c r="N33" s="57">
        <f>'Distribución FORTAMUN'!N33</f>
        <v>364270</v>
      </c>
      <c r="O33" s="57">
        <f>'Distribución FORTAMUN'!O33</f>
        <v>364270</v>
      </c>
      <c r="P33" s="57">
        <f>'Distribución FORTAMUN'!P33</f>
        <v>364270</v>
      </c>
      <c r="Q33" s="57">
        <f>'Distribución FORTAMUN'!Q33</f>
        <v>364270</v>
      </c>
      <c r="R33" s="57"/>
      <c r="S33" s="46"/>
      <c r="T33" s="50">
        <v>6120</v>
      </c>
    </row>
    <row r="34" spans="1:20">
      <c r="A34" s="49">
        <v>30</v>
      </c>
      <c r="B34" t="s">
        <v>83</v>
      </c>
      <c r="C34" s="50">
        <v>3783</v>
      </c>
      <c r="D34" s="52">
        <v>1.8038551861432643E-3</v>
      </c>
      <c r="E34" s="57">
        <f>'Distribución FORTAMUN'!E34</f>
        <v>2702024</v>
      </c>
      <c r="F34" s="57">
        <f>'Distribución FORTAMUN'!F34</f>
        <v>225169</v>
      </c>
      <c r="G34" s="57">
        <f>'Distribución FORTAMUN'!G34</f>
        <v>225169</v>
      </c>
      <c r="H34" s="57">
        <f>'Distribución FORTAMUN'!H34</f>
        <v>225169</v>
      </c>
      <c r="I34" s="57">
        <f>'Distribución FORTAMUN'!I34</f>
        <v>225169</v>
      </c>
      <c r="J34" s="57">
        <f>'Distribución FORTAMUN'!J34</f>
        <v>225169</v>
      </c>
      <c r="K34" s="57">
        <f>'Distribución FORTAMUN'!K34</f>
        <v>225169</v>
      </c>
      <c r="L34" s="57">
        <f>'Distribución FORTAMUN'!L34</f>
        <v>225169</v>
      </c>
      <c r="M34" s="57">
        <f>'Distribución FORTAMUN'!M34</f>
        <v>225169</v>
      </c>
      <c r="N34" s="57">
        <f>'Distribución FORTAMUN'!N34</f>
        <v>225169</v>
      </c>
      <c r="O34" s="57">
        <f>'Distribución FORTAMUN'!O34</f>
        <v>225169</v>
      </c>
      <c r="P34" s="57">
        <f>'Distribución FORTAMUN'!P34</f>
        <v>225169</v>
      </c>
      <c r="Q34" s="57">
        <f>'Distribución FORTAMUN'!Q34</f>
        <v>225169</v>
      </c>
      <c r="R34" s="57"/>
      <c r="S34" s="46"/>
      <c r="T34" s="50">
        <v>3783</v>
      </c>
    </row>
    <row r="35" spans="1:20">
      <c r="A35" s="49">
        <v>31</v>
      </c>
      <c r="B35" t="s">
        <v>85</v>
      </c>
      <c r="C35" s="50">
        <v>2609</v>
      </c>
      <c r="D35" s="52">
        <v>1.2440545018894465E-3</v>
      </c>
      <c r="E35" s="57">
        <f>'Distribución FORTAMUN'!E35</f>
        <v>1863490</v>
      </c>
      <c r="F35" s="57">
        <f>'Distribución FORTAMUN'!F35</f>
        <v>155291</v>
      </c>
      <c r="G35" s="57">
        <f>'Distribución FORTAMUN'!G35</f>
        <v>155291</v>
      </c>
      <c r="H35" s="57">
        <f>'Distribución FORTAMUN'!H35</f>
        <v>155291</v>
      </c>
      <c r="I35" s="57">
        <f>'Distribución FORTAMUN'!I35</f>
        <v>155291</v>
      </c>
      <c r="J35" s="57">
        <f>'Distribución FORTAMUN'!J35</f>
        <v>155291</v>
      </c>
      <c r="K35" s="57">
        <f>'Distribución FORTAMUN'!K35</f>
        <v>155291</v>
      </c>
      <c r="L35" s="57">
        <f>'Distribución FORTAMUN'!L35</f>
        <v>155291</v>
      </c>
      <c r="M35" s="57">
        <f>'Distribución FORTAMUN'!M35</f>
        <v>155291</v>
      </c>
      <c r="N35" s="57">
        <f>'Distribución FORTAMUN'!N35</f>
        <v>155291</v>
      </c>
      <c r="O35" s="57">
        <f>'Distribución FORTAMUN'!O35</f>
        <v>155291</v>
      </c>
      <c r="P35" s="57">
        <f>'Distribución FORTAMUN'!P35</f>
        <v>155291</v>
      </c>
      <c r="Q35" s="57">
        <f>'Distribución FORTAMUN'!Q35</f>
        <v>155291</v>
      </c>
      <c r="R35" s="57"/>
      <c r="S35" s="46"/>
      <c r="T35" s="50">
        <v>2609</v>
      </c>
    </row>
    <row r="36" spans="1:20">
      <c r="A36" s="49">
        <v>32</v>
      </c>
      <c r="B36" t="s">
        <v>87</v>
      </c>
      <c r="C36" s="50">
        <v>16071</v>
      </c>
      <c r="D36" s="52">
        <v>7.6631659255903773E-3</v>
      </c>
      <c r="E36" s="57">
        <f>'Distribución FORTAMUN'!E36</f>
        <v>11478783</v>
      </c>
      <c r="F36" s="57">
        <f>'Distribución FORTAMUN'!F36</f>
        <v>956565</v>
      </c>
      <c r="G36" s="57">
        <f>'Distribución FORTAMUN'!G36</f>
        <v>956565</v>
      </c>
      <c r="H36" s="57">
        <f>'Distribución FORTAMUN'!H36</f>
        <v>956565</v>
      </c>
      <c r="I36" s="57">
        <f>'Distribución FORTAMUN'!I36</f>
        <v>956565</v>
      </c>
      <c r="J36" s="57">
        <f>'Distribución FORTAMUN'!J36</f>
        <v>956565</v>
      </c>
      <c r="K36" s="57">
        <f>'Distribución FORTAMUN'!K36</f>
        <v>956565</v>
      </c>
      <c r="L36" s="57">
        <f>'Distribución FORTAMUN'!L36</f>
        <v>956565</v>
      </c>
      <c r="M36" s="57">
        <f>'Distribución FORTAMUN'!M36</f>
        <v>956565</v>
      </c>
      <c r="N36" s="57">
        <f>'Distribución FORTAMUN'!N36</f>
        <v>956565</v>
      </c>
      <c r="O36" s="57">
        <f>'Distribución FORTAMUN'!O36</f>
        <v>956565</v>
      </c>
      <c r="P36" s="57">
        <f>'Distribución FORTAMUN'!P36</f>
        <v>956565</v>
      </c>
      <c r="Q36" s="57">
        <f>'Distribución FORTAMUN'!Q36</f>
        <v>956565</v>
      </c>
      <c r="R36" s="57"/>
      <c r="S36" s="46"/>
      <c r="T36" s="50">
        <v>16071</v>
      </c>
    </row>
    <row r="37" spans="1:20">
      <c r="A37" s="49">
        <v>33</v>
      </c>
      <c r="B37" t="s">
        <v>89</v>
      </c>
      <c r="C37" s="50">
        <v>20152</v>
      </c>
      <c r="D37" s="52">
        <v>9.6091170264760925E-3</v>
      </c>
      <c r="E37" s="57">
        <f>'Distribución FORTAMUN'!E37</f>
        <v>14393655</v>
      </c>
      <c r="F37" s="57">
        <f>'Distribución FORTAMUN'!F37</f>
        <v>1199471</v>
      </c>
      <c r="G37" s="57">
        <f>'Distribución FORTAMUN'!G37</f>
        <v>1199471</v>
      </c>
      <c r="H37" s="57">
        <f>'Distribución FORTAMUN'!H37</f>
        <v>1199471</v>
      </c>
      <c r="I37" s="57">
        <f>'Distribución FORTAMUN'!I37</f>
        <v>1199471</v>
      </c>
      <c r="J37" s="57">
        <f>'Distribución FORTAMUN'!J37</f>
        <v>1199471</v>
      </c>
      <c r="K37" s="57">
        <f>'Distribución FORTAMUN'!K37</f>
        <v>1199471</v>
      </c>
      <c r="L37" s="57">
        <f>'Distribución FORTAMUN'!L37</f>
        <v>1199471</v>
      </c>
      <c r="M37" s="57">
        <f>'Distribución FORTAMUN'!M37</f>
        <v>1199471</v>
      </c>
      <c r="N37" s="57">
        <f>'Distribución FORTAMUN'!N37</f>
        <v>1199471</v>
      </c>
      <c r="O37" s="57">
        <f>'Distribución FORTAMUN'!O37</f>
        <v>1199471</v>
      </c>
      <c r="P37" s="57">
        <f>'Distribución FORTAMUN'!P37</f>
        <v>1199471</v>
      </c>
      <c r="Q37" s="57">
        <f>'Distribución FORTAMUN'!Q37</f>
        <v>1199471</v>
      </c>
      <c r="R37" s="57"/>
      <c r="S37" s="46"/>
      <c r="T37" s="50">
        <v>20152</v>
      </c>
    </row>
    <row r="38" spans="1:20">
      <c r="A38" s="49">
        <v>34</v>
      </c>
      <c r="B38" t="s">
        <v>91</v>
      </c>
      <c r="C38" s="50">
        <v>6089</v>
      </c>
      <c r="D38" s="52">
        <v>2.9034296136469296E-3</v>
      </c>
      <c r="E38" s="57">
        <f>'Distribución FORTAMUN'!E38</f>
        <v>4349095</v>
      </c>
      <c r="F38" s="57">
        <f>'Distribución FORTAMUN'!F38</f>
        <v>362425</v>
      </c>
      <c r="G38" s="57">
        <f>'Distribución FORTAMUN'!G38</f>
        <v>362425</v>
      </c>
      <c r="H38" s="57">
        <f>'Distribución FORTAMUN'!H38</f>
        <v>362425</v>
      </c>
      <c r="I38" s="57">
        <f>'Distribución FORTAMUN'!I38</f>
        <v>362425</v>
      </c>
      <c r="J38" s="57">
        <f>'Distribución FORTAMUN'!J38</f>
        <v>362425</v>
      </c>
      <c r="K38" s="57">
        <f>'Distribución FORTAMUN'!K38</f>
        <v>362425</v>
      </c>
      <c r="L38" s="57">
        <f>'Distribución FORTAMUN'!L38</f>
        <v>362425</v>
      </c>
      <c r="M38" s="57">
        <f>'Distribución FORTAMUN'!M38</f>
        <v>362425</v>
      </c>
      <c r="N38" s="57">
        <f>'Distribución FORTAMUN'!N38</f>
        <v>362425</v>
      </c>
      <c r="O38" s="57">
        <f>'Distribución FORTAMUN'!O38</f>
        <v>362425</v>
      </c>
      <c r="P38" s="57">
        <f>'Distribución FORTAMUN'!P38</f>
        <v>362425</v>
      </c>
      <c r="Q38" s="57">
        <f>'Distribución FORTAMUN'!Q38</f>
        <v>362425</v>
      </c>
      <c r="R38" s="57"/>
      <c r="S38" s="46"/>
      <c r="T38" s="50">
        <v>6089</v>
      </c>
    </row>
    <row r="39" spans="1:20">
      <c r="A39" s="49">
        <v>35</v>
      </c>
      <c r="B39" t="s">
        <v>93</v>
      </c>
      <c r="C39" s="50">
        <v>5976</v>
      </c>
      <c r="D39" s="52">
        <v>2.849547605707678E-3</v>
      </c>
      <c r="E39" s="57">
        <f>'Distribución FORTAMUN'!E39</f>
        <v>4268384</v>
      </c>
      <c r="F39" s="57">
        <f>'Distribución FORTAMUN'!F39</f>
        <v>355699</v>
      </c>
      <c r="G39" s="57">
        <f>'Distribución FORTAMUN'!G39</f>
        <v>355699</v>
      </c>
      <c r="H39" s="57">
        <f>'Distribución FORTAMUN'!H39</f>
        <v>355699</v>
      </c>
      <c r="I39" s="57">
        <f>'Distribución FORTAMUN'!I39</f>
        <v>355699</v>
      </c>
      <c r="J39" s="57">
        <f>'Distribución FORTAMUN'!J39</f>
        <v>355699</v>
      </c>
      <c r="K39" s="57">
        <f>'Distribución FORTAMUN'!K39</f>
        <v>355699</v>
      </c>
      <c r="L39" s="57">
        <f>'Distribución FORTAMUN'!L39</f>
        <v>355699</v>
      </c>
      <c r="M39" s="57">
        <f>'Distribución FORTAMUN'!M39</f>
        <v>355699</v>
      </c>
      <c r="N39" s="57">
        <f>'Distribución FORTAMUN'!N39</f>
        <v>355699</v>
      </c>
      <c r="O39" s="57">
        <f>'Distribución FORTAMUN'!O39</f>
        <v>355699</v>
      </c>
      <c r="P39" s="57">
        <f>'Distribución FORTAMUN'!P39</f>
        <v>355699</v>
      </c>
      <c r="Q39" s="57">
        <f>'Distribución FORTAMUN'!Q39</f>
        <v>355699</v>
      </c>
      <c r="R39" s="57"/>
      <c r="S39" s="46"/>
      <c r="T39" s="50">
        <v>5976</v>
      </c>
    </row>
    <row r="40" spans="1:20">
      <c r="A40" s="49">
        <v>36</v>
      </c>
      <c r="B40" t="s">
        <v>95</v>
      </c>
      <c r="C40" s="50">
        <v>7670</v>
      </c>
      <c r="D40" s="52">
        <v>3.6573008928677863E-3</v>
      </c>
      <c r="E40" s="57">
        <f>'Distribución FORTAMUN'!E40</f>
        <v>5478331</v>
      </c>
      <c r="F40" s="57">
        <f>'Distribución FORTAMUN'!F40</f>
        <v>456528</v>
      </c>
      <c r="G40" s="57">
        <f>'Distribución FORTAMUN'!G40</f>
        <v>456528</v>
      </c>
      <c r="H40" s="57">
        <f>'Distribución FORTAMUN'!H40</f>
        <v>456528</v>
      </c>
      <c r="I40" s="57">
        <f>'Distribución FORTAMUN'!I40</f>
        <v>456528</v>
      </c>
      <c r="J40" s="57">
        <f>'Distribución FORTAMUN'!J40</f>
        <v>456528</v>
      </c>
      <c r="K40" s="57">
        <f>'Distribución FORTAMUN'!K40</f>
        <v>456528</v>
      </c>
      <c r="L40" s="57">
        <f>'Distribución FORTAMUN'!L40</f>
        <v>456528</v>
      </c>
      <c r="M40" s="57">
        <f>'Distribución FORTAMUN'!M40</f>
        <v>456528</v>
      </c>
      <c r="N40" s="57">
        <f>'Distribución FORTAMUN'!N40</f>
        <v>456528</v>
      </c>
      <c r="O40" s="57">
        <f>'Distribución FORTAMUN'!O40</f>
        <v>456528</v>
      </c>
      <c r="P40" s="57">
        <f>'Distribución FORTAMUN'!P40</f>
        <v>456528</v>
      </c>
      <c r="Q40" s="57">
        <f>'Distribución FORTAMUN'!Q40</f>
        <v>456528</v>
      </c>
      <c r="R40" s="57"/>
      <c r="S40" s="46"/>
      <c r="T40" s="50">
        <v>7670</v>
      </c>
    </row>
    <row r="41" spans="1:20">
      <c r="A41" s="49">
        <v>37</v>
      </c>
      <c r="B41" t="s">
        <v>97</v>
      </c>
      <c r="C41" s="50">
        <v>5218</v>
      </c>
      <c r="D41" s="52">
        <v>2.4881090037788931E-3</v>
      </c>
      <c r="E41" s="57">
        <f>'Distribución FORTAMUN'!E41</f>
        <v>3726980</v>
      </c>
      <c r="F41" s="57">
        <f>'Distribución FORTAMUN'!F41</f>
        <v>310582</v>
      </c>
      <c r="G41" s="57">
        <f>'Distribución FORTAMUN'!G41</f>
        <v>310582</v>
      </c>
      <c r="H41" s="57">
        <f>'Distribución FORTAMUN'!H41</f>
        <v>310582</v>
      </c>
      <c r="I41" s="57">
        <f>'Distribución FORTAMUN'!I41</f>
        <v>310582</v>
      </c>
      <c r="J41" s="57">
        <f>'Distribución FORTAMUN'!J41</f>
        <v>310582</v>
      </c>
      <c r="K41" s="57">
        <f>'Distribución FORTAMUN'!K41</f>
        <v>310582</v>
      </c>
      <c r="L41" s="57">
        <f>'Distribución FORTAMUN'!L41</f>
        <v>310582</v>
      </c>
      <c r="M41" s="57">
        <f>'Distribución FORTAMUN'!M41</f>
        <v>310582</v>
      </c>
      <c r="N41" s="57">
        <f>'Distribución FORTAMUN'!N41</f>
        <v>310582</v>
      </c>
      <c r="O41" s="57">
        <f>'Distribución FORTAMUN'!O41</f>
        <v>310582</v>
      </c>
      <c r="P41" s="57">
        <f>'Distribución FORTAMUN'!P41</f>
        <v>310582</v>
      </c>
      <c r="Q41" s="57">
        <f>'Distribución FORTAMUN'!Q41</f>
        <v>310582</v>
      </c>
      <c r="R41" s="57"/>
      <c r="S41" s="46"/>
      <c r="T41" s="50">
        <v>5218</v>
      </c>
    </row>
    <row r="42" spans="1:20">
      <c r="A42" s="49">
        <v>38</v>
      </c>
      <c r="B42" t="s">
        <v>99</v>
      </c>
      <c r="C42" s="50">
        <v>32475</v>
      </c>
      <c r="D42" s="52">
        <v>1.5485116883426514E-2</v>
      </c>
      <c r="E42" s="57">
        <f>'Distribución FORTAMUN'!E42</f>
        <v>23195412</v>
      </c>
      <c r="F42" s="57">
        <f>'Distribución FORTAMUN'!F42</f>
        <v>1932951</v>
      </c>
      <c r="G42" s="57">
        <f>'Distribución FORTAMUN'!G42</f>
        <v>1932951</v>
      </c>
      <c r="H42" s="57">
        <f>'Distribución FORTAMUN'!H42</f>
        <v>1932951</v>
      </c>
      <c r="I42" s="57">
        <f>'Distribución FORTAMUN'!I42</f>
        <v>1932951</v>
      </c>
      <c r="J42" s="57">
        <f>'Distribución FORTAMUN'!J42</f>
        <v>1932951</v>
      </c>
      <c r="K42" s="57">
        <f>'Distribución FORTAMUN'!K42</f>
        <v>1932951</v>
      </c>
      <c r="L42" s="57">
        <f>'Distribución FORTAMUN'!L42</f>
        <v>1932951</v>
      </c>
      <c r="M42" s="57">
        <f>'Distribución FORTAMUN'!M42</f>
        <v>1932951</v>
      </c>
      <c r="N42" s="57">
        <f>'Distribución FORTAMUN'!N42</f>
        <v>1932951</v>
      </c>
      <c r="O42" s="57">
        <f>'Distribución FORTAMUN'!O42</f>
        <v>1932951</v>
      </c>
      <c r="P42" s="57">
        <f>'Distribución FORTAMUN'!P42</f>
        <v>1932951</v>
      </c>
      <c r="Q42" s="57">
        <f>'Distribución FORTAMUN'!Q42</f>
        <v>1932951</v>
      </c>
      <c r="R42" s="57"/>
      <c r="S42" s="46"/>
      <c r="T42" s="50">
        <v>32475</v>
      </c>
    </row>
    <row r="43" spans="1:20">
      <c r="A43" s="49">
        <v>39</v>
      </c>
      <c r="B43" t="s">
        <v>101</v>
      </c>
      <c r="C43" s="50">
        <v>4073</v>
      </c>
      <c r="D43" s="52">
        <v>1.9421364454563878E-3</v>
      </c>
      <c r="E43" s="57">
        <f>'Distribución FORTAMUN'!E43</f>
        <v>2909158</v>
      </c>
      <c r="F43" s="57">
        <f>'Distribución FORTAMUN'!F43</f>
        <v>242430</v>
      </c>
      <c r="G43" s="57">
        <f>'Distribución FORTAMUN'!G43</f>
        <v>242430</v>
      </c>
      <c r="H43" s="57">
        <f>'Distribución FORTAMUN'!H43</f>
        <v>242430</v>
      </c>
      <c r="I43" s="57">
        <f>'Distribución FORTAMUN'!I43</f>
        <v>242430</v>
      </c>
      <c r="J43" s="57">
        <f>'Distribución FORTAMUN'!J43</f>
        <v>242430</v>
      </c>
      <c r="K43" s="57">
        <f>'Distribución FORTAMUN'!K43</f>
        <v>242430</v>
      </c>
      <c r="L43" s="57">
        <f>'Distribución FORTAMUN'!L43</f>
        <v>242430</v>
      </c>
      <c r="M43" s="57">
        <f>'Distribución FORTAMUN'!M43</f>
        <v>242430</v>
      </c>
      <c r="N43" s="57">
        <f>'Distribución FORTAMUN'!N43</f>
        <v>242430</v>
      </c>
      <c r="O43" s="57">
        <f>'Distribución FORTAMUN'!O43</f>
        <v>242430</v>
      </c>
      <c r="P43" s="57">
        <f>'Distribución FORTAMUN'!P43</f>
        <v>242430</v>
      </c>
      <c r="Q43" s="57">
        <f>'Distribución FORTAMUN'!Q43</f>
        <v>242430</v>
      </c>
      <c r="R43" s="57"/>
      <c r="S43" s="46"/>
      <c r="T43" s="50">
        <v>4073</v>
      </c>
    </row>
    <row r="44" spans="1:20">
      <c r="A44" s="49">
        <v>40</v>
      </c>
      <c r="B44" t="s">
        <v>103</v>
      </c>
      <c r="C44" s="50">
        <v>26801</v>
      </c>
      <c r="D44" s="52">
        <v>1.277957252017595E-2</v>
      </c>
      <c r="E44" s="57">
        <f>'Distribución FORTAMUN'!E44</f>
        <v>19142733</v>
      </c>
      <c r="F44" s="57">
        <f>'Distribución FORTAMUN'!F44</f>
        <v>1595228</v>
      </c>
      <c r="G44" s="57">
        <f>'Distribución FORTAMUN'!G44</f>
        <v>1595228</v>
      </c>
      <c r="H44" s="57">
        <f>'Distribución FORTAMUN'!H44</f>
        <v>1595228</v>
      </c>
      <c r="I44" s="57">
        <f>'Distribución FORTAMUN'!I44</f>
        <v>1595228</v>
      </c>
      <c r="J44" s="57">
        <f>'Distribución FORTAMUN'!J44</f>
        <v>1595228</v>
      </c>
      <c r="K44" s="57">
        <f>'Distribución FORTAMUN'!K44</f>
        <v>1595228</v>
      </c>
      <c r="L44" s="57">
        <f>'Distribución FORTAMUN'!L44</f>
        <v>1595228</v>
      </c>
      <c r="M44" s="57">
        <f>'Distribución FORTAMUN'!M44</f>
        <v>1595228</v>
      </c>
      <c r="N44" s="57">
        <f>'Distribución FORTAMUN'!N44</f>
        <v>1595228</v>
      </c>
      <c r="O44" s="57">
        <f>'Distribución FORTAMUN'!O44</f>
        <v>1595228</v>
      </c>
      <c r="P44" s="57">
        <f>'Distribución FORTAMUN'!P44</f>
        <v>1595228</v>
      </c>
      <c r="Q44" s="57">
        <f>'Distribución FORTAMUN'!Q44</f>
        <v>1595228</v>
      </c>
      <c r="R44" s="57"/>
      <c r="S44" s="46"/>
      <c r="T44" s="50">
        <v>26801</v>
      </c>
    </row>
    <row r="45" spans="1:20">
      <c r="A45" s="49">
        <v>41</v>
      </c>
      <c r="B45" t="s">
        <v>105</v>
      </c>
      <c r="C45" s="50">
        <v>96317</v>
      </c>
      <c r="D45" s="52">
        <v>4.5927020873317674E-2</v>
      </c>
      <c r="E45" s="57">
        <f>'Distribución FORTAMUN'!E45</f>
        <v>68794843</v>
      </c>
      <c r="F45" s="57">
        <f>'Distribución FORTAMUN'!F45</f>
        <v>5732904</v>
      </c>
      <c r="G45" s="57">
        <f>'Distribución FORTAMUN'!G45</f>
        <v>5732904</v>
      </c>
      <c r="H45" s="57">
        <f>'Distribución FORTAMUN'!H45</f>
        <v>5732904</v>
      </c>
      <c r="I45" s="57">
        <f>'Distribución FORTAMUN'!I45</f>
        <v>5732904</v>
      </c>
      <c r="J45" s="57">
        <f>'Distribución FORTAMUN'!J45</f>
        <v>5732904</v>
      </c>
      <c r="K45" s="57">
        <f>'Distribución FORTAMUN'!K45</f>
        <v>5732904</v>
      </c>
      <c r="L45" s="57">
        <f>'Distribución FORTAMUN'!L45</f>
        <v>5732904</v>
      </c>
      <c r="M45" s="57">
        <f>'Distribución FORTAMUN'!M45</f>
        <v>5732904</v>
      </c>
      <c r="N45" s="57">
        <f>'Distribución FORTAMUN'!N45</f>
        <v>5732904</v>
      </c>
      <c r="O45" s="57">
        <f>'Distribución FORTAMUN'!O45</f>
        <v>5732904</v>
      </c>
      <c r="P45" s="57">
        <f>'Distribución FORTAMUN'!P45</f>
        <v>5732904</v>
      </c>
      <c r="Q45" s="57">
        <f>'Distribución FORTAMUN'!Q45</f>
        <v>5732904</v>
      </c>
      <c r="R45" s="57"/>
      <c r="S45" s="46"/>
      <c r="T45" s="50">
        <v>96317</v>
      </c>
    </row>
    <row r="46" spans="1:20">
      <c r="A46" s="49">
        <v>42</v>
      </c>
      <c r="B46" t="s">
        <v>107</v>
      </c>
      <c r="C46" s="50">
        <v>5455</v>
      </c>
      <c r="D46" s="52">
        <v>2.6011181708727217E-3</v>
      </c>
      <c r="E46" s="57">
        <f>'Distribución FORTAMUN'!E46</f>
        <v>3896258</v>
      </c>
      <c r="F46" s="57">
        <f>'Distribución FORTAMUN'!F46</f>
        <v>324688</v>
      </c>
      <c r="G46" s="57">
        <f>'Distribución FORTAMUN'!G46</f>
        <v>324688</v>
      </c>
      <c r="H46" s="57">
        <f>'Distribución FORTAMUN'!H46</f>
        <v>324688</v>
      </c>
      <c r="I46" s="57">
        <f>'Distribución FORTAMUN'!I46</f>
        <v>324688</v>
      </c>
      <c r="J46" s="57">
        <f>'Distribución FORTAMUN'!J46</f>
        <v>324688</v>
      </c>
      <c r="K46" s="57">
        <f>'Distribución FORTAMUN'!K46</f>
        <v>324688</v>
      </c>
      <c r="L46" s="57">
        <f>'Distribución FORTAMUN'!L46</f>
        <v>324688</v>
      </c>
      <c r="M46" s="57">
        <f>'Distribución FORTAMUN'!M46</f>
        <v>324688</v>
      </c>
      <c r="N46" s="57">
        <f>'Distribución FORTAMUN'!N46</f>
        <v>324688</v>
      </c>
      <c r="O46" s="57">
        <f>'Distribución FORTAMUN'!O46</f>
        <v>324688</v>
      </c>
      <c r="P46" s="57">
        <f>'Distribución FORTAMUN'!P46</f>
        <v>324688</v>
      </c>
      <c r="Q46" s="57">
        <f>'Distribución FORTAMUN'!Q46</f>
        <v>324688</v>
      </c>
      <c r="R46" s="57"/>
      <c r="S46" s="46"/>
      <c r="T46" s="50">
        <v>5455</v>
      </c>
    </row>
    <row r="47" spans="1:20">
      <c r="A47" s="49">
        <v>43</v>
      </c>
      <c r="B47" t="s">
        <v>109</v>
      </c>
      <c r="C47" s="50">
        <v>3119</v>
      </c>
      <c r="D47" s="52">
        <v>1.4872387855090776E-3</v>
      </c>
      <c r="E47" s="57">
        <f>'Distribución FORTAMUN'!E47</f>
        <v>2227760</v>
      </c>
      <c r="F47" s="57">
        <f>'Distribución FORTAMUN'!F47</f>
        <v>185647</v>
      </c>
      <c r="G47" s="57">
        <f>'Distribución FORTAMUN'!G47</f>
        <v>185647</v>
      </c>
      <c r="H47" s="57">
        <f>'Distribución FORTAMUN'!H47</f>
        <v>185647</v>
      </c>
      <c r="I47" s="57">
        <f>'Distribución FORTAMUN'!I47</f>
        <v>185647</v>
      </c>
      <c r="J47" s="57">
        <f>'Distribución FORTAMUN'!J47</f>
        <v>185647</v>
      </c>
      <c r="K47" s="57">
        <f>'Distribución FORTAMUN'!K47</f>
        <v>185647</v>
      </c>
      <c r="L47" s="57">
        <f>'Distribución FORTAMUN'!L47</f>
        <v>185647</v>
      </c>
      <c r="M47" s="57">
        <f>'Distribución FORTAMUN'!M47</f>
        <v>185647</v>
      </c>
      <c r="N47" s="57">
        <f>'Distribución FORTAMUN'!N47</f>
        <v>185647</v>
      </c>
      <c r="O47" s="57">
        <f>'Distribución FORTAMUN'!O47</f>
        <v>185647</v>
      </c>
      <c r="P47" s="57">
        <f>'Distribución FORTAMUN'!P47</f>
        <v>185647</v>
      </c>
      <c r="Q47" s="57">
        <f>'Distribución FORTAMUN'!Q47</f>
        <v>185647</v>
      </c>
      <c r="R47" s="57"/>
      <c r="S47" s="46"/>
      <c r="T47" s="50">
        <v>3119</v>
      </c>
    </row>
    <row r="48" spans="1:20">
      <c r="A48" s="49">
        <v>44</v>
      </c>
      <c r="B48" t="s">
        <v>111</v>
      </c>
      <c r="C48" s="50">
        <v>7187</v>
      </c>
      <c r="D48" s="52">
        <v>3.4269910713221356E-3</v>
      </c>
      <c r="E48" s="57">
        <f>'Distribución FORTAMUN'!E48</f>
        <v>5133346</v>
      </c>
      <c r="F48" s="57">
        <f>'Distribución FORTAMUN'!F48</f>
        <v>427779</v>
      </c>
      <c r="G48" s="57">
        <f>'Distribución FORTAMUN'!G48</f>
        <v>427779</v>
      </c>
      <c r="H48" s="57">
        <f>'Distribución FORTAMUN'!H48</f>
        <v>427779</v>
      </c>
      <c r="I48" s="57">
        <f>'Distribución FORTAMUN'!I48</f>
        <v>427779</v>
      </c>
      <c r="J48" s="57">
        <f>'Distribución FORTAMUN'!J48</f>
        <v>427779</v>
      </c>
      <c r="K48" s="57">
        <f>'Distribución FORTAMUN'!K48</f>
        <v>427779</v>
      </c>
      <c r="L48" s="57">
        <f>'Distribución FORTAMUN'!L48</f>
        <v>427779</v>
      </c>
      <c r="M48" s="57">
        <f>'Distribución FORTAMUN'!M48</f>
        <v>427779</v>
      </c>
      <c r="N48" s="57">
        <f>'Distribución FORTAMUN'!N48</f>
        <v>427779</v>
      </c>
      <c r="O48" s="57">
        <f>'Distribución FORTAMUN'!O48</f>
        <v>427779</v>
      </c>
      <c r="P48" s="57">
        <f>'Distribución FORTAMUN'!P48</f>
        <v>427779</v>
      </c>
      <c r="Q48" s="57">
        <f>'Distribución FORTAMUN'!Q48</f>
        <v>427779</v>
      </c>
      <c r="R48" s="57"/>
      <c r="S48" s="46"/>
      <c r="T48" s="50">
        <v>7187</v>
      </c>
    </row>
    <row r="49" spans="1:20">
      <c r="A49" s="49">
        <v>45</v>
      </c>
      <c r="B49" t="s">
        <v>113</v>
      </c>
      <c r="C49" s="50">
        <v>2515</v>
      </c>
      <c r="D49" s="52">
        <v>1.1992323005948478E-3</v>
      </c>
      <c r="E49" s="57">
        <f>'Distribución FORTAMUN'!E49</f>
        <v>1796350</v>
      </c>
      <c r="F49" s="57">
        <f>'Distribución FORTAMUN'!F49</f>
        <v>149696</v>
      </c>
      <c r="G49" s="57">
        <f>'Distribución FORTAMUN'!G49</f>
        <v>149696</v>
      </c>
      <c r="H49" s="57">
        <f>'Distribución FORTAMUN'!H49</f>
        <v>149696</v>
      </c>
      <c r="I49" s="57">
        <f>'Distribución FORTAMUN'!I49</f>
        <v>149696</v>
      </c>
      <c r="J49" s="57">
        <f>'Distribución FORTAMUN'!J49</f>
        <v>149696</v>
      </c>
      <c r="K49" s="57">
        <f>'Distribución FORTAMUN'!K49</f>
        <v>149696</v>
      </c>
      <c r="L49" s="57">
        <f>'Distribución FORTAMUN'!L49</f>
        <v>149696</v>
      </c>
      <c r="M49" s="57">
        <f>'Distribución FORTAMUN'!M49</f>
        <v>149696</v>
      </c>
      <c r="N49" s="57">
        <f>'Distribución FORTAMUN'!N49</f>
        <v>149696</v>
      </c>
      <c r="O49" s="57">
        <f>'Distribución FORTAMUN'!O49</f>
        <v>149696</v>
      </c>
      <c r="P49" s="57">
        <f>'Distribución FORTAMUN'!P49</f>
        <v>149696</v>
      </c>
      <c r="Q49" s="57">
        <f>'Distribución FORTAMUN'!Q49</f>
        <v>149696</v>
      </c>
      <c r="R49" s="57"/>
      <c r="S49" s="46"/>
      <c r="T49" s="50">
        <v>2515</v>
      </c>
    </row>
    <row r="50" spans="1:20">
      <c r="A50" s="49">
        <v>46</v>
      </c>
      <c r="B50" t="s">
        <v>115</v>
      </c>
      <c r="C50" s="50">
        <v>3210</v>
      </c>
      <c r="D50" s="52">
        <v>1.5306304910176786E-3</v>
      </c>
      <c r="E50" s="57">
        <f>'Distribución FORTAMUN'!E50</f>
        <v>2292757</v>
      </c>
      <c r="F50" s="57">
        <f>'Distribución FORTAMUN'!F50</f>
        <v>191063</v>
      </c>
      <c r="G50" s="57">
        <f>'Distribución FORTAMUN'!G50</f>
        <v>191063</v>
      </c>
      <c r="H50" s="57">
        <f>'Distribución FORTAMUN'!H50</f>
        <v>191063</v>
      </c>
      <c r="I50" s="57">
        <f>'Distribución FORTAMUN'!I50</f>
        <v>191063</v>
      </c>
      <c r="J50" s="57">
        <f>'Distribución FORTAMUN'!J50</f>
        <v>191063</v>
      </c>
      <c r="K50" s="57">
        <f>'Distribución FORTAMUN'!K50</f>
        <v>191063</v>
      </c>
      <c r="L50" s="57">
        <f>'Distribución FORTAMUN'!L50</f>
        <v>191063</v>
      </c>
      <c r="M50" s="57">
        <f>'Distribución FORTAMUN'!M50</f>
        <v>191063</v>
      </c>
      <c r="N50" s="57">
        <f>'Distribución FORTAMUN'!N50</f>
        <v>191063</v>
      </c>
      <c r="O50" s="57">
        <f>'Distribución FORTAMUN'!O50</f>
        <v>191063</v>
      </c>
      <c r="P50" s="57">
        <f>'Distribución FORTAMUN'!P50</f>
        <v>191063</v>
      </c>
      <c r="Q50" s="57">
        <f>'Distribución FORTAMUN'!Q50</f>
        <v>191063</v>
      </c>
      <c r="R50" s="57"/>
      <c r="S50" s="46"/>
      <c r="T50" s="50">
        <v>3210</v>
      </c>
    </row>
    <row r="51" spans="1:20">
      <c r="A51" s="49">
        <v>47</v>
      </c>
      <c r="B51" t="s">
        <v>117</v>
      </c>
      <c r="C51" s="50">
        <v>5637</v>
      </c>
      <c r="D51" s="52">
        <v>2.6879015818899233E-3</v>
      </c>
      <c r="E51" s="57">
        <f>'Distribución FORTAMUN'!E51</f>
        <v>4026252</v>
      </c>
      <c r="F51" s="57">
        <f>'Distribución FORTAMUN'!F51</f>
        <v>335521</v>
      </c>
      <c r="G51" s="57">
        <f>'Distribución FORTAMUN'!G51</f>
        <v>335521</v>
      </c>
      <c r="H51" s="57">
        <f>'Distribución FORTAMUN'!H51</f>
        <v>335521</v>
      </c>
      <c r="I51" s="57">
        <f>'Distribución FORTAMUN'!I51</f>
        <v>335521</v>
      </c>
      <c r="J51" s="57">
        <f>'Distribución FORTAMUN'!J51</f>
        <v>335521</v>
      </c>
      <c r="K51" s="57">
        <f>'Distribución FORTAMUN'!K51</f>
        <v>335521</v>
      </c>
      <c r="L51" s="57">
        <f>'Distribución FORTAMUN'!L51</f>
        <v>335521</v>
      </c>
      <c r="M51" s="57">
        <f>'Distribución FORTAMUN'!M51</f>
        <v>335521</v>
      </c>
      <c r="N51" s="57">
        <f>'Distribución FORTAMUN'!N51</f>
        <v>335521</v>
      </c>
      <c r="O51" s="57">
        <f>'Distribución FORTAMUN'!O51</f>
        <v>335521</v>
      </c>
      <c r="P51" s="57">
        <f>'Distribución FORTAMUN'!P51</f>
        <v>335521</v>
      </c>
      <c r="Q51" s="57">
        <f>'Distribución FORTAMUN'!Q51</f>
        <v>335521</v>
      </c>
      <c r="R51" s="57"/>
      <c r="S51" s="46"/>
      <c r="T51" s="50">
        <v>5637</v>
      </c>
    </row>
    <row r="52" spans="1:20">
      <c r="A52" s="49">
        <v>48</v>
      </c>
      <c r="B52" t="s">
        <v>119</v>
      </c>
      <c r="C52" s="50">
        <v>22619</v>
      </c>
      <c r="D52" s="52">
        <v>1.0785461394494975E-2</v>
      </c>
      <c r="E52" s="57">
        <f>'Distribución FORTAMUN'!E52</f>
        <v>16155721</v>
      </c>
      <c r="F52" s="57">
        <f>'Distribución FORTAMUN'!F52</f>
        <v>1346310</v>
      </c>
      <c r="G52" s="57">
        <f>'Distribución FORTAMUN'!G52</f>
        <v>1346310</v>
      </c>
      <c r="H52" s="57">
        <f>'Distribución FORTAMUN'!H52</f>
        <v>1346310</v>
      </c>
      <c r="I52" s="57">
        <f>'Distribución FORTAMUN'!I52</f>
        <v>1346310</v>
      </c>
      <c r="J52" s="57">
        <f>'Distribución FORTAMUN'!J52</f>
        <v>1346310</v>
      </c>
      <c r="K52" s="57">
        <f>'Distribución FORTAMUN'!K52</f>
        <v>1346310</v>
      </c>
      <c r="L52" s="57">
        <f>'Distribución FORTAMUN'!L52</f>
        <v>1346310</v>
      </c>
      <c r="M52" s="57">
        <f>'Distribución FORTAMUN'!M52</f>
        <v>1346310</v>
      </c>
      <c r="N52" s="57">
        <f>'Distribución FORTAMUN'!N52</f>
        <v>1346310</v>
      </c>
      <c r="O52" s="57">
        <f>'Distribución FORTAMUN'!O52</f>
        <v>1346310</v>
      </c>
      <c r="P52" s="57">
        <f>'Distribución FORTAMUN'!P52</f>
        <v>1346310</v>
      </c>
      <c r="Q52" s="57">
        <f>'Distribución FORTAMUN'!Q52</f>
        <v>1346310</v>
      </c>
      <c r="R52" s="57"/>
      <c r="S52" s="46"/>
      <c r="T52" s="50">
        <v>22619</v>
      </c>
    </row>
    <row r="53" spans="1:20">
      <c r="A53" s="49">
        <v>49</v>
      </c>
      <c r="B53" t="s">
        <v>121</v>
      </c>
      <c r="C53" s="50">
        <v>3700</v>
      </c>
      <c r="D53" s="52">
        <v>1.7642781360639908E-3</v>
      </c>
      <c r="E53" s="57">
        <f>'Distribución FORTAMUN'!E53</f>
        <v>2642741</v>
      </c>
      <c r="F53" s="57">
        <f>'Distribución FORTAMUN'!F53</f>
        <v>220228</v>
      </c>
      <c r="G53" s="57">
        <f>'Distribución FORTAMUN'!G53</f>
        <v>220228</v>
      </c>
      <c r="H53" s="57">
        <f>'Distribución FORTAMUN'!H53</f>
        <v>220228</v>
      </c>
      <c r="I53" s="57">
        <f>'Distribución FORTAMUN'!I53</f>
        <v>220228</v>
      </c>
      <c r="J53" s="57">
        <f>'Distribución FORTAMUN'!J53</f>
        <v>220228</v>
      </c>
      <c r="K53" s="57">
        <f>'Distribución FORTAMUN'!K53</f>
        <v>220228</v>
      </c>
      <c r="L53" s="57">
        <f>'Distribución FORTAMUN'!L53</f>
        <v>220228</v>
      </c>
      <c r="M53" s="57">
        <f>'Distribución FORTAMUN'!M53</f>
        <v>220228</v>
      </c>
      <c r="N53" s="57">
        <f>'Distribución FORTAMUN'!N53</f>
        <v>220228</v>
      </c>
      <c r="O53" s="57">
        <f>'Distribución FORTAMUN'!O53</f>
        <v>220228</v>
      </c>
      <c r="P53" s="57">
        <f>'Distribución FORTAMUN'!P53</f>
        <v>220228</v>
      </c>
      <c r="Q53" s="57">
        <f>'Distribución FORTAMUN'!Q53</f>
        <v>220228</v>
      </c>
      <c r="R53" s="57"/>
      <c r="S53" s="46"/>
      <c r="T53" s="50">
        <v>3700</v>
      </c>
    </row>
    <row r="54" spans="1:20">
      <c r="A54" s="49">
        <v>50</v>
      </c>
      <c r="B54" t="s">
        <v>123</v>
      </c>
      <c r="C54" s="50">
        <v>892363</v>
      </c>
      <c r="D54" s="52">
        <v>0.42550717036012731</v>
      </c>
      <c r="E54" s="57">
        <f>'Distribución FORTAMUN'!E54</f>
        <v>637374213</v>
      </c>
      <c r="F54" s="57">
        <f>'Distribución FORTAMUN'!F54</f>
        <v>53114513</v>
      </c>
      <c r="G54" s="57">
        <f>'Distribución FORTAMUN'!G54</f>
        <v>53114513</v>
      </c>
      <c r="H54" s="57">
        <f>'Distribución FORTAMUN'!H54</f>
        <v>53114513</v>
      </c>
      <c r="I54" s="57">
        <f>'Distribución FORTAMUN'!I54</f>
        <v>53114513</v>
      </c>
      <c r="J54" s="57">
        <f>'Distribución FORTAMUN'!J54</f>
        <v>53114513</v>
      </c>
      <c r="K54" s="57">
        <f>'Distribución FORTAMUN'!K54</f>
        <v>53114513</v>
      </c>
      <c r="L54" s="57">
        <f>'Distribución FORTAMUN'!L54</f>
        <v>53114513</v>
      </c>
      <c r="M54" s="57">
        <f>'Distribución FORTAMUN'!M54</f>
        <v>53114513</v>
      </c>
      <c r="N54" s="57">
        <f>'Distribución FORTAMUN'!N54</f>
        <v>53114513</v>
      </c>
      <c r="O54" s="57">
        <f>'Distribución FORTAMUN'!O54</f>
        <v>53114513</v>
      </c>
      <c r="P54" s="57">
        <f>'Distribución FORTAMUN'!P54</f>
        <v>53114513</v>
      </c>
      <c r="Q54" s="57">
        <f>'Distribución FORTAMUN'!Q54</f>
        <v>53114519</v>
      </c>
      <c r="R54" s="57"/>
      <c r="S54" s="46"/>
      <c r="T54" s="50">
        <v>892363</v>
      </c>
    </row>
    <row r="55" spans="1:20">
      <c r="A55" s="49">
        <v>51</v>
      </c>
      <c r="B55" t="s">
        <v>125</v>
      </c>
      <c r="C55" s="50">
        <v>3218</v>
      </c>
      <c r="D55" s="52">
        <v>1.5344451464470062E-3</v>
      </c>
      <c r="E55" s="57">
        <f>'Distribución FORTAMUN'!E55</f>
        <v>2298471</v>
      </c>
      <c r="F55" s="57">
        <f>'Distribución FORTAMUN'!F55</f>
        <v>191539</v>
      </c>
      <c r="G55" s="57">
        <f>'Distribución FORTAMUN'!G55</f>
        <v>191539</v>
      </c>
      <c r="H55" s="57">
        <f>'Distribución FORTAMUN'!H55</f>
        <v>191539</v>
      </c>
      <c r="I55" s="57">
        <f>'Distribución FORTAMUN'!I55</f>
        <v>191539</v>
      </c>
      <c r="J55" s="57">
        <f>'Distribución FORTAMUN'!J55</f>
        <v>191539</v>
      </c>
      <c r="K55" s="57">
        <f>'Distribución FORTAMUN'!K55</f>
        <v>191539</v>
      </c>
      <c r="L55" s="57">
        <f>'Distribución FORTAMUN'!L55</f>
        <v>191539</v>
      </c>
      <c r="M55" s="57">
        <f>'Distribución FORTAMUN'!M55</f>
        <v>191539</v>
      </c>
      <c r="N55" s="57">
        <f>'Distribución FORTAMUN'!N55</f>
        <v>191539</v>
      </c>
      <c r="O55" s="57">
        <f>'Distribución FORTAMUN'!O55</f>
        <v>191539</v>
      </c>
      <c r="P55" s="57">
        <f>'Distribución FORTAMUN'!P55</f>
        <v>191539</v>
      </c>
      <c r="Q55" s="57">
        <f>'Distribución FORTAMUN'!Q55</f>
        <v>191539</v>
      </c>
      <c r="R55" s="57"/>
      <c r="S55" s="46"/>
      <c r="T55" s="50">
        <v>3218</v>
      </c>
    </row>
    <row r="56" spans="1:20">
      <c r="A56" s="49">
        <v>52</v>
      </c>
      <c r="B56" t="s">
        <v>127</v>
      </c>
      <c r="C56" s="50">
        <v>36097</v>
      </c>
      <c r="D56" s="52">
        <v>1.7212202129054562E-2</v>
      </c>
      <c r="E56" s="57">
        <f>'Distribución FORTAMUN'!E56</f>
        <v>25782442</v>
      </c>
      <c r="F56" s="57">
        <f>'Distribución FORTAMUN'!F56</f>
        <v>2148537</v>
      </c>
      <c r="G56" s="57">
        <f>'Distribución FORTAMUN'!G56</f>
        <v>2148537</v>
      </c>
      <c r="H56" s="57">
        <f>'Distribución FORTAMUN'!H56</f>
        <v>2148537</v>
      </c>
      <c r="I56" s="57">
        <f>'Distribución FORTAMUN'!I56</f>
        <v>2148537</v>
      </c>
      <c r="J56" s="57">
        <f>'Distribución FORTAMUN'!J56</f>
        <v>2148537</v>
      </c>
      <c r="K56" s="57">
        <f>'Distribución FORTAMUN'!K56</f>
        <v>2148537</v>
      </c>
      <c r="L56" s="57">
        <f>'Distribución FORTAMUN'!L56</f>
        <v>2148537</v>
      </c>
      <c r="M56" s="57">
        <f>'Distribución FORTAMUN'!M56</f>
        <v>2148537</v>
      </c>
      <c r="N56" s="57">
        <f>'Distribución FORTAMUN'!N56</f>
        <v>2148537</v>
      </c>
      <c r="O56" s="57">
        <f>'Distribución FORTAMUN'!O56</f>
        <v>2148537</v>
      </c>
      <c r="P56" s="57">
        <f>'Distribución FORTAMUN'!P56</f>
        <v>2148537</v>
      </c>
      <c r="Q56" s="57">
        <f>'Distribución FORTAMUN'!Q56</f>
        <v>2148537</v>
      </c>
      <c r="R56" s="57"/>
      <c r="S56" s="46"/>
      <c r="T56" s="50">
        <v>36097</v>
      </c>
    </row>
    <row r="57" spans="1:20">
      <c r="A57" s="49">
        <v>53</v>
      </c>
      <c r="B57" t="s">
        <v>129</v>
      </c>
      <c r="C57" s="50">
        <v>12722</v>
      </c>
      <c r="D57" s="52">
        <v>6.0662557964881328E-3</v>
      </c>
      <c r="E57" s="57">
        <f>'Distribución FORTAMUN'!E57</f>
        <v>9086745</v>
      </c>
      <c r="F57" s="57">
        <f>'Distribución FORTAMUN'!F57</f>
        <v>757229</v>
      </c>
      <c r="G57" s="57">
        <f>'Distribución FORTAMUN'!G57</f>
        <v>757229</v>
      </c>
      <c r="H57" s="57">
        <f>'Distribución FORTAMUN'!H57</f>
        <v>757229</v>
      </c>
      <c r="I57" s="57">
        <f>'Distribución FORTAMUN'!I57</f>
        <v>757229</v>
      </c>
      <c r="J57" s="57">
        <f>'Distribución FORTAMUN'!J57</f>
        <v>757229</v>
      </c>
      <c r="K57" s="57">
        <f>'Distribución FORTAMUN'!K57</f>
        <v>757229</v>
      </c>
      <c r="L57" s="57">
        <f>'Distribución FORTAMUN'!L57</f>
        <v>757229</v>
      </c>
      <c r="M57" s="57">
        <f>'Distribución FORTAMUN'!M57</f>
        <v>757229</v>
      </c>
      <c r="N57" s="57">
        <f>'Distribución FORTAMUN'!N57</f>
        <v>757229</v>
      </c>
      <c r="O57" s="57">
        <f>'Distribución FORTAMUN'!O57</f>
        <v>757229</v>
      </c>
      <c r="P57" s="57">
        <f>'Distribución FORTAMUN'!P57</f>
        <v>757229</v>
      </c>
      <c r="Q57" s="57">
        <f>'Distribución FORTAMUN'!Q57</f>
        <v>757229</v>
      </c>
      <c r="R57" s="57"/>
      <c r="S57" s="46"/>
      <c r="T57" s="50">
        <v>12722</v>
      </c>
    </row>
    <row r="58" spans="1:20">
      <c r="A58" s="49">
        <v>54</v>
      </c>
      <c r="B58" t="s">
        <v>131</v>
      </c>
      <c r="C58" s="50">
        <v>2837</v>
      </c>
      <c r="D58" s="52">
        <v>1.3527721816252816E-3</v>
      </c>
      <c r="E58" s="57">
        <f>'Distribución FORTAMUN'!E58</f>
        <v>2026340</v>
      </c>
      <c r="F58" s="57">
        <f>'Distribución FORTAMUN'!F58</f>
        <v>168862</v>
      </c>
      <c r="G58" s="57">
        <f>'Distribución FORTAMUN'!G58</f>
        <v>168862</v>
      </c>
      <c r="H58" s="57">
        <f>'Distribución FORTAMUN'!H58</f>
        <v>168862</v>
      </c>
      <c r="I58" s="57">
        <f>'Distribución FORTAMUN'!I58</f>
        <v>168862</v>
      </c>
      <c r="J58" s="57">
        <f>'Distribución FORTAMUN'!J58</f>
        <v>168862</v>
      </c>
      <c r="K58" s="57">
        <f>'Distribución FORTAMUN'!K58</f>
        <v>168862</v>
      </c>
      <c r="L58" s="57">
        <f>'Distribución FORTAMUN'!L58</f>
        <v>168862</v>
      </c>
      <c r="M58" s="57">
        <f>'Distribución FORTAMUN'!M58</f>
        <v>168862</v>
      </c>
      <c r="N58" s="57">
        <f>'Distribución FORTAMUN'!N58</f>
        <v>168862</v>
      </c>
      <c r="O58" s="57">
        <f>'Distribución FORTAMUN'!O58</f>
        <v>168862</v>
      </c>
      <c r="P58" s="57">
        <f>'Distribución FORTAMUN'!P58</f>
        <v>168862</v>
      </c>
      <c r="Q58" s="57">
        <f>'Distribución FORTAMUN'!Q58</f>
        <v>168862</v>
      </c>
      <c r="R58" s="57"/>
      <c r="S58" s="46"/>
      <c r="T58" s="50">
        <v>2837</v>
      </c>
    </row>
    <row r="59" spans="1:20">
      <c r="A59" s="49">
        <v>55</v>
      </c>
      <c r="B59" t="s">
        <v>133</v>
      </c>
      <c r="C59" s="50">
        <v>6789</v>
      </c>
      <c r="D59" s="52">
        <v>3.2372119637130901E-3</v>
      </c>
      <c r="E59" s="57">
        <f>'Distribución FORTAMUN'!E59</f>
        <v>4849073</v>
      </c>
      <c r="F59" s="57">
        <f>'Distribución FORTAMUN'!F59</f>
        <v>404089</v>
      </c>
      <c r="G59" s="57">
        <f>'Distribución FORTAMUN'!G59</f>
        <v>404089</v>
      </c>
      <c r="H59" s="57">
        <f>'Distribución FORTAMUN'!H59</f>
        <v>404089</v>
      </c>
      <c r="I59" s="57">
        <f>'Distribución FORTAMUN'!I59</f>
        <v>404089</v>
      </c>
      <c r="J59" s="57">
        <f>'Distribución FORTAMUN'!J59</f>
        <v>404089</v>
      </c>
      <c r="K59" s="57">
        <f>'Distribución FORTAMUN'!K59</f>
        <v>404089</v>
      </c>
      <c r="L59" s="57">
        <f>'Distribución FORTAMUN'!L59</f>
        <v>404089</v>
      </c>
      <c r="M59" s="57">
        <f>'Distribución FORTAMUN'!M59</f>
        <v>404089</v>
      </c>
      <c r="N59" s="57">
        <f>'Distribución FORTAMUN'!N59</f>
        <v>404089</v>
      </c>
      <c r="O59" s="57">
        <f>'Distribución FORTAMUN'!O59</f>
        <v>404089</v>
      </c>
      <c r="P59" s="57">
        <f>'Distribución FORTAMUN'!P59</f>
        <v>404089</v>
      </c>
      <c r="Q59" s="57">
        <f>'Distribución FORTAMUN'!Q59</f>
        <v>404089</v>
      </c>
      <c r="R59" s="57"/>
      <c r="S59" s="46"/>
      <c r="T59" s="50">
        <v>6789</v>
      </c>
    </row>
    <row r="60" spans="1:20">
      <c r="A60" s="49">
        <v>56</v>
      </c>
      <c r="B60" t="s">
        <v>135</v>
      </c>
      <c r="C60" s="50">
        <v>31202</v>
      </c>
      <c r="D60" s="52">
        <v>1.4878109838234769E-2</v>
      </c>
      <c r="E60" s="57">
        <f>'Distribución FORTAMUN'!E60</f>
        <v>22286166</v>
      </c>
      <c r="F60" s="57">
        <f>'Distribución FORTAMUN'!F60</f>
        <v>1857181</v>
      </c>
      <c r="G60" s="57">
        <f>'Distribución FORTAMUN'!G60</f>
        <v>1857181</v>
      </c>
      <c r="H60" s="57">
        <f>'Distribución FORTAMUN'!H60</f>
        <v>1857181</v>
      </c>
      <c r="I60" s="57">
        <f>'Distribución FORTAMUN'!I60</f>
        <v>1857181</v>
      </c>
      <c r="J60" s="57">
        <f>'Distribución FORTAMUN'!J60</f>
        <v>1857181</v>
      </c>
      <c r="K60" s="57">
        <f>'Distribución FORTAMUN'!K60</f>
        <v>1857181</v>
      </c>
      <c r="L60" s="57">
        <f>'Distribución FORTAMUN'!L60</f>
        <v>1857181</v>
      </c>
      <c r="M60" s="57">
        <f>'Distribución FORTAMUN'!M60</f>
        <v>1857181</v>
      </c>
      <c r="N60" s="57">
        <f>'Distribución FORTAMUN'!N60</f>
        <v>1857181</v>
      </c>
      <c r="O60" s="57">
        <f>'Distribución FORTAMUN'!O60</f>
        <v>1857181</v>
      </c>
      <c r="P60" s="57">
        <f>'Distribución FORTAMUN'!P60</f>
        <v>1857181</v>
      </c>
      <c r="Q60" s="57">
        <f>'Distribución FORTAMUN'!Q60</f>
        <v>1857181</v>
      </c>
      <c r="R60" s="57"/>
      <c r="S60" s="46"/>
      <c r="T60" s="50">
        <v>31202</v>
      </c>
    </row>
    <row r="61" spans="1:20">
      <c r="A61" s="49">
        <v>57</v>
      </c>
      <c r="B61" t="s">
        <v>137</v>
      </c>
      <c r="C61" s="50">
        <v>7792</v>
      </c>
      <c r="D61" s="52">
        <v>3.7154743881650317E-3</v>
      </c>
      <c r="E61" s="57">
        <f>'Distribución FORTAMUN'!E61</f>
        <v>5565470</v>
      </c>
      <c r="F61" s="57">
        <f>'Distribución FORTAMUN'!F61</f>
        <v>463789</v>
      </c>
      <c r="G61" s="57">
        <f>'Distribución FORTAMUN'!G61</f>
        <v>463789</v>
      </c>
      <c r="H61" s="57">
        <f>'Distribución FORTAMUN'!H61</f>
        <v>463789</v>
      </c>
      <c r="I61" s="57">
        <f>'Distribución FORTAMUN'!I61</f>
        <v>463789</v>
      </c>
      <c r="J61" s="57">
        <f>'Distribución FORTAMUN'!J61</f>
        <v>463789</v>
      </c>
      <c r="K61" s="57">
        <f>'Distribución FORTAMUN'!K61</f>
        <v>463789</v>
      </c>
      <c r="L61" s="57">
        <f>'Distribución FORTAMUN'!L61</f>
        <v>463789</v>
      </c>
      <c r="M61" s="57">
        <f>'Distribución FORTAMUN'!M61</f>
        <v>463789</v>
      </c>
      <c r="N61" s="57">
        <f>'Distribución FORTAMUN'!N61</f>
        <v>463789</v>
      </c>
      <c r="O61" s="57">
        <f>'Distribución FORTAMUN'!O61</f>
        <v>463789</v>
      </c>
      <c r="P61" s="57">
        <f>'Distribución FORTAMUN'!P61</f>
        <v>463789</v>
      </c>
      <c r="Q61" s="57">
        <f>'Distribución FORTAMUN'!Q61</f>
        <v>463789</v>
      </c>
      <c r="R61" s="57"/>
      <c r="S61" s="46"/>
      <c r="T61" s="50">
        <v>7792</v>
      </c>
    </row>
    <row r="62" spans="1:20">
      <c r="A62" s="49">
        <v>58</v>
      </c>
      <c r="B62" t="s">
        <v>139</v>
      </c>
      <c r="C62" s="50">
        <v>25264</v>
      </c>
      <c r="D62" s="52">
        <v>1.2046681845816396E-2</v>
      </c>
      <c r="E62" s="57">
        <f>'Distribución FORTAMUN'!E62</f>
        <v>18044924</v>
      </c>
      <c r="F62" s="57">
        <f>'Distribución FORTAMUN'!F62</f>
        <v>1503744</v>
      </c>
      <c r="G62" s="57">
        <f>'Distribución FORTAMUN'!G62</f>
        <v>1503744</v>
      </c>
      <c r="H62" s="57">
        <f>'Distribución FORTAMUN'!H62</f>
        <v>1503744</v>
      </c>
      <c r="I62" s="57">
        <f>'Distribución FORTAMUN'!I62</f>
        <v>1503744</v>
      </c>
      <c r="J62" s="57">
        <f>'Distribución FORTAMUN'!J62</f>
        <v>1503744</v>
      </c>
      <c r="K62" s="57">
        <f>'Distribución FORTAMUN'!K62</f>
        <v>1503744</v>
      </c>
      <c r="L62" s="57">
        <f>'Distribución FORTAMUN'!L62</f>
        <v>1503744</v>
      </c>
      <c r="M62" s="57">
        <f>'Distribución FORTAMUN'!M62</f>
        <v>1503744</v>
      </c>
      <c r="N62" s="57">
        <f>'Distribución FORTAMUN'!N62</f>
        <v>1503744</v>
      </c>
      <c r="O62" s="57">
        <f>'Distribución FORTAMUN'!O62</f>
        <v>1503744</v>
      </c>
      <c r="P62" s="57">
        <f>'Distribución FORTAMUN'!P62</f>
        <v>1503744</v>
      </c>
      <c r="Q62" s="57">
        <f>'Distribución FORTAMUN'!Q62</f>
        <v>1503744</v>
      </c>
      <c r="R62" s="57"/>
      <c r="S62" s="46"/>
      <c r="T62" s="50">
        <v>25264</v>
      </c>
    </row>
    <row r="63" spans="1:20">
      <c r="A63" s="49">
        <v>59</v>
      </c>
      <c r="B63" t="s">
        <v>141</v>
      </c>
      <c r="C63" s="50">
        <v>59122</v>
      </c>
      <c r="D63" s="52">
        <v>2.819125728658791E-2</v>
      </c>
      <c r="E63" s="57">
        <f>'Distribución FORTAMUN'!E63</f>
        <v>42228150</v>
      </c>
      <c r="F63" s="57">
        <f>'Distribución FORTAMUN'!F63</f>
        <v>3519013</v>
      </c>
      <c r="G63" s="57">
        <f>'Distribución FORTAMUN'!G63</f>
        <v>3519013</v>
      </c>
      <c r="H63" s="57">
        <f>'Distribución FORTAMUN'!H63</f>
        <v>3519013</v>
      </c>
      <c r="I63" s="57">
        <f>'Distribución FORTAMUN'!I63</f>
        <v>3519013</v>
      </c>
      <c r="J63" s="57">
        <f>'Distribución FORTAMUN'!J63</f>
        <v>3519013</v>
      </c>
      <c r="K63" s="57">
        <f>'Distribución FORTAMUN'!K63</f>
        <v>3519013</v>
      </c>
      <c r="L63" s="57">
        <f>'Distribución FORTAMUN'!L63</f>
        <v>3519013</v>
      </c>
      <c r="M63" s="57">
        <f>'Distribución FORTAMUN'!M63</f>
        <v>3519013</v>
      </c>
      <c r="N63" s="57">
        <f>'Distribución FORTAMUN'!N63</f>
        <v>3519013</v>
      </c>
      <c r="O63" s="57">
        <f>'Distribución FORTAMUN'!O63</f>
        <v>3519013</v>
      </c>
      <c r="P63" s="57">
        <f>'Distribución FORTAMUN'!P63</f>
        <v>3519013</v>
      </c>
      <c r="Q63" s="57">
        <f>'Distribución FORTAMUN'!Q63</f>
        <v>3519013</v>
      </c>
      <c r="R63" s="57"/>
      <c r="S63" s="46"/>
      <c r="T63" s="50">
        <v>59122</v>
      </c>
    </row>
    <row r="64" spans="1:20">
      <c r="A64" s="49">
        <v>60</v>
      </c>
      <c r="B64" t="s">
        <v>143</v>
      </c>
      <c r="C64" s="50">
        <v>963</v>
      </c>
      <c r="D64" s="52">
        <v>4.5918914730530357E-4</v>
      </c>
      <c r="E64" s="57">
        <f>'Distribución FORTAMUN'!E64</f>
        <v>687827</v>
      </c>
      <c r="F64" s="57">
        <f>'Distribución FORTAMUN'!F64</f>
        <v>57319</v>
      </c>
      <c r="G64" s="57">
        <f>'Distribución FORTAMUN'!G64</f>
        <v>57319</v>
      </c>
      <c r="H64" s="57">
        <f>'Distribución FORTAMUN'!H64</f>
        <v>57319</v>
      </c>
      <c r="I64" s="57">
        <f>'Distribución FORTAMUN'!I64</f>
        <v>57319</v>
      </c>
      <c r="J64" s="57">
        <f>'Distribución FORTAMUN'!J64</f>
        <v>57319</v>
      </c>
      <c r="K64" s="57">
        <f>'Distribución FORTAMUN'!K64</f>
        <v>57319</v>
      </c>
      <c r="L64" s="57">
        <f>'Distribución FORTAMUN'!L64</f>
        <v>57319</v>
      </c>
      <c r="M64" s="57">
        <f>'Distribución FORTAMUN'!M64</f>
        <v>57319</v>
      </c>
      <c r="N64" s="57">
        <f>'Distribución FORTAMUN'!N64</f>
        <v>57319</v>
      </c>
      <c r="O64" s="57">
        <f>'Distribución FORTAMUN'!O64</f>
        <v>57319</v>
      </c>
      <c r="P64" s="57">
        <f>'Distribución FORTAMUN'!P64</f>
        <v>57319</v>
      </c>
      <c r="Q64" s="57">
        <f>'Distribución FORTAMUN'!Q64</f>
        <v>57319</v>
      </c>
      <c r="R64" s="57"/>
      <c r="S64" s="46"/>
      <c r="T64" s="50">
        <v>963</v>
      </c>
    </row>
    <row r="65" spans="1:20">
      <c r="A65" s="49">
        <v>61</v>
      </c>
      <c r="B65" t="s">
        <v>145</v>
      </c>
      <c r="C65" s="50">
        <v>3502</v>
      </c>
      <c r="D65" s="52">
        <v>1.6698654141881341E-3</v>
      </c>
      <c r="E65" s="57">
        <f>'Distribución FORTAMUN'!E65</f>
        <v>2501319</v>
      </c>
      <c r="F65" s="57">
        <f>'Distribución FORTAMUN'!F65</f>
        <v>208443</v>
      </c>
      <c r="G65" s="57">
        <f>'Distribución FORTAMUN'!G65</f>
        <v>208443</v>
      </c>
      <c r="H65" s="57">
        <f>'Distribución FORTAMUN'!H65</f>
        <v>208443</v>
      </c>
      <c r="I65" s="57">
        <f>'Distribución FORTAMUN'!I65</f>
        <v>208443</v>
      </c>
      <c r="J65" s="57">
        <f>'Distribución FORTAMUN'!J65</f>
        <v>208443</v>
      </c>
      <c r="K65" s="57">
        <f>'Distribución FORTAMUN'!K65</f>
        <v>208443</v>
      </c>
      <c r="L65" s="57">
        <f>'Distribución FORTAMUN'!L65</f>
        <v>208443</v>
      </c>
      <c r="M65" s="57">
        <f>'Distribución FORTAMUN'!M65</f>
        <v>208443</v>
      </c>
      <c r="N65" s="57">
        <f>'Distribución FORTAMUN'!N65</f>
        <v>208443</v>
      </c>
      <c r="O65" s="57">
        <f>'Distribución FORTAMUN'!O65</f>
        <v>208443</v>
      </c>
      <c r="P65" s="57">
        <f>'Distribución FORTAMUN'!P65</f>
        <v>208443</v>
      </c>
      <c r="Q65" s="57">
        <f>'Distribución FORTAMUN'!Q65</f>
        <v>208443</v>
      </c>
      <c r="R65" s="57"/>
      <c r="S65" s="46"/>
      <c r="T65" s="50">
        <v>3502</v>
      </c>
    </row>
    <row r="66" spans="1:20">
      <c r="A66" s="49">
        <v>62</v>
      </c>
      <c r="B66" t="s">
        <v>147</v>
      </c>
      <c r="C66" s="50">
        <v>4819</v>
      </c>
      <c r="D66" s="52">
        <v>2.2978530642411817E-3</v>
      </c>
      <c r="E66" s="57">
        <f>'Distribución FORTAMUN'!E66</f>
        <v>3441992</v>
      </c>
      <c r="F66" s="57">
        <f>'Distribución FORTAMUN'!F66</f>
        <v>286833</v>
      </c>
      <c r="G66" s="57">
        <f>'Distribución FORTAMUN'!G66</f>
        <v>286833</v>
      </c>
      <c r="H66" s="57">
        <f>'Distribución FORTAMUN'!H66</f>
        <v>286833</v>
      </c>
      <c r="I66" s="57">
        <f>'Distribución FORTAMUN'!I66</f>
        <v>286833</v>
      </c>
      <c r="J66" s="57">
        <f>'Distribución FORTAMUN'!J66</f>
        <v>286833</v>
      </c>
      <c r="K66" s="57">
        <f>'Distribución FORTAMUN'!K66</f>
        <v>286833</v>
      </c>
      <c r="L66" s="57">
        <f>'Distribución FORTAMUN'!L66</f>
        <v>286833</v>
      </c>
      <c r="M66" s="57">
        <f>'Distribución FORTAMUN'!M66</f>
        <v>286833</v>
      </c>
      <c r="N66" s="57">
        <f>'Distribución FORTAMUN'!N66</f>
        <v>286833</v>
      </c>
      <c r="O66" s="57">
        <f>'Distribución FORTAMUN'!O66</f>
        <v>286833</v>
      </c>
      <c r="P66" s="57">
        <f>'Distribución FORTAMUN'!P66</f>
        <v>286833</v>
      </c>
      <c r="Q66" s="57">
        <f>'Distribución FORTAMUN'!Q66</f>
        <v>286833</v>
      </c>
      <c r="R66" s="57"/>
      <c r="S66" s="46"/>
      <c r="T66" s="50">
        <v>4819</v>
      </c>
    </row>
    <row r="67" spans="1:20">
      <c r="A67" s="49">
        <v>63</v>
      </c>
      <c r="B67" t="s">
        <v>149</v>
      </c>
      <c r="C67" s="50">
        <v>5119</v>
      </c>
      <c r="D67" s="52">
        <v>2.4409026428409645E-3</v>
      </c>
      <c r="E67" s="57">
        <f>'Distribución FORTAMUN'!E67</f>
        <v>3656268</v>
      </c>
      <c r="F67" s="57">
        <f>'Distribución FORTAMUN'!F67</f>
        <v>304689</v>
      </c>
      <c r="G67" s="57">
        <f>'Distribución FORTAMUN'!G67</f>
        <v>304689</v>
      </c>
      <c r="H67" s="57">
        <f>'Distribución FORTAMUN'!H67</f>
        <v>304689</v>
      </c>
      <c r="I67" s="57">
        <f>'Distribución FORTAMUN'!I67</f>
        <v>304689</v>
      </c>
      <c r="J67" s="57">
        <f>'Distribución FORTAMUN'!J67</f>
        <v>304689</v>
      </c>
      <c r="K67" s="57">
        <f>'Distribución FORTAMUN'!K67</f>
        <v>304689</v>
      </c>
      <c r="L67" s="57">
        <f>'Distribución FORTAMUN'!L67</f>
        <v>304689</v>
      </c>
      <c r="M67" s="57">
        <f>'Distribución FORTAMUN'!M67</f>
        <v>304689</v>
      </c>
      <c r="N67" s="57">
        <f>'Distribución FORTAMUN'!N67</f>
        <v>304689</v>
      </c>
      <c r="O67" s="57">
        <f>'Distribución FORTAMUN'!O67</f>
        <v>304689</v>
      </c>
      <c r="P67" s="57">
        <f>'Distribución FORTAMUN'!P67</f>
        <v>304689</v>
      </c>
      <c r="Q67" s="57">
        <f>'Distribución FORTAMUN'!Q67</f>
        <v>304689</v>
      </c>
      <c r="R67" s="57"/>
      <c r="S67" s="46"/>
      <c r="T67" s="50">
        <v>5119</v>
      </c>
    </row>
    <row r="68" spans="1:20">
      <c r="A68" s="49">
        <v>64</v>
      </c>
      <c r="B68" t="s">
        <v>151</v>
      </c>
      <c r="C68" s="50">
        <v>1678</v>
      </c>
      <c r="D68" s="52">
        <v>8.0012397630145312E-4</v>
      </c>
      <c r="E68" s="57">
        <f>'Distribución FORTAMUN'!E68</f>
        <v>1198519</v>
      </c>
      <c r="F68" s="57">
        <f>'Distribución FORTAMUN'!F68</f>
        <v>99877</v>
      </c>
      <c r="G68" s="57">
        <f>'Distribución FORTAMUN'!G68</f>
        <v>99877</v>
      </c>
      <c r="H68" s="57">
        <f>'Distribución FORTAMUN'!H68</f>
        <v>99877</v>
      </c>
      <c r="I68" s="57">
        <f>'Distribución FORTAMUN'!I68</f>
        <v>99877</v>
      </c>
      <c r="J68" s="57">
        <f>'Distribución FORTAMUN'!J68</f>
        <v>99877</v>
      </c>
      <c r="K68" s="57">
        <f>'Distribución FORTAMUN'!K68</f>
        <v>99877</v>
      </c>
      <c r="L68" s="57">
        <f>'Distribución FORTAMUN'!L68</f>
        <v>99877</v>
      </c>
      <c r="M68" s="57">
        <f>'Distribución FORTAMUN'!M68</f>
        <v>99877</v>
      </c>
      <c r="N68" s="57">
        <f>'Distribución FORTAMUN'!N68</f>
        <v>99877</v>
      </c>
      <c r="O68" s="57">
        <f>'Distribución FORTAMUN'!O68</f>
        <v>99877</v>
      </c>
      <c r="P68" s="57">
        <f>'Distribución FORTAMUN'!P68</f>
        <v>99877</v>
      </c>
      <c r="Q68" s="57">
        <f>'Distribución FORTAMUN'!Q68</f>
        <v>99877</v>
      </c>
      <c r="R68" s="57"/>
      <c r="S68" s="46"/>
      <c r="T68" s="50">
        <v>1678</v>
      </c>
    </row>
    <row r="69" spans="1:20">
      <c r="A69" s="49">
        <v>65</v>
      </c>
      <c r="B69" t="s">
        <v>153</v>
      </c>
      <c r="C69" s="50">
        <v>1945</v>
      </c>
      <c r="D69" s="52">
        <v>9.2743810125526008E-4</v>
      </c>
      <c r="E69" s="57">
        <f>'Distribución FORTAMUN'!E69</f>
        <v>1389225</v>
      </c>
      <c r="F69" s="57">
        <f>'Distribución FORTAMUN'!F69</f>
        <v>115769</v>
      </c>
      <c r="G69" s="57">
        <f>'Distribución FORTAMUN'!G69</f>
        <v>115769</v>
      </c>
      <c r="H69" s="57">
        <f>'Distribución FORTAMUN'!H69</f>
        <v>115769</v>
      </c>
      <c r="I69" s="57">
        <f>'Distribución FORTAMUN'!I69</f>
        <v>115769</v>
      </c>
      <c r="J69" s="57">
        <f>'Distribución FORTAMUN'!J69</f>
        <v>115769</v>
      </c>
      <c r="K69" s="57">
        <f>'Distribución FORTAMUN'!K69</f>
        <v>115769</v>
      </c>
      <c r="L69" s="57">
        <f>'Distribución FORTAMUN'!L69</f>
        <v>115769</v>
      </c>
      <c r="M69" s="57">
        <f>'Distribución FORTAMUN'!M69</f>
        <v>115769</v>
      </c>
      <c r="N69" s="57">
        <f>'Distribución FORTAMUN'!N69</f>
        <v>115769</v>
      </c>
      <c r="O69" s="57">
        <f>'Distribución FORTAMUN'!O69</f>
        <v>115769</v>
      </c>
      <c r="P69" s="57">
        <f>'Distribución FORTAMUN'!P69</f>
        <v>115769</v>
      </c>
      <c r="Q69" s="57">
        <f>'Distribución FORTAMUN'!Q69</f>
        <v>115769</v>
      </c>
      <c r="R69" s="57"/>
      <c r="S69" s="46"/>
      <c r="T69" s="50">
        <v>1945</v>
      </c>
    </row>
    <row r="70" spans="1:20">
      <c r="A70" s="49">
        <v>66</v>
      </c>
      <c r="B70" t="s">
        <v>155</v>
      </c>
      <c r="C70" s="50">
        <v>4047</v>
      </c>
      <c r="D70" s="52">
        <v>1.9297388153110733E-3</v>
      </c>
      <c r="E70" s="57">
        <f>'Distribución FORTAMUN'!E70</f>
        <v>2890588</v>
      </c>
      <c r="F70" s="57">
        <f>'Distribución FORTAMUN'!F70</f>
        <v>240882</v>
      </c>
      <c r="G70" s="57">
        <f>'Distribución FORTAMUN'!G70</f>
        <v>240882</v>
      </c>
      <c r="H70" s="57">
        <f>'Distribución FORTAMUN'!H70</f>
        <v>240882</v>
      </c>
      <c r="I70" s="57">
        <f>'Distribución FORTAMUN'!I70</f>
        <v>240882</v>
      </c>
      <c r="J70" s="57">
        <f>'Distribución FORTAMUN'!J70</f>
        <v>240882</v>
      </c>
      <c r="K70" s="57">
        <f>'Distribución FORTAMUN'!K70</f>
        <v>240882</v>
      </c>
      <c r="L70" s="57">
        <f>'Distribución FORTAMUN'!L70</f>
        <v>240882</v>
      </c>
      <c r="M70" s="57">
        <f>'Distribución FORTAMUN'!M70</f>
        <v>240882</v>
      </c>
      <c r="N70" s="57">
        <f>'Distribución FORTAMUN'!N70</f>
        <v>240882</v>
      </c>
      <c r="O70" s="57">
        <f>'Distribución FORTAMUN'!O70</f>
        <v>240882</v>
      </c>
      <c r="P70" s="57">
        <f>'Distribución FORTAMUN'!P70</f>
        <v>240882</v>
      </c>
      <c r="Q70" s="57">
        <f>'Distribución FORTAMUN'!Q70</f>
        <v>240882</v>
      </c>
      <c r="R70" s="57"/>
      <c r="S70" s="46"/>
      <c r="T70" s="50">
        <v>4047</v>
      </c>
    </row>
    <row r="71" spans="1:20">
      <c r="A71" s="49">
        <v>67</v>
      </c>
      <c r="B71" t="s">
        <v>157</v>
      </c>
      <c r="C71" s="50">
        <v>9724</v>
      </c>
      <c r="D71" s="52">
        <v>4.6367136743476339E-3</v>
      </c>
      <c r="E71" s="57">
        <f>'Distribución FORTAMUN'!E71</f>
        <v>6945410</v>
      </c>
      <c r="F71" s="57">
        <f>'Distribución FORTAMUN'!F71</f>
        <v>578784</v>
      </c>
      <c r="G71" s="57">
        <f>'Distribución FORTAMUN'!G71</f>
        <v>578784</v>
      </c>
      <c r="H71" s="57">
        <f>'Distribución FORTAMUN'!H71</f>
        <v>578784</v>
      </c>
      <c r="I71" s="57">
        <f>'Distribución FORTAMUN'!I71</f>
        <v>578784</v>
      </c>
      <c r="J71" s="57">
        <f>'Distribución FORTAMUN'!J71</f>
        <v>578784</v>
      </c>
      <c r="K71" s="57">
        <f>'Distribución FORTAMUN'!K71</f>
        <v>578784</v>
      </c>
      <c r="L71" s="57">
        <f>'Distribución FORTAMUN'!L71</f>
        <v>578784</v>
      </c>
      <c r="M71" s="57">
        <f>'Distribución FORTAMUN'!M71</f>
        <v>578784</v>
      </c>
      <c r="N71" s="57">
        <f>'Distribución FORTAMUN'!N71</f>
        <v>578784</v>
      </c>
      <c r="O71" s="57">
        <f>'Distribución FORTAMUN'!O71</f>
        <v>578784</v>
      </c>
      <c r="P71" s="57">
        <f>'Distribución FORTAMUN'!P71</f>
        <v>578784</v>
      </c>
      <c r="Q71" s="57">
        <f>'Distribución FORTAMUN'!Q71</f>
        <v>578784</v>
      </c>
      <c r="R71" s="57"/>
      <c r="S71" s="46"/>
      <c r="T71" s="50">
        <v>9724</v>
      </c>
    </row>
    <row r="72" spans="1:20">
      <c r="A72" s="49">
        <v>68</v>
      </c>
      <c r="B72" t="s">
        <v>159</v>
      </c>
      <c r="C72" s="50">
        <v>3088</v>
      </c>
      <c r="D72" s="52">
        <v>1.4724569957204334E-3</v>
      </c>
      <c r="E72" s="57">
        <f>'Distribución FORTAMUN'!E72</f>
        <v>2205618</v>
      </c>
      <c r="F72" s="57">
        <f>'Distribución FORTAMUN'!F72</f>
        <v>183802</v>
      </c>
      <c r="G72" s="57">
        <f>'Distribución FORTAMUN'!G72</f>
        <v>183802</v>
      </c>
      <c r="H72" s="57">
        <f>'Distribución FORTAMUN'!H72</f>
        <v>183802</v>
      </c>
      <c r="I72" s="57">
        <f>'Distribución FORTAMUN'!I72</f>
        <v>183802</v>
      </c>
      <c r="J72" s="57">
        <f>'Distribución FORTAMUN'!J72</f>
        <v>183802</v>
      </c>
      <c r="K72" s="57">
        <f>'Distribución FORTAMUN'!K72</f>
        <v>183802</v>
      </c>
      <c r="L72" s="57">
        <f>'Distribución FORTAMUN'!L72</f>
        <v>183802</v>
      </c>
      <c r="M72" s="57">
        <f>'Distribución FORTAMUN'!M72</f>
        <v>183802</v>
      </c>
      <c r="N72" s="57">
        <f>'Distribución FORTAMUN'!N72</f>
        <v>183802</v>
      </c>
      <c r="O72" s="57">
        <f>'Distribución FORTAMUN'!O72</f>
        <v>183802</v>
      </c>
      <c r="P72" s="57">
        <f>'Distribución FORTAMUN'!P72</f>
        <v>183802</v>
      </c>
      <c r="Q72" s="57">
        <f>'Distribución FORTAMUN'!Q72</f>
        <v>183802</v>
      </c>
      <c r="R72" s="57"/>
      <c r="S72" s="46"/>
      <c r="T72" s="50">
        <v>3088</v>
      </c>
    </row>
    <row r="73" spans="1:20">
      <c r="A73" s="49">
        <v>69</v>
      </c>
      <c r="B73" t="s">
        <v>161</v>
      </c>
      <c r="C73" s="50">
        <v>8902</v>
      </c>
      <c r="D73" s="52">
        <v>4.2447578289842285E-3</v>
      </c>
      <c r="E73" s="57">
        <f>'Distribución FORTAMUN'!E73</f>
        <v>6358293</v>
      </c>
      <c r="F73" s="57">
        <f>'Distribución FORTAMUN'!F73</f>
        <v>529858</v>
      </c>
      <c r="G73" s="57">
        <f>'Distribución FORTAMUN'!G73</f>
        <v>529858</v>
      </c>
      <c r="H73" s="57">
        <f>'Distribución FORTAMUN'!H73</f>
        <v>529858</v>
      </c>
      <c r="I73" s="57">
        <f>'Distribución FORTAMUN'!I73</f>
        <v>529858</v>
      </c>
      <c r="J73" s="57">
        <f>'Distribución FORTAMUN'!J73</f>
        <v>529858</v>
      </c>
      <c r="K73" s="57">
        <f>'Distribución FORTAMUN'!K73</f>
        <v>529858</v>
      </c>
      <c r="L73" s="57">
        <f>'Distribución FORTAMUN'!L73</f>
        <v>529858</v>
      </c>
      <c r="M73" s="57">
        <f>'Distribución FORTAMUN'!M73</f>
        <v>529858</v>
      </c>
      <c r="N73" s="57">
        <f>'Distribución FORTAMUN'!N73</f>
        <v>529858</v>
      </c>
      <c r="O73" s="57">
        <f>'Distribución FORTAMUN'!O73</f>
        <v>529858</v>
      </c>
      <c r="P73" s="57">
        <f>'Distribución FORTAMUN'!P73</f>
        <v>529858</v>
      </c>
      <c r="Q73" s="57">
        <f>'Distribución FORTAMUN'!Q73</f>
        <v>529858</v>
      </c>
      <c r="R73" s="57"/>
      <c r="S73" s="46"/>
      <c r="T73" s="50">
        <v>8902</v>
      </c>
    </row>
    <row r="74" spans="1:20">
      <c r="A74" s="49">
        <v>70</v>
      </c>
      <c r="B74" t="s">
        <v>163</v>
      </c>
      <c r="C74" s="50">
        <v>3918</v>
      </c>
      <c r="D74" s="52">
        <v>1.8682274965131666E-3</v>
      </c>
      <c r="E74" s="57">
        <f>'Distribución FORTAMUN'!E74</f>
        <v>2798449</v>
      </c>
      <c r="F74" s="57">
        <f>'Distribución FORTAMUN'!F74</f>
        <v>233204</v>
      </c>
      <c r="G74" s="57">
        <f>'Distribución FORTAMUN'!G74</f>
        <v>233204</v>
      </c>
      <c r="H74" s="57">
        <f>'Distribución FORTAMUN'!H74</f>
        <v>233204</v>
      </c>
      <c r="I74" s="57">
        <f>'Distribución FORTAMUN'!I74</f>
        <v>233204</v>
      </c>
      <c r="J74" s="57">
        <f>'Distribución FORTAMUN'!J74</f>
        <v>233204</v>
      </c>
      <c r="K74" s="57">
        <f>'Distribución FORTAMUN'!K74</f>
        <v>233204</v>
      </c>
      <c r="L74" s="57">
        <f>'Distribución FORTAMUN'!L74</f>
        <v>233204</v>
      </c>
      <c r="M74" s="57">
        <f>'Distribución FORTAMUN'!M74</f>
        <v>233204</v>
      </c>
      <c r="N74" s="57">
        <f>'Distribución FORTAMUN'!N74</f>
        <v>233204</v>
      </c>
      <c r="O74" s="57">
        <f>'Distribución FORTAMUN'!O74</f>
        <v>233204</v>
      </c>
      <c r="P74" s="57">
        <f>'Distribución FORTAMUN'!P74</f>
        <v>233204</v>
      </c>
      <c r="Q74" s="57">
        <f>'Distribución FORTAMUN'!Q74</f>
        <v>233204</v>
      </c>
      <c r="R74" s="57"/>
      <c r="S74" s="46"/>
      <c r="T74" s="50">
        <v>3918</v>
      </c>
    </row>
    <row r="75" spans="1:20">
      <c r="A75" s="49">
        <v>71</v>
      </c>
      <c r="B75" t="s">
        <v>165</v>
      </c>
      <c r="C75" s="50">
        <v>1710</v>
      </c>
      <c r="D75" s="52">
        <v>8.1538259801876333E-4</v>
      </c>
      <c r="E75" s="57">
        <f>'Distribución FORTAMUN'!E75</f>
        <v>1221375</v>
      </c>
      <c r="F75" s="57">
        <f>'Distribución FORTAMUN'!F75</f>
        <v>101781</v>
      </c>
      <c r="G75" s="57">
        <f>'Distribución FORTAMUN'!G75</f>
        <v>101781</v>
      </c>
      <c r="H75" s="57">
        <f>'Distribución FORTAMUN'!H75</f>
        <v>101781</v>
      </c>
      <c r="I75" s="57">
        <f>'Distribución FORTAMUN'!I75</f>
        <v>101781</v>
      </c>
      <c r="J75" s="57">
        <f>'Distribución FORTAMUN'!J75</f>
        <v>101781</v>
      </c>
      <c r="K75" s="57">
        <f>'Distribución FORTAMUN'!K75</f>
        <v>101781</v>
      </c>
      <c r="L75" s="57">
        <f>'Distribución FORTAMUN'!L75</f>
        <v>101781</v>
      </c>
      <c r="M75" s="57">
        <f>'Distribución FORTAMUN'!M75</f>
        <v>101781</v>
      </c>
      <c r="N75" s="57">
        <f>'Distribución FORTAMUN'!N75</f>
        <v>101781</v>
      </c>
      <c r="O75" s="57">
        <f>'Distribución FORTAMUN'!O75</f>
        <v>101781</v>
      </c>
      <c r="P75" s="57">
        <f>'Distribución FORTAMUN'!P75</f>
        <v>101781</v>
      </c>
      <c r="Q75" s="57">
        <f>'Distribución FORTAMUN'!Q75</f>
        <v>101781</v>
      </c>
      <c r="R75" s="57"/>
      <c r="S75" s="46"/>
      <c r="T75" s="50">
        <v>1710</v>
      </c>
    </row>
    <row r="76" spans="1:20">
      <c r="A76" s="49">
        <v>72</v>
      </c>
      <c r="B76" t="s">
        <v>167</v>
      </c>
      <c r="C76" s="50">
        <v>1762</v>
      </c>
      <c r="D76" s="52">
        <v>8.4017785830939242E-4</v>
      </c>
      <c r="E76" s="57">
        <f>'Distribución FORTAMUN'!E76</f>
        <v>1258516</v>
      </c>
      <c r="F76" s="57">
        <f>'Distribución FORTAMUN'!F76</f>
        <v>104876</v>
      </c>
      <c r="G76" s="57">
        <f>'Distribución FORTAMUN'!G76</f>
        <v>104876</v>
      </c>
      <c r="H76" s="57">
        <f>'Distribución FORTAMUN'!H76</f>
        <v>104876</v>
      </c>
      <c r="I76" s="57">
        <f>'Distribución FORTAMUN'!I76</f>
        <v>104876</v>
      </c>
      <c r="J76" s="57">
        <f>'Distribución FORTAMUN'!J76</f>
        <v>104876</v>
      </c>
      <c r="K76" s="57">
        <f>'Distribución FORTAMUN'!K76</f>
        <v>104876</v>
      </c>
      <c r="L76" s="57">
        <f>'Distribución FORTAMUN'!L76</f>
        <v>104876</v>
      </c>
      <c r="M76" s="57">
        <f>'Distribución FORTAMUN'!M76</f>
        <v>104876</v>
      </c>
      <c r="N76" s="57">
        <f>'Distribución FORTAMUN'!N76</f>
        <v>104876</v>
      </c>
      <c r="O76" s="57">
        <f>'Distribución FORTAMUN'!O76</f>
        <v>104876</v>
      </c>
      <c r="P76" s="57">
        <f>'Distribución FORTAMUN'!P76</f>
        <v>104876</v>
      </c>
      <c r="Q76" s="57">
        <f>'Distribución FORTAMUN'!Q76</f>
        <v>104876</v>
      </c>
      <c r="R76" s="57"/>
      <c r="S76" s="46"/>
      <c r="T76" s="50">
        <v>1762</v>
      </c>
    </row>
    <row r="77" spans="1:20">
      <c r="A77" s="49">
        <v>73</v>
      </c>
      <c r="B77" t="s">
        <v>169</v>
      </c>
      <c r="C77" s="50">
        <v>5111</v>
      </c>
      <c r="D77" s="52">
        <v>2.4370879874116369E-3</v>
      </c>
      <c r="E77" s="57">
        <f>'Distribución FORTAMUN'!E77</f>
        <v>3650554</v>
      </c>
      <c r="F77" s="57">
        <f>'Distribución FORTAMUN'!F77</f>
        <v>304213</v>
      </c>
      <c r="G77" s="57">
        <f>'Distribución FORTAMUN'!G77</f>
        <v>304213</v>
      </c>
      <c r="H77" s="57">
        <f>'Distribución FORTAMUN'!H77</f>
        <v>304213</v>
      </c>
      <c r="I77" s="57">
        <f>'Distribución FORTAMUN'!I77</f>
        <v>304213</v>
      </c>
      <c r="J77" s="57">
        <f>'Distribución FORTAMUN'!J77</f>
        <v>304213</v>
      </c>
      <c r="K77" s="57">
        <f>'Distribución FORTAMUN'!K77</f>
        <v>304213</v>
      </c>
      <c r="L77" s="57">
        <f>'Distribución FORTAMUN'!L77</f>
        <v>304213</v>
      </c>
      <c r="M77" s="57">
        <f>'Distribución FORTAMUN'!M77</f>
        <v>304213</v>
      </c>
      <c r="N77" s="57">
        <f>'Distribución FORTAMUN'!N77</f>
        <v>304213</v>
      </c>
      <c r="O77" s="57">
        <f>'Distribución FORTAMUN'!O77</f>
        <v>304213</v>
      </c>
      <c r="P77" s="57">
        <f>'Distribución FORTAMUN'!P77</f>
        <v>304213</v>
      </c>
      <c r="Q77" s="57">
        <f>'Distribución FORTAMUN'!Q77</f>
        <v>304213</v>
      </c>
      <c r="R77" s="57"/>
      <c r="S77" s="46"/>
      <c r="T77" s="50">
        <v>5111</v>
      </c>
    </row>
    <row r="78" spans="1:20">
      <c r="A78" s="49">
        <v>74</v>
      </c>
      <c r="B78" t="s">
        <v>171</v>
      </c>
      <c r="C78" s="50">
        <v>3641</v>
      </c>
      <c r="D78" s="52">
        <v>1.7361450522727002E-3</v>
      </c>
      <c r="E78" s="57">
        <f>'Distribución FORTAMUN'!E78</f>
        <v>2600600</v>
      </c>
      <c r="F78" s="57">
        <f>'Distribución FORTAMUN'!F78</f>
        <v>216717</v>
      </c>
      <c r="G78" s="57">
        <f>'Distribución FORTAMUN'!G78</f>
        <v>216717</v>
      </c>
      <c r="H78" s="57">
        <f>'Distribución FORTAMUN'!H78</f>
        <v>216717</v>
      </c>
      <c r="I78" s="57">
        <f>'Distribución FORTAMUN'!I78</f>
        <v>216717</v>
      </c>
      <c r="J78" s="57">
        <f>'Distribución FORTAMUN'!J78</f>
        <v>216717</v>
      </c>
      <c r="K78" s="57">
        <f>'Distribución FORTAMUN'!K78</f>
        <v>216717</v>
      </c>
      <c r="L78" s="57">
        <f>'Distribución FORTAMUN'!L78</f>
        <v>216717</v>
      </c>
      <c r="M78" s="57">
        <f>'Distribución FORTAMUN'!M78</f>
        <v>216717</v>
      </c>
      <c r="N78" s="57">
        <f>'Distribución FORTAMUN'!N78</f>
        <v>216717</v>
      </c>
      <c r="O78" s="57">
        <f>'Distribución FORTAMUN'!O78</f>
        <v>216717</v>
      </c>
      <c r="P78" s="57">
        <f>'Distribución FORTAMUN'!P78</f>
        <v>216717</v>
      </c>
      <c r="Q78" s="57">
        <f>'Distribución FORTAMUN'!Q78</f>
        <v>216717</v>
      </c>
      <c r="R78" s="57"/>
      <c r="S78" s="46"/>
      <c r="T78" s="50">
        <v>3641</v>
      </c>
    </row>
    <row r="79" spans="1:20">
      <c r="A79" s="49">
        <v>75</v>
      </c>
      <c r="B79" t="s">
        <v>173</v>
      </c>
      <c r="C79" s="50">
        <v>6551</v>
      </c>
      <c r="D79" s="52">
        <v>3.1237259646905956E-3</v>
      </c>
      <c r="E79" s="57">
        <f>'Distribución FORTAMUN'!E79</f>
        <v>4679081</v>
      </c>
      <c r="F79" s="57">
        <f>'Distribución FORTAMUN'!F79</f>
        <v>389923</v>
      </c>
      <c r="G79" s="57">
        <f>'Distribución FORTAMUN'!G79</f>
        <v>389923</v>
      </c>
      <c r="H79" s="57">
        <f>'Distribución FORTAMUN'!H79</f>
        <v>389923</v>
      </c>
      <c r="I79" s="57">
        <f>'Distribución FORTAMUN'!I79</f>
        <v>389923</v>
      </c>
      <c r="J79" s="57">
        <f>'Distribución FORTAMUN'!J79</f>
        <v>389923</v>
      </c>
      <c r="K79" s="57">
        <f>'Distribución FORTAMUN'!K79</f>
        <v>389923</v>
      </c>
      <c r="L79" s="57">
        <f>'Distribución FORTAMUN'!L79</f>
        <v>389923</v>
      </c>
      <c r="M79" s="57">
        <f>'Distribución FORTAMUN'!M79</f>
        <v>389923</v>
      </c>
      <c r="N79" s="57">
        <f>'Distribución FORTAMUN'!N79</f>
        <v>389923</v>
      </c>
      <c r="O79" s="57">
        <f>'Distribución FORTAMUN'!O79</f>
        <v>389923</v>
      </c>
      <c r="P79" s="57">
        <f>'Distribución FORTAMUN'!P79</f>
        <v>389923</v>
      </c>
      <c r="Q79" s="57">
        <f>'Distribución FORTAMUN'!Q79</f>
        <v>389923</v>
      </c>
      <c r="R79" s="57"/>
      <c r="S79" s="46"/>
      <c r="T79" s="50">
        <v>6551</v>
      </c>
    </row>
    <row r="80" spans="1:20">
      <c r="A80" s="49">
        <v>76</v>
      </c>
      <c r="B80" t="s">
        <v>175</v>
      </c>
      <c r="C80" s="50">
        <v>17609</v>
      </c>
      <c r="D80" s="52">
        <v>8.3965334318785983E-3</v>
      </c>
      <c r="E80" s="57">
        <f>'Distribución FORTAMUN'!E80</f>
        <v>12577306</v>
      </c>
      <c r="F80" s="57">
        <f>'Distribución FORTAMUN'!F80</f>
        <v>1048109</v>
      </c>
      <c r="G80" s="57">
        <f>'Distribución FORTAMUN'!G80</f>
        <v>1048109</v>
      </c>
      <c r="H80" s="57">
        <f>'Distribución FORTAMUN'!H80</f>
        <v>1048109</v>
      </c>
      <c r="I80" s="57">
        <f>'Distribución FORTAMUN'!I80</f>
        <v>1048109</v>
      </c>
      <c r="J80" s="57">
        <f>'Distribución FORTAMUN'!J80</f>
        <v>1048109</v>
      </c>
      <c r="K80" s="57">
        <f>'Distribución FORTAMUN'!K80</f>
        <v>1048109</v>
      </c>
      <c r="L80" s="57">
        <f>'Distribución FORTAMUN'!L80</f>
        <v>1048109</v>
      </c>
      <c r="M80" s="57">
        <f>'Distribución FORTAMUN'!M80</f>
        <v>1048109</v>
      </c>
      <c r="N80" s="57">
        <f>'Distribución FORTAMUN'!N80</f>
        <v>1048109</v>
      </c>
      <c r="O80" s="57">
        <f>'Distribución FORTAMUN'!O80</f>
        <v>1048109</v>
      </c>
      <c r="P80" s="57">
        <f>'Distribución FORTAMUN'!P80</f>
        <v>1048109</v>
      </c>
      <c r="Q80" s="57">
        <f>'Distribución FORTAMUN'!Q80</f>
        <v>1048109</v>
      </c>
      <c r="R80" s="57"/>
      <c r="S80" s="46"/>
      <c r="T80" s="50">
        <v>17609</v>
      </c>
    </row>
    <row r="81" spans="1:20">
      <c r="A81" s="49">
        <v>77</v>
      </c>
      <c r="B81" t="s">
        <v>177</v>
      </c>
      <c r="C81" s="50">
        <v>2616</v>
      </c>
      <c r="D81" s="52">
        <v>1.247392325390108E-3</v>
      </c>
      <c r="E81" s="57">
        <f>'Distribución FORTAMUN'!E81</f>
        <v>1868490</v>
      </c>
      <c r="F81" s="57">
        <f>'Distribución FORTAMUN'!F81</f>
        <v>155708</v>
      </c>
      <c r="G81" s="57">
        <f>'Distribución FORTAMUN'!G81</f>
        <v>155708</v>
      </c>
      <c r="H81" s="57">
        <f>'Distribución FORTAMUN'!H81</f>
        <v>155708</v>
      </c>
      <c r="I81" s="57">
        <f>'Distribución FORTAMUN'!I81</f>
        <v>155708</v>
      </c>
      <c r="J81" s="57">
        <f>'Distribución FORTAMUN'!J81</f>
        <v>155708</v>
      </c>
      <c r="K81" s="57">
        <f>'Distribución FORTAMUN'!K81</f>
        <v>155708</v>
      </c>
      <c r="L81" s="57">
        <f>'Distribución FORTAMUN'!L81</f>
        <v>155708</v>
      </c>
      <c r="M81" s="57">
        <f>'Distribución FORTAMUN'!M81</f>
        <v>155708</v>
      </c>
      <c r="N81" s="57">
        <f>'Distribución FORTAMUN'!N81</f>
        <v>155708</v>
      </c>
      <c r="O81" s="57">
        <f>'Distribución FORTAMUN'!O81</f>
        <v>155708</v>
      </c>
      <c r="P81" s="57">
        <f>'Distribución FORTAMUN'!P81</f>
        <v>155708</v>
      </c>
      <c r="Q81" s="57">
        <f>'Distribución FORTAMUN'!Q81</f>
        <v>155708</v>
      </c>
      <c r="R81" s="57"/>
      <c r="S81" s="46"/>
      <c r="T81" s="50">
        <v>2616</v>
      </c>
    </row>
    <row r="82" spans="1:20">
      <c r="A82" s="49">
        <v>78</v>
      </c>
      <c r="B82" t="s">
        <v>179</v>
      </c>
      <c r="C82" s="50">
        <v>3786</v>
      </c>
      <c r="D82" s="52">
        <v>1.805285681929262E-3</v>
      </c>
      <c r="E82" s="57">
        <f>'Distribución FORTAMUN'!E82</f>
        <v>2704167</v>
      </c>
      <c r="F82" s="57">
        <f>'Distribución FORTAMUN'!F82</f>
        <v>225347</v>
      </c>
      <c r="G82" s="57">
        <f>'Distribución FORTAMUN'!G82</f>
        <v>225347</v>
      </c>
      <c r="H82" s="57">
        <f>'Distribución FORTAMUN'!H82</f>
        <v>225347</v>
      </c>
      <c r="I82" s="57">
        <f>'Distribución FORTAMUN'!I82</f>
        <v>225347</v>
      </c>
      <c r="J82" s="57">
        <f>'Distribución FORTAMUN'!J82</f>
        <v>225347</v>
      </c>
      <c r="K82" s="57">
        <f>'Distribución FORTAMUN'!K82</f>
        <v>225347</v>
      </c>
      <c r="L82" s="57">
        <f>'Distribución FORTAMUN'!L82</f>
        <v>225347</v>
      </c>
      <c r="M82" s="57">
        <f>'Distribución FORTAMUN'!M82</f>
        <v>225347</v>
      </c>
      <c r="N82" s="57">
        <f>'Distribución FORTAMUN'!N82</f>
        <v>225347</v>
      </c>
      <c r="O82" s="57">
        <f>'Distribución FORTAMUN'!O82</f>
        <v>225347</v>
      </c>
      <c r="P82" s="57">
        <f>'Distribución FORTAMUN'!P82</f>
        <v>225347</v>
      </c>
      <c r="Q82" s="57">
        <f>'Distribución FORTAMUN'!Q82</f>
        <v>225347</v>
      </c>
      <c r="R82" s="57"/>
      <c r="S82" s="46"/>
      <c r="T82" s="50">
        <v>3786</v>
      </c>
    </row>
    <row r="83" spans="1:20">
      <c r="A83" s="49">
        <v>79</v>
      </c>
      <c r="B83" t="s">
        <v>181</v>
      </c>
      <c r="C83" s="50">
        <v>42440</v>
      </c>
      <c r="D83" s="52">
        <v>2.0236747052582642E-2</v>
      </c>
      <c r="E83" s="57">
        <f>'Distribución FORTAMUN'!E83</f>
        <v>30312957</v>
      </c>
      <c r="F83" s="57">
        <f>'Distribución FORTAMUN'!F83</f>
        <v>2526080</v>
      </c>
      <c r="G83" s="57">
        <f>'Distribución FORTAMUN'!G83</f>
        <v>2526080</v>
      </c>
      <c r="H83" s="57">
        <f>'Distribución FORTAMUN'!H83</f>
        <v>2526080</v>
      </c>
      <c r="I83" s="57">
        <f>'Distribución FORTAMUN'!I83</f>
        <v>2526080</v>
      </c>
      <c r="J83" s="57">
        <f>'Distribución FORTAMUN'!J83</f>
        <v>2526080</v>
      </c>
      <c r="K83" s="57">
        <f>'Distribución FORTAMUN'!K83</f>
        <v>2526080</v>
      </c>
      <c r="L83" s="57">
        <f>'Distribución FORTAMUN'!L83</f>
        <v>2526080</v>
      </c>
      <c r="M83" s="57">
        <f>'Distribución FORTAMUN'!M83</f>
        <v>2526080</v>
      </c>
      <c r="N83" s="57">
        <f>'Distribución FORTAMUN'!N83</f>
        <v>2526080</v>
      </c>
      <c r="O83" s="57">
        <f>'Distribución FORTAMUN'!O83</f>
        <v>2526080</v>
      </c>
      <c r="P83" s="57">
        <f>'Distribución FORTAMUN'!P83</f>
        <v>2526080</v>
      </c>
      <c r="Q83" s="57">
        <f>'Distribución FORTAMUN'!Q83</f>
        <v>2526080</v>
      </c>
      <c r="R83" s="57"/>
      <c r="S83" s="46"/>
      <c r="T83" s="50">
        <v>42440</v>
      </c>
    </row>
    <row r="84" spans="1:20">
      <c r="A84" s="49">
        <v>80</v>
      </c>
      <c r="B84" t="s">
        <v>183</v>
      </c>
      <c r="C84" s="50">
        <v>10232</v>
      </c>
      <c r="D84" s="52">
        <v>4.878944294109934E-3</v>
      </c>
      <c r="E84" s="57">
        <f>'Distribución FORTAMUN'!E84</f>
        <v>7308251</v>
      </c>
      <c r="F84" s="57">
        <f>'Distribución FORTAMUN'!F84</f>
        <v>609021</v>
      </c>
      <c r="G84" s="57">
        <f>'Distribución FORTAMUN'!G84</f>
        <v>609021</v>
      </c>
      <c r="H84" s="57">
        <f>'Distribución FORTAMUN'!H84</f>
        <v>609021</v>
      </c>
      <c r="I84" s="57">
        <f>'Distribución FORTAMUN'!I84</f>
        <v>609021</v>
      </c>
      <c r="J84" s="57">
        <f>'Distribución FORTAMUN'!J84</f>
        <v>609021</v>
      </c>
      <c r="K84" s="57">
        <f>'Distribución FORTAMUN'!K84</f>
        <v>609021</v>
      </c>
      <c r="L84" s="57">
        <f>'Distribución FORTAMUN'!L84</f>
        <v>609021</v>
      </c>
      <c r="M84" s="57">
        <f>'Distribución FORTAMUN'!M84</f>
        <v>609021</v>
      </c>
      <c r="N84" s="57">
        <f>'Distribución FORTAMUN'!N84</f>
        <v>609021</v>
      </c>
      <c r="O84" s="57">
        <f>'Distribución FORTAMUN'!O84</f>
        <v>609021</v>
      </c>
      <c r="P84" s="57">
        <f>'Distribución FORTAMUN'!P84</f>
        <v>609021</v>
      </c>
      <c r="Q84" s="57">
        <f>'Distribución FORTAMUN'!Q84</f>
        <v>609021</v>
      </c>
      <c r="R84" s="57"/>
      <c r="S84" s="46"/>
      <c r="T84" s="50">
        <v>10232</v>
      </c>
    </row>
    <row r="85" spans="1:20">
      <c r="A85" s="49">
        <v>81</v>
      </c>
      <c r="B85" t="s">
        <v>185</v>
      </c>
      <c r="C85" s="50">
        <v>3216</v>
      </c>
      <c r="D85" s="52">
        <v>1.5334914825896743E-3</v>
      </c>
      <c r="E85" s="57">
        <f>'Distribución FORTAMUN'!E85</f>
        <v>2297042</v>
      </c>
      <c r="F85" s="57">
        <f>'Distribución FORTAMUN'!F85</f>
        <v>191420</v>
      </c>
      <c r="G85" s="57">
        <f>'Distribución FORTAMUN'!G85</f>
        <v>191420</v>
      </c>
      <c r="H85" s="57">
        <f>'Distribución FORTAMUN'!H85</f>
        <v>191420</v>
      </c>
      <c r="I85" s="57">
        <f>'Distribución FORTAMUN'!I85</f>
        <v>191420</v>
      </c>
      <c r="J85" s="57">
        <f>'Distribución FORTAMUN'!J85</f>
        <v>191420</v>
      </c>
      <c r="K85" s="57">
        <f>'Distribución FORTAMUN'!K85</f>
        <v>191420</v>
      </c>
      <c r="L85" s="57">
        <f>'Distribución FORTAMUN'!L85</f>
        <v>191420</v>
      </c>
      <c r="M85" s="57">
        <f>'Distribución FORTAMUN'!M85</f>
        <v>191420</v>
      </c>
      <c r="N85" s="57">
        <f>'Distribución FORTAMUN'!N85</f>
        <v>191420</v>
      </c>
      <c r="O85" s="57">
        <f>'Distribución FORTAMUN'!O85</f>
        <v>191420</v>
      </c>
      <c r="P85" s="57">
        <f>'Distribución FORTAMUN'!P85</f>
        <v>191420</v>
      </c>
      <c r="Q85" s="57">
        <f>'Distribución FORTAMUN'!Q85</f>
        <v>191420</v>
      </c>
      <c r="R85" s="57"/>
      <c r="S85" s="46"/>
      <c r="T85" s="50">
        <v>3216</v>
      </c>
    </row>
    <row r="86" spans="1:20">
      <c r="A86" s="49">
        <v>82</v>
      </c>
      <c r="B86" t="s">
        <v>187</v>
      </c>
      <c r="C86" s="50">
        <v>3704</v>
      </c>
      <c r="D86" s="52">
        <v>1.7661854637786546E-3</v>
      </c>
      <c r="E86" s="57">
        <f>'Distribución FORTAMUN'!E86</f>
        <v>2645598</v>
      </c>
      <c r="F86" s="57">
        <f>'Distribución FORTAMUN'!F86</f>
        <v>220467</v>
      </c>
      <c r="G86" s="57">
        <f>'Distribución FORTAMUN'!G86</f>
        <v>220467</v>
      </c>
      <c r="H86" s="57">
        <f>'Distribución FORTAMUN'!H86</f>
        <v>220467</v>
      </c>
      <c r="I86" s="57">
        <f>'Distribución FORTAMUN'!I86</f>
        <v>220467</v>
      </c>
      <c r="J86" s="57">
        <f>'Distribución FORTAMUN'!J86</f>
        <v>220467</v>
      </c>
      <c r="K86" s="57">
        <f>'Distribución FORTAMUN'!K86</f>
        <v>220467</v>
      </c>
      <c r="L86" s="57">
        <f>'Distribución FORTAMUN'!L86</f>
        <v>220467</v>
      </c>
      <c r="M86" s="57">
        <f>'Distribución FORTAMUN'!M86</f>
        <v>220467</v>
      </c>
      <c r="N86" s="57">
        <f>'Distribución FORTAMUN'!N86</f>
        <v>220467</v>
      </c>
      <c r="O86" s="57">
        <f>'Distribución FORTAMUN'!O86</f>
        <v>220467</v>
      </c>
      <c r="P86" s="57">
        <f>'Distribución FORTAMUN'!P86</f>
        <v>220467</v>
      </c>
      <c r="Q86" s="57">
        <f>'Distribución FORTAMUN'!Q86</f>
        <v>220467</v>
      </c>
      <c r="R86" s="57"/>
      <c r="S86" s="46"/>
      <c r="T86" s="50">
        <v>3704</v>
      </c>
    </row>
    <row r="87" spans="1:20">
      <c r="A87" s="49">
        <v>83</v>
      </c>
      <c r="B87" t="s">
        <v>189</v>
      </c>
      <c r="C87" s="50">
        <v>1778</v>
      </c>
      <c r="D87" s="52">
        <v>8.4780716916804753E-4</v>
      </c>
      <c r="E87" s="57">
        <f>'Distribución FORTAMUN'!E87</f>
        <v>1269944</v>
      </c>
      <c r="F87" s="57">
        <f>'Distribución FORTAMUN'!F87</f>
        <v>105829</v>
      </c>
      <c r="G87" s="57">
        <f>'Distribución FORTAMUN'!G87</f>
        <v>105829</v>
      </c>
      <c r="H87" s="57">
        <f>'Distribución FORTAMUN'!H87</f>
        <v>105829</v>
      </c>
      <c r="I87" s="57">
        <f>'Distribución FORTAMUN'!I87</f>
        <v>105829</v>
      </c>
      <c r="J87" s="57">
        <f>'Distribución FORTAMUN'!J87</f>
        <v>105829</v>
      </c>
      <c r="K87" s="57">
        <f>'Distribución FORTAMUN'!K87</f>
        <v>105829</v>
      </c>
      <c r="L87" s="57">
        <f>'Distribución FORTAMUN'!L87</f>
        <v>105829</v>
      </c>
      <c r="M87" s="57">
        <f>'Distribución FORTAMUN'!M87</f>
        <v>105829</v>
      </c>
      <c r="N87" s="57">
        <f>'Distribución FORTAMUN'!N87</f>
        <v>105829</v>
      </c>
      <c r="O87" s="57">
        <f>'Distribución FORTAMUN'!O87</f>
        <v>105829</v>
      </c>
      <c r="P87" s="57">
        <f>'Distribución FORTAMUN'!P87</f>
        <v>105829</v>
      </c>
      <c r="Q87" s="57">
        <f>'Distribución FORTAMUN'!Q87</f>
        <v>105829</v>
      </c>
      <c r="R87" s="57"/>
      <c r="S87" s="46"/>
      <c r="T87" s="50">
        <v>1778</v>
      </c>
    </row>
    <row r="88" spans="1:20">
      <c r="A88" s="49">
        <v>84</v>
      </c>
      <c r="B88" t="s">
        <v>191</v>
      </c>
      <c r="C88" s="50">
        <v>7210</v>
      </c>
      <c r="D88" s="52">
        <v>3.4379582056814524E-3</v>
      </c>
      <c r="E88" s="57">
        <f>'Distribución FORTAMUN'!E88</f>
        <v>5149774</v>
      </c>
      <c r="F88" s="57">
        <f>'Distribución FORTAMUN'!F88</f>
        <v>429148</v>
      </c>
      <c r="G88" s="57">
        <f>'Distribución FORTAMUN'!G88</f>
        <v>429148</v>
      </c>
      <c r="H88" s="57">
        <f>'Distribución FORTAMUN'!H88</f>
        <v>429148</v>
      </c>
      <c r="I88" s="57">
        <f>'Distribución FORTAMUN'!I88</f>
        <v>429148</v>
      </c>
      <c r="J88" s="57">
        <f>'Distribución FORTAMUN'!J88</f>
        <v>429148</v>
      </c>
      <c r="K88" s="57">
        <f>'Distribución FORTAMUN'!K88</f>
        <v>429148</v>
      </c>
      <c r="L88" s="57">
        <f>'Distribución FORTAMUN'!L88</f>
        <v>429148</v>
      </c>
      <c r="M88" s="57">
        <f>'Distribución FORTAMUN'!M88</f>
        <v>429148</v>
      </c>
      <c r="N88" s="57">
        <f>'Distribución FORTAMUN'!N88</f>
        <v>429148</v>
      </c>
      <c r="O88" s="57">
        <f>'Distribución FORTAMUN'!O88</f>
        <v>429148</v>
      </c>
      <c r="P88" s="57">
        <f>'Distribución FORTAMUN'!P88</f>
        <v>429148</v>
      </c>
      <c r="Q88" s="57">
        <f>'Distribución FORTAMUN'!Q88</f>
        <v>429148</v>
      </c>
      <c r="R88" s="57"/>
      <c r="S88" s="46"/>
      <c r="T88" s="50">
        <v>7210</v>
      </c>
    </row>
    <row r="89" spans="1:20">
      <c r="A89" s="49">
        <v>85</v>
      </c>
      <c r="B89" t="s">
        <v>193</v>
      </c>
      <c r="C89" s="50">
        <v>15503</v>
      </c>
      <c r="D89" s="52">
        <v>7.392325390108122E-3</v>
      </c>
      <c r="E89" s="57">
        <f>'Distribución FORTAMUN'!E89</f>
        <v>11073086</v>
      </c>
      <c r="F89" s="57">
        <f>'Distribución FORTAMUN'!F89</f>
        <v>922757</v>
      </c>
      <c r="G89" s="57">
        <f>'Distribución FORTAMUN'!G89</f>
        <v>922757</v>
      </c>
      <c r="H89" s="57">
        <f>'Distribución FORTAMUN'!H89</f>
        <v>922757</v>
      </c>
      <c r="I89" s="57">
        <f>'Distribución FORTAMUN'!I89</f>
        <v>922757</v>
      </c>
      <c r="J89" s="57">
        <f>'Distribución FORTAMUN'!J89</f>
        <v>922757</v>
      </c>
      <c r="K89" s="57">
        <f>'Distribución FORTAMUN'!K89</f>
        <v>922757</v>
      </c>
      <c r="L89" s="57">
        <f>'Distribución FORTAMUN'!L89</f>
        <v>922757</v>
      </c>
      <c r="M89" s="57">
        <f>'Distribución FORTAMUN'!M89</f>
        <v>922757</v>
      </c>
      <c r="N89" s="57">
        <f>'Distribución FORTAMUN'!N89</f>
        <v>922757</v>
      </c>
      <c r="O89" s="57">
        <f>'Distribución FORTAMUN'!O89</f>
        <v>922757</v>
      </c>
      <c r="P89" s="57">
        <f>'Distribución FORTAMUN'!P89</f>
        <v>922757</v>
      </c>
      <c r="Q89" s="57">
        <f>'Distribución FORTAMUN'!Q89</f>
        <v>922757</v>
      </c>
      <c r="R89" s="57"/>
      <c r="S89" s="46"/>
      <c r="T89" s="50">
        <v>15503</v>
      </c>
    </row>
    <row r="90" spans="1:20">
      <c r="A90" s="49">
        <v>86</v>
      </c>
      <c r="B90" t="s">
        <v>195</v>
      </c>
      <c r="C90" s="50">
        <v>2134</v>
      </c>
      <c r="D90" s="52">
        <v>1.0175593357731234E-3</v>
      </c>
      <c r="E90" s="57">
        <f>'Distribución FORTAMUN'!E90</f>
        <v>1524219</v>
      </c>
      <c r="F90" s="57">
        <f>'Distribución FORTAMUN'!F90</f>
        <v>127018</v>
      </c>
      <c r="G90" s="57">
        <f>'Distribución FORTAMUN'!G90</f>
        <v>127018</v>
      </c>
      <c r="H90" s="57">
        <f>'Distribución FORTAMUN'!H90</f>
        <v>127018</v>
      </c>
      <c r="I90" s="57">
        <f>'Distribución FORTAMUN'!I90</f>
        <v>127018</v>
      </c>
      <c r="J90" s="57">
        <f>'Distribución FORTAMUN'!J90</f>
        <v>127018</v>
      </c>
      <c r="K90" s="57">
        <f>'Distribución FORTAMUN'!K90</f>
        <v>127018</v>
      </c>
      <c r="L90" s="57">
        <f>'Distribución FORTAMUN'!L90</f>
        <v>127018</v>
      </c>
      <c r="M90" s="57">
        <f>'Distribución FORTAMUN'!M90</f>
        <v>127018</v>
      </c>
      <c r="N90" s="57">
        <f>'Distribución FORTAMUN'!N90</f>
        <v>127018</v>
      </c>
      <c r="O90" s="57">
        <f>'Distribución FORTAMUN'!O90</f>
        <v>127018</v>
      </c>
      <c r="P90" s="57">
        <f>'Distribución FORTAMUN'!P90</f>
        <v>127018</v>
      </c>
      <c r="Q90" s="57">
        <f>'Distribución FORTAMUN'!Q90</f>
        <v>127018</v>
      </c>
      <c r="R90" s="57"/>
      <c r="S90" s="46"/>
      <c r="T90" s="50">
        <v>2134</v>
      </c>
    </row>
    <row r="91" spans="1:20">
      <c r="A91" s="49">
        <v>87</v>
      </c>
      <c r="B91" t="s">
        <v>197</v>
      </c>
      <c r="C91" s="50">
        <v>5124</v>
      </c>
      <c r="D91" s="52">
        <v>2.4432868024842945E-3</v>
      </c>
      <c r="E91" s="57">
        <f>'Distribución FORTAMUN'!E91</f>
        <v>3659840</v>
      </c>
      <c r="F91" s="57">
        <f>'Distribución FORTAMUN'!F91</f>
        <v>304987</v>
      </c>
      <c r="G91" s="57">
        <f>'Distribución FORTAMUN'!G91</f>
        <v>304987</v>
      </c>
      <c r="H91" s="57">
        <f>'Distribución FORTAMUN'!H91</f>
        <v>304987</v>
      </c>
      <c r="I91" s="57">
        <f>'Distribución FORTAMUN'!I91</f>
        <v>304987</v>
      </c>
      <c r="J91" s="57">
        <f>'Distribución FORTAMUN'!J91</f>
        <v>304987</v>
      </c>
      <c r="K91" s="57">
        <f>'Distribución FORTAMUN'!K91</f>
        <v>304987</v>
      </c>
      <c r="L91" s="57">
        <f>'Distribución FORTAMUN'!L91</f>
        <v>304987</v>
      </c>
      <c r="M91" s="57">
        <f>'Distribución FORTAMUN'!M91</f>
        <v>304987</v>
      </c>
      <c r="N91" s="57">
        <f>'Distribución FORTAMUN'!N91</f>
        <v>304987</v>
      </c>
      <c r="O91" s="57">
        <f>'Distribución FORTAMUN'!O91</f>
        <v>304987</v>
      </c>
      <c r="P91" s="57">
        <f>'Distribución FORTAMUN'!P91</f>
        <v>304987</v>
      </c>
      <c r="Q91" s="57">
        <f>'Distribución FORTAMUN'!Q91</f>
        <v>304987</v>
      </c>
      <c r="R91" s="57"/>
      <c r="S91" s="46"/>
      <c r="T91" s="50">
        <v>5124</v>
      </c>
    </row>
    <row r="92" spans="1:20">
      <c r="A92" s="49">
        <v>88</v>
      </c>
      <c r="B92" t="s">
        <v>199</v>
      </c>
      <c r="C92" s="50">
        <v>1916</v>
      </c>
      <c r="D92" s="52">
        <v>9.136099753239477E-4</v>
      </c>
      <c r="E92" s="57">
        <f>'Distribución FORTAMUN'!E92</f>
        <v>1368511</v>
      </c>
      <c r="F92" s="57">
        <f>'Distribución FORTAMUN'!F92</f>
        <v>114043</v>
      </c>
      <c r="G92" s="57">
        <f>'Distribución FORTAMUN'!G92</f>
        <v>114043</v>
      </c>
      <c r="H92" s="57">
        <f>'Distribución FORTAMUN'!H92</f>
        <v>114043</v>
      </c>
      <c r="I92" s="57">
        <f>'Distribución FORTAMUN'!I92</f>
        <v>114043</v>
      </c>
      <c r="J92" s="57">
        <f>'Distribución FORTAMUN'!J92</f>
        <v>114043</v>
      </c>
      <c r="K92" s="57">
        <f>'Distribución FORTAMUN'!K92</f>
        <v>114043</v>
      </c>
      <c r="L92" s="57">
        <f>'Distribución FORTAMUN'!L92</f>
        <v>114043</v>
      </c>
      <c r="M92" s="57">
        <f>'Distribución FORTAMUN'!M92</f>
        <v>114043</v>
      </c>
      <c r="N92" s="57">
        <f>'Distribución FORTAMUN'!N92</f>
        <v>114043</v>
      </c>
      <c r="O92" s="57">
        <f>'Distribución FORTAMUN'!O92</f>
        <v>114043</v>
      </c>
      <c r="P92" s="57">
        <f>'Distribución FORTAMUN'!P92</f>
        <v>114043</v>
      </c>
      <c r="Q92" s="57">
        <f>'Distribución FORTAMUN'!Q92</f>
        <v>114043</v>
      </c>
      <c r="R92" s="57"/>
      <c r="S92" s="46"/>
      <c r="T92" s="50">
        <v>1916</v>
      </c>
    </row>
    <row r="93" spans="1:20">
      <c r="A93" s="49">
        <v>89</v>
      </c>
      <c r="B93" t="s">
        <v>201</v>
      </c>
      <c r="C93" s="50">
        <v>40161</v>
      </c>
      <c r="D93" s="52">
        <v>1.9150047087152955E-2</v>
      </c>
      <c r="E93" s="57">
        <f>'Distribución FORTAMUN'!E93</f>
        <v>28685172</v>
      </c>
      <c r="F93" s="57">
        <f>'Distribución FORTAMUN'!F93</f>
        <v>2390431</v>
      </c>
      <c r="G93" s="57">
        <f>'Distribución FORTAMUN'!G93</f>
        <v>2390431</v>
      </c>
      <c r="H93" s="57">
        <f>'Distribución FORTAMUN'!H93</f>
        <v>2390431</v>
      </c>
      <c r="I93" s="57">
        <f>'Distribución FORTAMUN'!I93</f>
        <v>2390431</v>
      </c>
      <c r="J93" s="57">
        <f>'Distribución FORTAMUN'!J93</f>
        <v>2390431</v>
      </c>
      <c r="K93" s="57">
        <f>'Distribución FORTAMUN'!K93</f>
        <v>2390431</v>
      </c>
      <c r="L93" s="57">
        <f>'Distribución FORTAMUN'!L93</f>
        <v>2390431</v>
      </c>
      <c r="M93" s="57">
        <f>'Distribución FORTAMUN'!M93</f>
        <v>2390431</v>
      </c>
      <c r="N93" s="57">
        <f>'Distribución FORTAMUN'!N93</f>
        <v>2390431</v>
      </c>
      <c r="O93" s="57">
        <f>'Distribución FORTAMUN'!O93</f>
        <v>2390431</v>
      </c>
      <c r="P93" s="57">
        <f>'Distribución FORTAMUN'!P93</f>
        <v>2390431</v>
      </c>
      <c r="Q93" s="57">
        <f>'Distribución FORTAMUN'!Q93</f>
        <v>2390431</v>
      </c>
      <c r="R93" s="57"/>
      <c r="S93" s="46"/>
      <c r="T93" s="50">
        <v>40161</v>
      </c>
    </row>
    <row r="94" spans="1:20">
      <c r="A94" s="49">
        <v>90</v>
      </c>
      <c r="B94" t="s">
        <v>203</v>
      </c>
      <c r="C94" s="50">
        <v>7362</v>
      </c>
      <c r="D94" s="52">
        <v>3.5104366588386759E-3</v>
      </c>
      <c r="E94" s="57">
        <f>'Distribución FORTAMUN'!E94</f>
        <v>5258341</v>
      </c>
      <c r="F94" s="57">
        <f>'Distribución FORTAMUN'!F94</f>
        <v>438195</v>
      </c>
      <c r="G94" s="57">
        <f>'Distribución FORTAMUN'!G94</f>
        <v>438195</v>
      </c>
      <c r="H94" s="57">
        <f>'Distribución FORTAMUN'!H94</f>
        <v>438195</v>
      </c>
      <c r="I94" s="57">
        <f>'Distribución FORTAMUN'!I94</f>
        <v>438195</v>
      </c>
      <c r="J94" s="57">
        <f>'Distribución FORTAMUN'!J94</f>
        <v>438195</v>
      </c>
      <c r="K94" s="57">
        <f>'Distribución FORTAMUN'!K94</f>
        <v>438195</v>
      </c>
      <c r="L94" s="57">
        <f>'Distribución FORTAMUN'!L94</f>
        <v>438195</v>
      </c>
      <c r="M94" s="57">
        <f>'Distribución FORTAMUN'!M94</f>
        <v>438195</v>
      </c>
      <c r="N94" s="57">
        <f>'Distribución FORTAMUN'!N94</f>
        <v>438195</v>
      </c>
      <c r="O94" s="57">
        <f>'Distribución FORTAMUN'!O94</f>
        <v>438195</v>
      </c>
      <c r="P94" s="57">
        <f>'Distribución FORTAMUN'!P94</f>
        <v>438195</v>
      </c>
      <c r="Q94" s="57">
        <f>'Distribución FORTAMUN'!Q94</f>
        <v>438195</v>
      </c>
      <c r="R94" s="57"/>
      <c r="S94" s="46"/>
      <c r="T94" s="50">
        <v>7362</v>
      </c>
    </row>
    <row r="95" spans="1:20">
      <c r="A95" s="49">
        <v>91</v>
      </c>
      <c r="B95" t="s">
        <v>205</v>
      </c>
      <c r="C95" s="50">
        <v>11942</v>
      </c>
      <c r="D95" s="52">
        <v>5.6943268921286969E-3</v>
      </c>
      <c r="E95" s="57">
        <f>'Distribución FORTAMUN'!E95</f>
        <v>8529626</v>
      </c>
      <c r="F95" s="57">
        <f>'Distribución FORTAMUN'!F95</f>
        <v>710802</v>
      </c>
      <c r="G95" s="57">
        <f>'Distribución FORTAMUN'!G95</f>
        <v>710802</v>
      </c>
      <c r="H95" s="57">
        <f>'Distribución FORTAMUN'!H95</f>
        <v>710802</v>
      </c>
      <c r="I95" s="57">
        <f>'Distribución FORTAMUN'!I95</f>
        <v>710802</v>
      </c>
      <c r="J95" s="57">
        <f>'Distribución FORTAMUN'!J95</f>
        <v>710802</v>
      </c>
      <c r="K95" s="57">
        <f>'Distribución FORTAMUN'!K95</f>
        <v>710802</v>
      </c>
      <c r="L95" s="57">
        <f>'Distribución FORTAMUN'!L95</f>
        <v>710802</v>
      </c>
      <c r="M95" s="57">
        <f>'Distribución FORTAMUN'!M95</f>
        <v>710802</v>
      </c>
      <c r="N95" s="57">
        <f>'Distribución FORTAMUN'!N95</f>
        <v>710802</v>
      </c>
      <c r="O95" s="57">
        <f>'Distribución FORTAMUN'!O95</f>
        <v>710802</v>
      </c>
      <c r="P95" s="57">
        <f>'Distribución FORTAMUN'!P95</f>
        <v>710802</v>
      </c>
      <c r="Q95" s="57">
        <f>'Distribución FORTAMUN'!Q95</f>
        <v>710802</v>
      </c>
      <c r="R95" s="57"/>
      <c r="S95" s="46"/>
      <c r="T95" s="50">
        <v>11942</v>
      </c>
    </row>
    <row r="96" spans="1:20">
      <c r="A96" s="49">
        <v>92</v>
      </c>
      <c r="B96" t="s">
        <v>207</v>
      </c>
      <c r="C96" s="50">
        <v>7157</v>
      </c>
      <c r="D96" s="52">
        <v>3.4126861134621575E-3</v>
      </c>
      <c r="E96" s="57">
        <f>'Distribución FORTAMUN'!E96</f>
        <v>5111919</v>
      </c>
      <c r="F96" s="57">
        <f>'Distribución FORTAMUN'!F96</f>
        <v>425993</v>
      </c>
      <c r="G96" s="57">
        <f>'Distribución FORTAMUN'!G96</f>
        <v>425993</v>
      </c>
      <c r="H96" s="57">
        <f>'Distribución FORTAMUN'!H96</f>
        <v>425993</v>
      </c>
      <c r="I96" s="57">
        <f>'Distribución FORTAMUN'!I96</f>
        <v>425993</v>
      </c>
      <c r="J96" s="57">
        <f>'Distribución FORTAMUN'!J96</f>
        <v>425993</v>
      </c>
      <c r="K96" s="57">
        <f>'Distribución FORTAMUN'!K96</f>
        <v>425993</v>
      </c>
      <c r="L96" s="57">
        <f>'Distribución FORTAMUN'!L96</f>
        <v>425993</v>
      </c>
      <c r="M96" s="57">
        <f>'Distribución FORTAMUN'!M96</f>
        <v>425993</v>
      </c>
      <c r="N96" s="57">
        <f>'Distribución FORTAMUN'!N96</f>
        <v>425993</v>
      </c>
      <c r="O96" s="57">
        <f>'Distribución FORTAMUN'!O96</f>
        <v>425993</v>
      </c>
      <c r="P96" s="57">
        <f>'Distribución FORTAMUN'!P96</f>
        <v>425993</v>
      </c>
      <c r="Q96" s="57">
        <f>'Distribución FORTAMUN'!Q96</f>
        <v>425993</v>
      </c>
      <c r="R96" s="57"/>
      <c r="S96" s="46"/>
      <c r="T96" s="50">
        <v>7157</v>
      </c>
    </row>
    <row r="97" spans="1:20">
      <c r="A97" s="49">
        <v>93</v>
      </c>
      <c r="B97" t="s">
        <v>209</v>
      </c>
      <c r="C97" s="50">
        <v>17787</v>
      </c>
      <c r="D97" s="52">
        <v>8.4814095151811361E-3</v>
      </c>
      <c r="E97" s="57">
        <f>'Distribución FORTAMUN'!E97</f>
        <v>12704443</v>
      </c>
      <c r="F97" s="57">
        <f>'Distribución FORTAMUN'!F97</f>
        <v>1058704</v>
      </c>
      <c r="G97" s="57">
        <f>'Distribución FORTAMUN'!G97</f>
        <v>1058704</v>
      </c>
      <c r="H97" s="57">
        <f>'Distribución FORTAMUN'!H97</f>
        <v>1058704</v>
      </c>
      <c r="I97" s="57">
        <f>'Distribución FORTAMUN'!I97</f>
        <v>1058704</v>
      </c>
      <c r="J97" s="57">
        <f>'Distribución FORTAMUN'!J97</f>
        <v>1058704</v>
      </c>
      <c r="K97" s="57">
        <f>'Distribución FORTAMUN'!K97</f>
        <v>1058704</v>
      </c>
      <c r="L97" s="57">
        <f>'Distribución FORTAMUN'!L97</f>
        <v>1058704</v>
      </c>
      <c r="M97" s="57">
        <f>'Distribución FORTAMUN'!M97</f>
        <v>1058704</v>
      </c>
      <c r="N97" s="57">
        <f>'Distribución FORTAMUN'!N97</f>
        <v>1058704</v>
      </c>
      <c r="O97" s="57">
        <f>'Distribución FORTAMUN'!O97</f>
        <v>1058704</v>
      </c>
      <c r="P97" s="57">
        <f>'Distribución FORTAMUN'!P97</f>
        <v>1058704</v>
      </c>
      <c r="Q97" s="57">
        <f>'Distribución FORTAMUN'!Q97</f>
        <v>1058704</v>
      </c>
      <c r="R97" s="57"/>
      <c r="S97" s="46"/>
      <c r="T97" s="50">
        <v>17787</v>
      </c>
    </row>
    <row r="98" spans="1:20">
      <c r="A98" s="49">
        <v>94</v>
      </c>
      <c r="B98" t="s">
        <v>211</v>
      </c>
      <c r="C98" s="50">
        <v>4813</v>
      </c>
      <c r="D98" s="52">
        <v>2.2949920726691858E-3</v>
      </c>
      <c r="E98" s="57">
        <f>'Distribución FORTAMUN'!E98</f>
        <v>3437707</v>
      </c>
      <c r="F98" s="57">
        <f>'Distribución FORTAMUN'!F98</f>
        <v>286476</v>
      </c>
      <c r="G98" s="57">
        <f>'Distribución FORTAMUN'!G98</f>
        <v>286476</v>
      </c>
      <c r="H98" s="57">
        <f>'Distribución FORTAMUN'!H98</f>
        <v>286476</v>
      </c>
      <c r="I98" s="57">
        <f>'Distribución FORTAMUN'!I98</f>
        <v>286476</v>
      </c>
      <c r="J98" s="57">
        <f>'Distribución FORTAMUN'!J98</f>
        <v>286476</v>
      </c>
      <c r="K98" s="57">
        <f>'Distribución FORTAMUN'!K98</f>
        <v>286476</v>
      </c>
      <c r="L98" s="57">
        <f>'Distribución FORTAMUN'!L98</f>
        <v>286476</v>
      </c>
      <c r="M98" s="57">
        <f>'Distribución FORTAMUN'!M98</f>
        <v>286476</v>
      </c>
      <c r="N98" s="57">
        <f>'Distribución FORTAMUN'!N98</f>
        <v>286476</v>
      </c>
      <c r="O98" s="57">
        <f>'Distribución FORTAMUN'!O98</f>
        <v>286476</v>
      </c>
      <c r="P98" s="57">
        <f>'Distribución FORTAMUN'!P98</f>
        <v>286476</v>
      </c>
      <c r="Q98" s="57">
        <f>'Distribución FORTAMUN'!Q98</f>
        <v>286476</v>
      </c>
      <c r="R98" s="57"/>
      <c r="S98" s="46"/>
      <c r="T98" s="50">
        <v>4813</v>
      </c>
    </row>
    <row r="99" spans="1:20">
      <c r="A99" s="49">
        <v>95</v>
      </c>
      <c r="B99" t="s">
        <v>213</v>
      </c>
      <c r="C99" s="50">
        <v>5407</v>
      </c>
      <c r="D99" s="52">
        <v>2.5782302382967564E-3</v>
      </c>
      <c r="E99" s="57">
        <f>'Distribución FORTAMUN'!E99</f>
        <v>3861974</v>
      </c>
      <c r="F99" s="57">
        <f>'Distribución FORTAMUN'!F99</f>
        <v>321831</v>
      </c>
      <c r="G99" s="57">
        <f>'Distribución FORTAMUN'!G99</f>
        <v>321831</v>
      </c>
      <c r="H99" s="57">
        <f>'Distribución FORTAMUN'!H99</f>
        <v>321831</v>
      </c>
      <c r="I99" s="57">
        <f>'Distribución FORTAMUN'!I99</f>
        <v>321831</v>
      </c>
      <c r="J99" s="57">
        <f>'Distribución FORTAMUN'!J99</f>
        <v>321831</v>
      </c>
      <c r="K99" s="57">
        <f>'Distribución FORTAMUN'!K99</f>
        <v>321831</v>
      </c>
      <c r="L99" s="57">
        <f>'Distribución FORTAMUN'!L99</f>
        <v>321831</v>
      </c>
      <c r="M99" s="57">
        <f>'Distribución FORTAMUN'!M99</f>
        <v>321831</v>
      </c>
      <c r="N99" s="57">
        <f>'Distribución FORTAMUN'!N99</f>
        <v>321831</v>
      </c>
      <c r="O99" s="57">
        <f>'Distribución FORTAMUN'!O99</f>
        <v>321831</v>
      </c>
      <c r="P99" s="57">
        <f>'Distribución FORTAMUN'!P99</f>
        <v>321831</v>
      </c>
      <c r="Q99" s="57">
        <f>'Distribución FORTAMUN'!Q99</f>
        <v>321831</v>
      </c>
      <c r="R99" s="57"/>
      <c r="S99" s="46"/>
      <c r="T99" s="50">
        <v>5407</v>
      </c>
    </row>
    <row r="100" spans="1:20">
      <c r="A100" s="49">
        <v>96</v>
      </c>
      <c r="B100" t="s">
        <v>215</v>
      </c>
      <c r="C100" s="50">
        <v>77621</v>
      </c>
      <c r="D100" s="52">
        <v>3.7012171134979198E-2</v>
      </c>
      <c r="E100" s="57">
        <f>'Distribución FORTAMUN'!E100</f>
        <v>55441142</v>
      </c>
      <c r="F100" s="57">
        <f>'Distribución FORTAMUN'!F100</f>
        <v>4620095</v>
      </c>
      <c r="G100" s="57">
        <f>'Distribución FORTAMUN'!G100</f>
        <v>4620095</v>
      </c>
      <c r="H100" s="57">
        <f>'Distribución FORTAMUN'!H100</f>
        <v>4620095</v>
      </c>
      <c r="I100" s="57">
        <f>'Distribución FORTAMUN'!I100</f>
        <v>4620095</v>
      </c>
      <c r="J100" s="57">
        <f>'Distribución FORTAMUN'!J100</f>
        <v>4620095</v>
      </c>
      <c r="K100" s="57">
        <f>'Distribución FORTAMUN'!K100</f>
        <v>4620095</v>
      </c>
      <c r="L100" s="57">
        <f>'Distribución FORTAMUN'!L100</f>
        <v>4620095</v>
      </c>
      <c r="M100" s="57">
        <f>'Distribución FORTAMUN'!M100</f>
        <v>4620095</v>
      </c>
      <c r="N100" s="57">
        <f>'Distribución FORTAMUN'!N100</f>
        <v>4620095</v>
      </c>
      <c r="O100" s="57">
        <f>'Distribución FORTAMUN'!O100</f>
        <v>4620095</v>
      </c>
      <c r="P100" s="57">
        <f>'Distribución FORTAMUN'!P100</f>
        <v>4620095</v>
      </c>
      <c r="Q100" s="57">
        <f>'Distribución FORTAMUN'!Q100</f>
        <v>4620095</v>
      </c>
      <c r="R100" s="57"/>
      <c r="S100" s="46"/>
      <c r="T100" s="50">
        <v>77621</v>
      </c>
    </row>
    <row r="101" spans="1:20">
      <c r="A101" s="49">
        <v>97</v>
      </c>
      <c r="B101" t="s">
        <v>217</v>
      </c>
      <c r="C101" s="50">
        <v>3522</v>
      </c>
      <c r="D101" s="52">
        <v>1.679402052761453E-3</v>
      </c>
      <c r="E101" s="57">
        <f>'Distribución FORTAMUN'!E101</f>
        <v>2515604</v>
      </c>
      <c r="F101" s="57">
        <f>'Distribución FORTAMUN'!F101</f>
        <v>209634</v>
      </c>
      <c r="G101" s="57">
        <f>'Distribución FORTAMUN'!G101</f>
        <v>209634</v>
      </c>
      <c r="H101" s="57">
        <f>'Distribución FORTAMUN'!H101</f>
        <v>209634</v>
      </c>
      <c r="I101" s="57">
        <f>'Distribución FORTAMUN'!I101</f>
        <v>209634</v>
      </c>
      <c r="J101" s="57">
        <f>'Distribución FORTAMUN'!J101</f>
        <v>209634</v>
      </c>
      <c r="K101" s="57">
        <f>'Distribución FORTAMUN'!K101</f>
        <v>209634</v>
      </c>
      <c r="L101" s="57">
        <f>'Distribución FORTAMUN'!L101</f>
        <v>209634</v>
      </c>
      <c r="M101" s="57">
        <f>'Distribución FORTAMUN'!M101</f>
        <v>209634</v>
      </c>
      <c r="N101" s="57">
        <f>'Distribución FORTAMUN'!N101</f>
        <v>209634</v>
      </c>
      <c r="O101" s="57">
        <f>'Distribución FORTAMUN'!O101</f>
        <v>209634</v>
      </c>
      <c r="P101" s="57">
        <f>'Distribución FORTAMUN'!P101</f>
        <v>209634</v>
      </c>
      <c r="Q101" s="57">
        <f>'Distribución FORTAMUN'!Q101</f>
        <v>209634</v>
      </c>
      <c r="R101" s="57"/>
      <c r="S101" s="46"/>
      <c r="T101" s="50">
        <v>3522</v>
      </c>
    </row>
    <row r="102" spans="1:20">
      <c r="A102" s="49">
        <v>98</v>
      </c>
      <c r="B102" t="s">
        <v>219</v>
      </c>
      <c r="C102" s="50">
        <v>14784</v>
      </c>
      <c r="D102" s="52">
        <v>7.049483233397308E-3</v>
      </c>
      <c r="E102" s="57">
        <f>'Distribución FORTAMUN'!E102</f>
        <v>10559537</v>
      </c>
      <c r="F102" s="57">
        <f>'Distribución FORTAMUN'!F102</f>
        <v>879961</v>
      </c>
      <c r="G102" s="57">
        <f>'Distribución FORTAMUN'!G102</f>
        <v>879961</v>
      </c>
      <c r="H102" s="57">
        <f>'Distribución FORTAMUN'!H102</f>
        <v>879961</v>
      </c>
      <c r="I102" s="57">
        <f>'Distribución FORTAMUN'!I102</f>
        <v>879961</v>
      </c>
      <c r="J102" s="57">
        <f>'Distribución FORTAMUN'!J102</f>
        <v>879961</v>
      </c>
      <c r="K102" s="57">
        <f>'Distribución FORTAMUN'!K102</f>
        <v>879961</v>
      </c>
      <c r="L102" s="57">
        <f>'Distribución FORTAMUN'!L102</f>
        <v>879961</v>
      </c>
      <c r="M102" s="57">
        <f>'Distribución FORTAMUN'!M102</f>
        <v>879961</v>
      </c>
      <c r="N102" s="57">
        <f>'Distribución FORTAMUN'!N102</f>
        <v>879961</v>
      </c>
      <c r="O102" s="57">
        <f>'Distribución FORTAMUN'!O102</f>
        <v>879961</v>
      </c>
      <c r="P102" s="57">
        <f>'Distribución FORTAMUN'!P102</f>
        <v>879961</v>
      </c>
      <c r="Q102" s="57">
        <f>'Distribución FORTAMUN'!Q102</f>
        <v>879961</v>
      </c>
      <c r="R102" s="57"/>
      <c r="S102" s="46"/>
      <c r="T102" s="50">
        <v>14784</v>
      </c>
    </row>
    <row r="103" spans="1:20">
      <c r="A103" s="49">
        <v>99</v>
      </c>
      <c r="B103" t="s">
        <v>221</v>
      </c>
      <c r="C103" s="50">
        <v>4056</v>
      </c>
      <c r="D103" s="52">
        <v>1.9340303026690667E-3</v>
      </c>
      <c r="E103" s="57">
        <f>'Distribución FORTAMUN'!E103</f>
        <v>2897016</v>
      </c>
      <c r="F103" s="57">
        <f>'Distribución FORTAMUN'!F103</f>
        <v>241418</v>
      </c>
      <c r="G103" s="57">
        <f>'Distribución FORTAMUN'!G103</f>
        <v>241418</v>
      </c>
      <c r="H103" s="57">
        <f>'Distribución FORTAMUN'!H103</f>
        <v>241418</v>
      </c>
      <c r="I103" s="57">
        <f>'Distribución FORTAMUN'!I103</f>
        <v>241418</v>
      </c>
      <c r="J103" s="57">
        <f>'Distribución FORTAMUN'!J103</f>
        <v>241418</v>
      </c>
      <c r="K103" s="57">
        <f>'Distribución FORTAMUN'!K103</f>
        <v>241418</v>
      </c>
      <c r="L103" s="57">
        <f>'Distribución FORTAMUN'!L103</f>
        <v>241418</v>
      </c>
      <c r="M103" s="57">
        <f>'Distribución FORTAMUN'!M103</f>
        <v>241418</v>
      </c>
      <c r="N103" s="57">
        <f>'Distribución FORTAMUN'!N103</f>
        <v>241418</v>
      </c>
      <c r="O103" s="57">
        <f>'Distribución FORTAMUN'!O103</f>
        <v>241418</v>
      </c>
      <c r="P103" s="57">
        <f>'Distribución FORTAMUN'!P103</f>
        <v>241418</v>
      </c>
      <c r="Q103" s="57">
        <f>'Distribución FORTAMUN'!Q103</f>
        <v>241418</v>
      </c>
      <c r="R103" s="57"/>
      <c r="S103" s="46"/>
      <c r="T103" s="50">
        <v>4056</v>
      </c>
    </row>
    <row r="104" spans="1:20">
      <c r="A104" s="49">
        <v>100</v>
      </c>
      <c r="B104" t="s">
        <v>223</v>
      </c>
      <c r="C104" s="50">
        <v>3682</v>
      </c>
      <c r="D104" s="52">
        <v>1.7556951613480038E-3</v>
      </c>
      <c r="E104" s="57">
        <f>'Distribución FORTAMUN'!E104</f>
        <v>2629885</v>
      </c>
      <c r="F104" s="57">
        <f>'Distribución FORTAMUN'!F104</f>
        <v>219157</v>
      </c>
      <c r="G104" s="57">
        <f>'Distribución FORTAMUN'!G104</f>
        <v>219157</v>
      </c>
      <c r="H104" s="57">
        <f>'Distribución FORTAMUN'!H104</f>
        <v>219157</v>
      </c>
      <c r="I104" s="57">
        <f>'Distribución FORTAMUN'!I104</f>
        <v>219157</v>
      </c>
      <c r="J104" s="57">
        <f>'Distribución FORTAMUN'!J104</f>
        <v>219157</v>
      </c>
      <c r="K104" s="57">
        <f>'Distribución FORTAMUN'!K104</f>
        <v>219157</v>
      </c>
      <c r="L104" s="57">
        <f>'Distribución FORTAMUN'!L104</f>
        <v>219157</v>
      </c>
      <c r="M104" s="57">
        <f>'Distribución FORTAMUN'!M104</f>
        <v>219157</v>
      </c>
      <c r="N104" s="57">
        <f>'Distribución FORTAMUN'!N104</f>
        <v>219157</v>
      </c>
      <c r="O104" s="57">
        <f>'Distribución FORTAMUN'!O104</f>
        <v>219157</v>
      </c>
      <c r="P104" s="57">
        <f>'Distribución FORTAMUN'!P104</f>
        <v>219157</v>
      </c>
      <c r="Q104" s="57">
        <f>'Distribución FORTAMUN'!Q104</f>
        <v>219157</v>
      </c>
      <c r="R104" s="57"/>
      <c r="S104" s="46"/>
      <c r="T104" s="50">
        <v>3682</v>
      </c>
    </row>
    <row r="105" spans="1:20">
      <c r="A105" s="49">
        <v>101</v>
      </c>
      <c r="B105" t="s">
        <v>225</v>
      </c>
      <c r="C105" s="50">
        <v>55261</v>
      </c>
      <c r="D105" s="52">
        <v>2.6350209210008701E-2</v>
      </c>
      <c r="E105" s="57">
        <f>'Distribución FORTAMUN'!E105</f>
        <v>39470413</v>
      </c>
      <c r="F105" s="57">
        <f>'Distribución FORTAMUN'!F105</f>
        <v>3289201</v>
      </c>
      <c r="G105" s="57">
        <f>'Distribución FORTAMUN'!G105</f>
        <v>3289201</v>
      </c>
      <c r="H105" s="57">
        <f>'Distribución FORTAMUN'!H105</f>
        <v>3289201</v>
      </c>
      <c r="I105" s="57">
        <f>'Distribución FORTAMUN'!I105</f>
        <v>3289201</v>
      </c>
      <c r="J105" s="57">
        <f>'Distribución FORTAMUN'!J105</f>
        <v>3289201</v>
      </c>
      <c r="K105" s="57">
        <f>'Distribución FORTAMUN'!K105</f>
        <v>3289201</v>
      </c>
      <c r="L105" s="57">
        <f>'Distribución FORTAMUN'!L105</f>
        <v>3289201</v>
      </c>
      <c r="M105" s="57">
        <f>'Distribución FORTAMUN'!M105</f>
        <v>3289201</v>
      </c>
      <c r="N105" s="57">
        <f>'Distribución FORTAMUN'!N105</f>
        <v>3289201</v>
      </c>
      <c r="O105" s="57">
        <f>'Distribución FORTAMUN'!O105</f>
        <v>3289201</v>
      </c>
      <c r="P105" s="57">
        <f>'Distribución FORTAMUN'!P105</f>
        <v>3289201</v>
      </c>
      <c r="Q105" s="57">
        <f>'Distribución FORTAMUN'!Q105</f>
        <v>3289201</v>
      </c>
      <c r="R105" s="57"/>
      <c r="S105" s="46"/>
      <c r="T105" s="50">
        <v>55261</v>
      </c>
    </row>
    <row r="106" spans="1:20">
      <c r="A106" s="49">
        <v>102</v>
      </c>
      <c r="B106" t="s">
        <v>227</v>
      </c>
      <c r="C106" s="50">
        <v>80313</v>
      </c>
      <c r="D106" s="52">
        <v>3.8295802686947919E-2</v>
      </c>
      <c r="E106" s="57">
        <f>'Distribución FORTAMUN'!E106</f>
        <v>57363915</v>
      </c>
      <c r="F106" s="57">
        <f>'Distribución FORTAMUN'!F106</f>
        <v>4780326</v>
      </c>
      <c r="G106" s="57">
        <f>'Distribución FORTAMUN'!G106</f>
        <v>4780326</v>
      </c>
      <c r="H106" s="57">
        <f>'Distribución FORTAMUN'!H106</f>
        <v>4780326</v>
      </c>
      <c r="I106" s="57">
        <f>'Distribución FORTAMUN'!I106</f>
        <v>4780326</v>
      </c>
      <c r="J106" s="57">
        <f>'Distribución FORTAMUN'!J106</f>
        <v>4780326</v>
      </c>
      <c r="K106" s="57">
        <f>'Distribución FORTAMUN'!K106</f>
        <v>4780326</v>
      </c>
      <c r="L106" s="57">
        <f>'Distribución FORTAMUN'!L106</f>
        <v>4780326</v>
      </c>
      <c r="M106" s="57">
        <f>'Distribución FORTAMUN'!M106</f>
        <v>4780326</v>
      </c>
      <c r="N106" s="57">
        <f>'Distribución FORTAMUN'!N106</f>
        <v>4780326</v>
      </c>
      <c r="O106" s="57">
        <f>'Distribución FORTAMUN'!O106</f>
        <v>4780326</v>
      </c>
      <c r="P106" s="57">
        <f>'Distribución FORTAMUN'!P106</f>
        <v>4780326</v>
      </c>
      <c r="Q106" s="57">
        <f>'Distribución FORTAMUN'!Q106</f>
        <v>4780326</v>
      </c>
      <c r="R106" s="57"/>
      <c r="S106" s="46"/>
      <c r="T106" s="50">
        <v>80313</v>
      </c>
    </row>
    <row r="107" spans="1:20">
      <c r="A107" s="49">
        <v>103</v>
      </c>
      <c r="B107" t="s">
        <v>229</v>
      </c>
      <c r="C107" s="50">
        <v>3482</v>
      </c>
      <c r="D107" s="52">
        <v>1.6603287756148152E-3</v>
      </c>
      <c r="E107" s="57">
        <f>'Distribución FORTAMUN'!E107</f>
        <v>2487034</v>
      </c>
      <c r="F107" s="57">
        <f>'Distribución FORTAMUN'!F107</f>
        <v>207253</v>
      </c>
      <c r="G107" s="57">
        <f>'Distribución FORTAMUN'!G107</f>
        <v>207253</v>
      </c>
      <c r="H107" s="57">
        <f>'Distribución FORTAMUN'!H107</f>
        <v>207253</v>
      </c>
      <c r="I107" s="57">
        <f>'Distribución FORTAMUN'!I107</f>
        <v>207253</v>
      </c>
      <c r="J107" s="57">
        <f>'Distribución FORTAMUN'!J107</f>
        <v>207253</v>
      </c>
      <c r="K107" s="57">
        <f>'Distribución FORTAMUN'!K107</f>
        <v>207253</v>
      </c>
      <c r="L107" s="57">
        <f>'Distribución FORTAMUN'!L107</f>
        <v>207253</v>
      </c>
      <c r="M107" s="57">
        <f>'Distribución FORTAMUN'!M107</f>
        <v>207253</v>
      </c>
      <c r="N107" s="57">
        <f>'Distribución FORTAMUN'!N107</f>
        <v>207253</v>
      </c>
      <c r="O107" s="57">
        <f>'Distribución FORTAMUN'!O107</f>
        <v>207253</v>
      </c>
      <c r="P107" s="57">
        <f>'Distribución FORTAMUN'!P107</f>
        <v>207253</v>
      </c>
      <c r="Q107" s="57">
        <f>'Distribución FORTAMUN'!Q107</f>
        <v>207253</v>
      </c>
      <c r="R107" s="57"/>
      <c r="S107" s="46"/>
      <c r="T107" s="50">
        <v>3482</v>
      </c>
    </row>
    <row r="108" spans="1:20">
      <c r="A108" s="49">
        <v>104</v>
      </c>
      <c r="B108" t="s">
        <v>231</v>
      </c>
      <c r="C108" s="50">
        <v>15203</v>
      </c>
      <c r="D108" s="52">
        <v>7.2492758115083383E-3</v>
      </c>
      <c r="E108" s="57">
        <f>'Distribución FORTAMUN'!E108</f>
        <v>10858810</v>
      </c>
      <c r="F108" s="57">
        <f>'Distribución FORTAMUN'!F108</f>
        <v>904901</v>
      </c>
      <c r="G108" s="57">
        <f>'Distribución FORTAMUN'!G108</f>
        <v>904901</v>
      </c>
      <c r="H108" s="57">
        <f>'Distribución FORTAMUN'!H108</f>
        <v>904901</v>
      </c>
      <c r="I108" s="57">
        <f>'Distribución FORTAMUN'!I108</f>
        <v>904901</v>
      </c>
      <c r="J108" s="57">
        <f>'Distribución FORTAMUN'!J108</f>
        <v>904901</v>
      </c>
      <c r="K108" s="57">
        <f>'Distribución FORTAMUN'!K108</f>
        <v>904901</v>
      </c>
      <c r="L108" s="57">
        <f>'Distribución FORTAMUN'!L108</f>
        <v>904901</v>
      </c>
      <c r="M108" s="57">
        <f>'Distribución FORTAMUN'!M108</f>
        <v>904901</v>
      </c>
      <c r="N108" s="57">
        <f>'Distribución FORTAMUN'!N108</f>
        <v>904901</v>
      </c>
      <c r="O108" s="57">
        <f>'Distribución FORTAMUN'!O108</f>
        <v>904901</v>
      </c>
      <c r="P108" s="57">
        <f>'Distribución FORTAMUN'!P108</f>
        <v>904901</v>
      </c>
      <c r="Q108" s="57">
        <f>'Distribución FORTAMUN'!Q108</f>
        <v>904901</v>
      </c>
      <c r="R108" s="57"/>
      <c r="S108" s="46"/>
      <c r="T108" s="50">
        <v>15203</v>
      </c>
    </row>
    <row r="109" spans="1:20">
      <c r="A109" s="49">
        <v>105</v>
      </c>
      <c r="B109" t="s">
        <v>233</v>
      </c>
      <c r="C109" s="50">
        <v>3109</v>
      </c>
      <c r="D109" s="52">
        <v>1.4824704662224181E-3</v>
      </c>
      <c r="E109" s="57">
        <f>'Distribución FORTAMUN'!E109</f>
        <v>2220617</v>
      </c>
      <c r="F109" s="57">
        <f>'Distribución FORTAMUN'!F109</f>
        <v>185051</v>
      </c>
      <c r="G109" s="57">
        <f>'Distribución FORTAMUN'!G109</f>
        <v>185051</v>
      </c>
      <c r="H109" s="57">
        <f>'Distribución FORTAMUN'!H109</f>
        <v>185051</v>
      </c>
      <c r="I109" s="57">
        <f>'Distribución FORTAMUN'!I109</f>
        <v>185051</v>
      </c>
      <c r="J109" s="57">
        <f>'Distribución FORTAMUN'!J109</f>
        <v>185051</v>
      </c>
      <c r="K109" s="57">
        <f>'Distribución FORTAMUN'!K109</f>
        <v>185051</v>
      </c>
      <c r="L109" s="57">
        <f>'Distribución FORTAMUN'!L109</f>
        <v>185051</v>
      </c>
      <c r="M109" s="57">
        <f>'Distribución FORTAMUN'!M109</f>
        <v>185051</v>
      </c>
      <c r="N109" s="57">
        <f>'Distribución FORTAMUN'!N109</f>
        <v>185051</v>
      </c>
      <c r="O109" s="57">
        <f>'Distribución FORTAMUN'!O109</f>
        <v>185051</v>
      </c>
      <c r="P109" s="57">
        <f>'Distribución FORTAMUN'!P109</f>
        <v>185051</v>
      </c>
      <c r="Q109" s="57">
        <f>'Distribución FORTAMUN'!Q109</f>
        <v>185051</v>
      </c>
      <c r="R109" s="57"/>
      <c r="S109" s="46"/>
      <c r="T109" s="50">
        <v>3109</v>
      </c>
    </row>
    <row r="110" spans="1:20">
      <c r="A110" s="49">
        <v>106</v>
      </c>
      <c r="B110" t="s">
        <v>235</v>
      </c>
      <c r="C110" s="50">
        <v>2227</v>
      </c>
      <c r="D110" s="52">
        <v>1.0619047051390561E-3</v>
      </c>
      <c r="E110" s="57">
        <f>'Distribución FORTAMUN'!E110</f>
        <v>1590645</v>
      </c>
      <c r="F110" s="57">
        <f>'Distribución FORTAMUN'!F110</f>
        <v>132554</v>
      </c>
      <c r="G110" s="57">
        <f>'Distribución FORTAMUN'!G110</f>
        <v>132554</v>
      </c>
      <c r="H110" s="57">
        <f>'Distribución FORTAMUN'!H110</f>
        <v>132554</v>
      </c>
      <c r="I110" s="57">
        <f>'Distribución FORTAMUN'!I110</f>
        <v>132554</v>
      </c>
      <c r="J110" s="57">
        <f>'Distribución FORTAMUN'!J110</f>
        <v>132554</v>
      </c>
      <c r="K110" s="57">
        <f>'Distribución FORTAMUN'!K110</f>
        <v>132554</v>
      </c>
      <c r="L110" s="57">
        <f>'Distribución FORTAMUN'!L110</f>
        <v>132554</v>
      </c>
      <c r="M110" s="57">
        <f>'Distribución FORTAMUN'!M110</f>
        <v>132554</v>
      </c>
      <c r="N110" s="57">
        <f>'Distribución FORTAMUN'!N110</f>
        <v>132554</v>
      </c>
      <c r="O110" s="57">
        <f>'Distribución FORTAMUN'!O110</f>
        <v>132554</v>
      </c>
      <c r="P110" s="57">
        <f>'Distribución FORTAMUN'!P110</f>
        <v>132554</v>
      </c>
      <c r="Q110" s="57">
        <f>'Distribución FORTAMUN'!Q110</f>
        <v>132554</v>
      </c>
      <c r="R110" s="57"/>
      <c r="S110" s="46"/>
      <c r="T110" s="50">
        <v>2227</v>
      </c>
    </row>
    <row r="111" spans="1:20">
      <c r="C111" s="47">
        <v>2097175</v>
      </c>
      <c r="E111" s="58">
        <f>SUM(E5:E110)</f>
        <v>1497916506</v>
      </c>
      <c r="F111" s="58">
        <f t="shared" ref="F111:Q111" si="0">SUM(F5:F110)</f>
        <v>124826375</v>
      </c>
      <c r="G111" s="58">
        <f t="shared" si="0"/>
        <v>124826375</v>
      </c>
      <c r="H111" s="58">
        <f t="shared" si="0"/>
        <v>124826375</v>
      </c>
      <c r="I111" s="58">
        <f t="shared" si="0"/>
        <v>124826375</v>
      </c>
      <c r="J111" s="58">
        <f t="shared" si="0"/>
        <v>124826375</v>
      </c>
      <c r="K111" s="58">
        <f t="shared" si="0"/>
        <v>124826375</v>
      </c>
      <c r="L111" s="58">
        <f t="shared" si="0"/>
        <v>124826375</v>
      </c>
      <c r="M111" s="58">
        <f t="shared" si="0"/>
        <v>124826375</v>
      </c>
      <c r="N111" s="58">
        <f t="shared" si="0"/>
        <v>124826375</v>
      </c>
      <c r="O111" s="58">
        <f t="shared" si="0"/>
        <v>124826375</v>
      </c>
      <c r="P111" s="58">
        <f t="shared" si="0"/>
        <v>124826375</v>
      </c>
      <c r="Q111" s="58">
        <f t="shared" si="0"/>
        <v>124826381</v>
      </c>
      <c r="R111" s="58"/>
      <c r="S111" s="58"/>
      <c r="T111" s="47">
        <f>SUM(T5:T110)</f>
        <v>2097175</v>
      </c>
    </row>
    <row r="112" spans="1:20">
      <c r="E112" s="54"/>
      <c r="R112" s="46"/>
    </row>
    <row r="113" spans="3:19">
      <c r="E113" s="63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3:19">
      <c r="D114" t="s">
        <v>381</v>
      </c>
      <c r="E114" s="46">
        <f>B1-E111</f>
        <v>0</v>
      </c>
      <c r="S114" s="54">
        <f>MIN(Q5:Q110)</f>
        <v>57319</v>
      </c>
    </row>
    <row r="116" spans="3:19">
      <c r="C116" s="51"/>
    </row>
    <row r="118" spans="3:19">
      <c r="E118" s="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zoomScaleNormal="100" workbookViewId="0">
      <selection activeCell="H17" sqref="H17"/>
    </sheetView>
  </sheetViews>
  <sheetFormatPr baseColWidth="10" defaultRowHeight="15"/>
  <cols>
    <col min="1" max="5" width="14.42578125" customWidth="1"/>
  </cols>
  <sheetData>
    <row r="1" spans="1:7">
      <c r="A1" s="61" t="s">
        <v>445</v>
      </c>
    </row>
    <row r="2" spans="1:7">
      <c r="A2" s="61" t="s">
        <v>382</v>
      </c>
    </row>
    <row r="3" spans="1:7" ht="15.75" thickBot="1">
      <c r="A3" s="61"/>
    </row>
    <row r="4" spans="1:7" ht="26.1" customHeight="1" thickBot="1">
      <c r="A4" s="175" t="s">
        <v>375</v>
      </c>
      <c r="B4" s="177" t="s">
        <v>384</v>
      </c>
      <c r="C4" s="178"/>
      <c r="D4" s="177" t="s">
        <v>362</v>
      </c>
      <c r="E4" s="178"/>
    </row>
    <row r="5" spans="1:7" ht="24.75" thickBot="1">
      <c r="A5" s="176"/>
      <c r="B5" s="62" t="s">
        <v>377</v>
      </c>
      <c r="C5" s="62" t="s">
        <v>376</v>
      </c>
      <c r="D5" s="62" t="s">
        <v>377</v>
      </c>
      <c r="E5" s="62" t="s">
        <v>376</v>
      </c>
    </row>
    <row r="6" spans="1:7" ht="15.75" thickBot="1">
      <c r="A6" s="59" t="s">
        <v>363</v>
      </c>
      <c r="B6" s="60">
        <v>31</v>
      </c>
      <c r="C6" s="65">
        <v>43863</v>
      </c>
      <c r="D6" s="60">
        <v>31</v>
      </c>
      <c r="E6" s="65">
        <v>43863</v>
      </c>
      <c r="F6" s="138"/>
      <c r="G6" s="139"/>
    </row>
    <row r="7" spans="1:7" ht="15.75" thickBot="1">
      <c r="A7" s="59" t="s">
        <v>364</v>
      </c>
      <c r="B7" s="60">
        <v>28</v>
      </c>
      <c r="C7" s="65">
        <v>44256</v>
      </c>
      <c r="D7" s="60">
        <v>28</v>
      </c>
      <c r="E7" s="65">
        <v>44256</v>
      </c>
      <c r="F7" s="138"/>
      <c r="G7" s="139"/>
    </row>
    <row r="8" spans="1:7" ht="15.75" thickBot="1">
      <c r="A8" s="59" t="s">
        <v>365</v>
      </c>
      <c r="B8" s="60">
        <v>31</v>
      </c>
      <c r="C8" s="65">
        <v>44287</v>
      </c>
      <c r="D8" s="60">
        <v>31</v>
      </c>
      <c r="E8" s="65">
        <v>44287</v>
      </c>
      <c r="F8" s="138"/>
      <c r="G8" s="139"/>
    </row>
    <row r="9" spans="1:7" ht="15.75" thickBot="1">
      <c r="A9" s="59" t="s">
        <v>366</v>
      </c>
      <c r="B9" s="60">
        <v>30</v>
      </c>
      <c r="C9" s="65">
        <v>44319</v>
      </c>
      <c r="D9" s="60">
        <v>30</v>
      </c>
      <c r="E9" s="65">
        <v>44319</v>
      </c>
      <c r="F9" s="138"/>
      <c r="G9" s="139"/>
    </row>
    <row r="10" spans="1:7" ht="15.75" thickBot="1">
      <c r="A10" s="59" t="s">
        <v>367</v>
      </c>
      <c r="B10" s="60">
        <v>28</v>
      </c>
      <c r="C10" s="65">
        <v>44348</v>
      </c>
      <c r="D10" s="60">
        <v>29</v>
      </c>
      <c r="E10" s="65">
        <v>44348</v>
      </c>
      <c r="F10" s="138"/>
      <c r="G10" s="139"/>
    </row>
    <row r="11" spans="1:7" ht="15.75" thickBot="1">
      <c r="A11" s="59" t="s">
        <v>368</v>
      </c>
      <c r="B11" s="60">
        <v>30</v>
      </c>
      <c r="C11" s="65">
        <v>44378</v>
      </c>
      <c r="D11" s="60">
        <v>30</v>
      </c>
      <c r="E11" s="65">
        <v>44378</v>
      </c>
      <c r="F11" s="138"/>
      <c r="G11" s="139"/>
    </row>
    <row r="12" spans="1:7" ht="15.75" thickBot="1">
      <c r="A12" s="59" t="s">
        <v>369</v>
      </c>
      <c r="B12" s="60">
        <v>31</v>
      </c>
      <c r="C12" s="65">
        <v>44411</v>
      </c>
      <c r="D12" s="60">
        <v>31</v>
      </c>
      <c r="E12" s="65">
        <v>44411</v>
      </c>
      <c r="F12" s="138"/>
      <c r="G12" s="139"/>
    </row>
    <row r="13" spans="1:7" ht="15.75" thickBot="1">
      <c r="A13" s="59" t="s">
        <v>370</v>
      </c>
      <c r="B13" s="60">
        <v>31</v>
      </c>
      <c r="C13" s="65">
        <v>44440</v>
      </c>
      <c r="D13" s="60">
        <v>31</v>
      </c>
      <c r="E13" s="65">
        <v>44440</v>
      </c>
      <c r="F13" s="138"/>
      <c r="G13" s="139"/>
    </row>
    <row r="14" spans="1:7" ht="15.75" thickBot="1">
      <c r="A14" s="59" t="s">
        <v>371</v>
      </c>
      <c r="B14" s="60">
        <v>30</v>
      </c>
      <c r="C14" s="65">
        <v>44470</v>
      </c>
      <c r="D14" s="60">
        <v>30</v>
      </c>
      <c r="E14" s="65">
        <v>44470</v>
      </c>
      <c r="F14" s="138"/>
      <c r="G14" s="139"/>
    </row>
    <row r="15" spans="1:7" ht="15.75" thickBot="1">
      <c r="A15" s="59" t="s">
        <v>372</v>
      </c>
      <c r="B15" s="60">
        <v>30</v>
      </c>
      <c r="C15" s="65">
        <v>44501</v>
      </c>
      <c r="D15" s="60">
        <v>30</v>
      </c>
      <c r="E15" s="65">
        <v>44501</v>
      </c>
      <c r="F15" s="138"/>
      <c r="G15" s="139"/>
    </row>
    <row r="16" spans="1:7" ht="15.75" thickBot="1">
      <c r="A16" s="59" t="s">
        <v>373</v>
      </c>
      <c r="B16" s="60"/>
      <c r="C16" s="60"/>
      <c r="D16" s="60">
        <v>30</v>
      </c>
      <c r="E16" s="65">
        <v>44531</v>
      </c>
      <c r="F16" s="138"/>
      <c r="G16" s="139"/>
    </row>
    <row r="17" spans="1:7" ht="15.75" thickBot="1">
      <c r="A17" s="59" t="s">
        <v>374</v>
      </c>
      <c r="B17" s="60"/>
      <c r="C17" s="60"/>
      <c r="D17" s="60">
        <v>14</v>
      </c>
      <c r="E17" s="65">
        <v>44545</v>
      </c>
      <c r="F17" s="138"/>
      <c r="G17" s="139"/>
    </row>
  </sheetData>
  <mergeCells count="3">
    <mergeCell ref="A4:A5"/>
    <mergeCell ref="B4:C4"/>
    <mergeCell ref="D4:E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23"/>
  <sheetViews>
    <sheetView zoomScale="80" zoomScaleNormal="80" workbookViewId="0">
      <selection activeCell="S16" sqref="S16"/>
    </sheetView>
  </sheetViews>
  <sheetFormatPr baseColWidth="10" defaultRowHeight="15"/>
  <cols>
    <col min="1" max="1" width="8.5703125" customWidth="1"/>
    <col min="4" max="6" width="7.42578125" customWidth="1"/>
    <col min="7" max="7" width="16.42578125" bestFit="1" customWidth="1"/>
    <col min="8" max="8" width="11" bestFit="1" customWidth="1"/>
    <col min="9" max="9" width="15.85546875" customWidth="1"/>
    <col min="10" max="10" width="15.42578125" customWidth="1"/>
    <col min="11" max="11" width="17.5703125" customWidth="1"/>
    <col min="12" max="12" width="11.140625" bestFit="1" customWidth="1"/>
    <col min="13" max="13" width="14.85546875" customWidth="1"/>
    <col min="14" max="14" width="14.140625" customWidth="1"/>
    <col min="15" max="15" width="18.140625" customWidth="1"/>
    <col min="16" max="16" width="19.28515625" customWidth="1"/>
    <col min="17" max="17" width="19.140625" customWidth="1"/>
    <col min="18" max="18" width="17.85546875" customWidth="1"/>
    <col min="19" max="19" width="17" bestFit="1" customWidth="1"/>
    <col min="20" max="20" width="16.140625" bestFit="1" customWidth="1"/>
  </cols>
  <sheetData>
    <row r="1" spans="1:19" ht="36" customHeight="1" thickBot="1">
      <c r="A1" s="1"/>
      <c r="B1" s="180" t="s">
        <v>0</v>
      </c>
      <c r="C1" s="181"/>
      <c r="D1" s="181"/>
      <c r="E1" s="181"/>
      <c r="F1" s="181"/>
      <c r="G1" s="182"/>
      <c r="H1" s="2"/>
      <c r="I1" s="3" t="s">
        <v>383</v>
      </c>
      <c r="J1" s="4" t="s">
        <v>1</v>
      </c>
      <c r="K1" s="5" t="s">
        <v>2</v>
      </c>
      <c r="L1" s="6"/>
      <c r="M1" s="7"/>
      <c r="N1" s="1"/>
      <c r="O1" s="8"/>
      <c r="P1" s="1"/>
      <c r="Q1" s="1"/>
      <c r="R1" s="1"/>
    </row>
    <row r="2" spans="1:19" ht="15.75" thickBot="1">
      <c r="A2" s="1"/>
      <c r="B2" s="9"/>
      <c r="C2" s="10"/>
      <c r="D2" s="10"/>
      <c r="E2" s="11"/>
      <c r="F2" s="1"/>
      <c r="G2" s="11"/>
      <c r="H2" s="12"/>
      <c r="I2" s="13">
        <f>J2-K2</f>
        <v>0</v>
      </c>
      <c r="J2" s="14">
        <f>E5</f>
        <v>1124521200</v>
      </c>
      <c r="K2" s="15">
        <f>G15</f>
        <v>1124521200</v>
      </c>
      <c r="L2" s="6"/>
      <c r="M2" s="7"/>
      <c r="N2" s="1"/>
      <c r="O2" s="137"/>
      <c r="P2" s="1"/>
      <c r="Q2" s="1"/>
      <c r="R2" s="1"/>
    </row>
    <row r="3" spans="1:19" ht="45.75" customHeight="1" thickBot="1">
      <c r="A3" s="1"/>
      <c r="B3" s="183" t="s">
        <v>3</v>
      </c>
      <c r="C3" s="184"/>
      <c r="D3" s="184"/>
      <c r="E3" s="185">
        <v>0.8</v>
      </c>
      <c r="F3" s="185"/>
      <c r="G3" s="186"/>
      <c r="H3" s="12"/>
      <c r="I3" s="187" t="str">
        <f>IF(I2=0,"Coinciden", "Cálculo no validado. El Fism PEF 2013 debe ser igual a la Suma del Fism 13 de todos los Municipios")</f>
        <v>Coinciden</v>
      </c>
      <c r="J3" s="188"/>
      <c r="K3" s="189"/>
      <c r="L3" s="6"/>
      <c r="M3" s="7"/>
      <c r="N3" s="1"/>
      <c r="O3" s="8"/>
      <c r="P3" s="1"/>
      <c r="Q3" s="1"/>
      <c r="R3" s="1"/>
    </row>
    <row r="4" spans="1:19">
      <c r="A4" s="1"/>
      <c r="B4" s="190" t="s">
        <v>4</v>
      </c>
      <c r="C4" s="191"/>
      <c r="D4" s="191"/>
      <c r="E4" s="192">
        <f>1-E3</f>
        <v>0.19999999999999996</v>
      </c>
      <c r="F4" s="192"/>
      <c r="G4" s="193"/>
      <c r="H4" s="16"/>
      <c r="I4" s="17"/>
      <c r="J4" s="17"/>
      <c r="K4" s="17"/>
      <c r="L4" s="6"/>
      <c r="M4" s="7"/>
      <c r="N4" s="1"/>
      <c r="O4" s="8"/>
      <c r="P4" s="1"/>
      <c r="Q4" s="1"/>
      <c r="R4" s="1"/>
    </row>
    <row r="5" spans="1:19">
      <c r="A5" s="1"/>
      <c r="B5" s="190" t="s">
        <v>5</v>
      </c>
      <c r="C5" s="191"/>
      <c r="D5" s="191"/>
      <c r="E5" s="194">
        <v>1124521200</v>
      </c>
      <c r="F5" s="194"/>
      <c r="G5" s="195"/>
      <c r="H5" s="18" t="s">
        <v>6</v>
      </c>
      <c r="I5" s="19"/>
      <c r="J5" s="19"/>
      <c r="K5" s="19"/>
      <c r="L5" s="6"/>
      <c r="M5" s="43"/>
      <c r="N5" s="127"/>
      <c r="O5" s="8"/>
      <c r="P5" s="1"/>
      <c r="Q5" s="1"/>
      <c r="R5" s="1"/>
    </row>
    <row r="6" spans="1:19">
      <c r="A6" s="1"/>
      <c r="B6" s="190" t="s">
        <v>446</v>
      </c>
      <c r="C6" s="191"/>
      <c r="D6" s="191"/>
      <c r="E6" s="196">
        <v>1606674707</v>
      </c>
      <c r="F6" s="196"/>
      <c r="G6" s="197"/>
      <c r="H6" s="18" t="s">
        <v>442</v>
      </c>
      <c r="I6" s="20"/>
      <c r="J6" s="20"/>
      <c r="K6" s="20"/>
      <c r="L6" s="6"/>
      <c r="M6" s="44"/>
      <c r="N6" s="1"/>
      <c r="O6" s="8"/>
      <c r="P6" s="1"/>
      <c r="Q6" s="1"/>
      <c r="R6" s="1"/>
    </row>
    <row r="7" spans="1:19">
      <c r="A7" s="1"/>
      <c r="B7" s="190" t="s">
        <v>7</v>
      </c>
      <c r="C7" s="191"/>
      <c r="D7" s="191"/>
      <c r="E7" s="198">
        <f>E6-E5</f>
        <v>482153507</v>
      </c>
      <c r="F7" s="198"/>
      <c r="G7" s="199"/>
      <c r="H7" s="16"/>
      <c r="I7" s="19"/>
      <c r="J7" s="19"/>
      <c r="K7" s="19"/>
      <c r="L7" s="6"/>
      <c r="M7" s="7"/>
      <c r="N7" s="1"/>
      <c r="O7" s="8"/>
      <c r="P7" s="1"/>
      <c r="Q7" s="1"/>
      <c r="R7" s="1"/>
    </row>
    <row r="8" spans="1:19" ht="6" customHeight="1" thickBot="1">
      <c r="A8" s="1"/>
      <c r="B8" s="21"/>
      <c r="C8" s="22"/>
      <c r="D8" s="22"/>
      <c r="E8" s="6"/>
      <c r="F8" s="6"/>
      <c r="G8" s="23"/>
      <c r="H8" s="24"/>
      <c r="I8" s="23"/>
      <c r="J8" s="23"/>
      <c r="K8" s="23"/>
      <c r="L8" s="6"/>
      <c r="M8" s="7"/>
      <c r="N8" s="1"/>
      <c r="O8" s="8"/>
      <c r="P8" s="1"/>
      <c r="Q8" s="1"/>
      <c r="R8" s="1"/>
    </row>
    <row r="9" spans="1:19" ht="38.25" customHeight="1" thickBot="1">
      <c r="A9" s="25"/>
      <c r="B9" s="202" t="s">
        <v>378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</row>
    <row r="10" spans="1:19" ht="5.25" customHeight="1" thickBot="1">
      <c r="A10" s="1"/>
      <c r="B10" s="21"/>
      <c r="C10" s="22"/>
      <c r="D10" s="22"/>
      <c r="E10" s="6"/>
      <c r="F10" s="6"/>
      <c r="G10" s="23"/>
      <c r="H10" s="24"/>
      <c r="I10" s="23"/>
      <c r="J10" s="23"/>
      <c r="K10" s="23"/>
      <c r="L10" s="6"/>
      <c r="M10" s="7"/>
      <c r="N10" s="1"/>
      <c r="O10" s="8"/>
      <c r="P10" s="1"/>
      <c r="Q10" s="1"/>
      <c r="R10" s="1"/>
    </row>
    <row r="11" spans="1:19">
      <c r="A11" s="26"/>
      <c r="B11" s="205" t="s">
        <v>8</v>
      </c>
      <c r="C11" s="208" t="s">
        <v>9</v>
      </c>
      <c r="D11" s="209"/>
      <c r="E11" s="209"/>
      <c r="F11" s="210"/>
      <c r="G11" s="217" t="s">
        <v>5</v>
      </c>
      <c r="H11" s="220" t="s">
        <v>10</v>
      </c>
      <c r="I11" s="221"/>
      <c r="J11" s="222"/>
      <c r="K11" s="223" t="s">
        <v>11</v>
      </c>
      <c r="L11" s="224"/>
      <c r="M11" s="225" t="s">
        <v>12</v>
      </c>
      <c r="N11" s="226"/>
      <c r="O11" s="227" t="s">
        <v>13</v>
      </c>
      <c r="P11" s="228"/>
      <c r="Q11" s="229"/>
      <c r="R11" s="230" t="s">
        <v>380</v>
      </c>
    </row>
    <row r="12" spans="1:19" ht="45">
      <c r="A12" s="27"/>
      <c r="B12" s="206"/>
      <c r="C12" s="211"/>
      <c r="D12" s="212"/>
      <c r="E12" s="212"/>
      <c r="F12" s="213"/>
      <c r="G12" s="218"/>
      <c r="H12" s="28" t="s">
        <v>14</v>
      </c>
      <c r="I12" s="233" t="s">
        <v>21</v>
      </c>
      <c r="J12" s="234"/>
      <c r="K12" s="235" t="s">
        <v>386</v>
      </c>
      <c r="L12" s="235" t="s">
        <v>387</v>
      </c>
      <c r="M12" s="237" t="s">
        <v>389</v>
      </c>
      <c r="N12" s="238"/>
      <c r="O12" s="239" t="s">
        <v>15</v>
      </c>
      <c r="P12" s="200" t="s">
        <v>379</v>
      </c>
      <c r="Q12" s="201"/>
      <c r="R12" s="231"/>
    </row>
    <row r="13" spans="1:19" ht="67.5" thickBot="1">
      <c r="A13" s="26"/>
      <c r="B13" s="207"/>
      <c r="C13" s="214"/>
      <c r="D13" s="215"/>
      <c r="E13" s="215"/>
      <c r="F13" s="216"/>
      <c r="G13" s="219"/>
      <c r="H13" s="29" t="s">
        <v>396</v>
      </c>
      <c r="I13" s="29" t="s">
        <v>395</v>
      </c>
      <c r="J13" s="29" t="s">
        <v>16</v>
      </c>
      <c r="K13" s="236"/>
      <c r="L13" s="236"/>
      <c r="M13" s="30" t="s">
        <v>17</v>
      </c>
      <c r="N13" s="30" t="s">
        <v>18</v>
      </c>
      <c r="O13" s="240"/>
      <c r="P13" s="75" t="s">
        <v>385</v>
      </c>
      <c r="Q13" s="75" t="s">
        <v>388</v>
      </c>
      <c r="R13" s="232"/>
    </row>
    <row r="14" spans="1:19" ht="5.25" customHeight="1" thickBot="1">
      <c r="A14" s="27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3"/>
      <c r="Q14" s="33"/>
      <c r="R14" s="33"/>
    </row>
    <row r="15" spans="1:19" ht="15.75" thickBot="1">
      <c r="A15" s="34" t="s">
        <v>19</v>
      </c>
      <c r="B15" s="39" t="s">
        <v>22</v>
      </c>
      <c r="C15" s="241" t="s">
        <v>20</v>
      </c>
      <c r="D15" s="181"/>
      <c r="E15" s="181"/>
      <c r="F15" s="242"/>
      <c r="G15" s="34">
        <f>SUM(G17:G122)</f>
        <v>1124521200</v>
      </c>
      <c r="H15" s="34">
        <f>SUM(H17:H2005)</f>
        <v>232485</v>
      </c>
      <c r="I15" s="34">
        <f t="shared" ref="I15:R15" si="0">SUM(I17:I2005)</f>
        <v>170662</v>
      </c>
      <c r="J15" s="34">
        <f>SUM(J17:J2005)</f>
        <v>371.5125267821</v>
      </c>
      <c r="K15" s="34">
        <f t="shared" si="0"/>
        <v>3.5310537956682415</v>
      </c>
      <c r="L15" s="34">
        <f t="shared" si="0"/>
        <v>0.99999999999999978</v>
      </c>
      <c r="M15" s="34">
        <f t="shared" si="0"/>
        <v>146.5414376245798</v>
      </c>
      <c r="N15" s="34">
        <f t="shared" si="0"/>
        <v>1</v>
      </c>
      <c r="O15" s="34">
        <f t="shared" si="0"/>
        <v>1124521200</v>
      </c>
      <c r="P15" s="34">
        <f t="shared" si="0"/>
        <v>385722805.59999979</v>
      </c>
      <c r="Q15" s="34">
        <f t="shared" si="0"/>
        <v>96430701.399999946</v>
      </c>
      <c r="R15" s="35">
        <f t="shared" si="0"/>
        <v>1606674706.9999998</v>
      </c>
      <c r="S15" s="145">
        <f>R15</f>
        <v>1606674706.9999998</v>
      </c>
    </row>
    <row r="16" spans="1:19" ht="4.5" customHeight="1">
      <c r="A16" s="27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3"/>
      <c r="Q16" s="33"/>
      <c r="R16" s="33"/>
    </row>
    <row r="17" spans="1:26">
      <c r="A17" s="66" t="s">
        <v>23</v>
      </c>
      <c r="B17" s="66" t="s">
        <v>24</v>
      </c>
      <c r="C17" s="179" t="s">
        <v>25</v>
      </c>
      <c r="D17" s="179"/>
      <c r="E17" s="179"/>
      <c r="F17" s="179"/>
      <c r="G17" s="67">
        <v>4485311</v>
      </c>
      <c r="H17" s="67">
        <v>1301</v>
      </c>
      <c r="I17" s="67">
        <v>635</v>
      </c>
      <c r="J17" s="70">
        <v>3.5326312428</v>
      </c>
      <c r="K17" s="71">
        <f>(I17/$I$15)*J17</f>
        <v>1.314423151713914E-2</v>
      </c>
      <c r="L17" s="36">
        <f>K17/$K$15</f>
        <v>3.722467081431602E-3</v>
      </c>
      <c r="M17" s="37">
        <f>H17/I17</f>
        <v>2.0488188976377955</v>
      </c>
      <c r="N17" s="36">
        <f>M17/$M$15</f>
        <v>1.3981157349408597E-2</v>
      </c>
      <c r="O17" s="74">
        <f>G17</f>
        <v>4485311</v>
      </c>
      <c r="P17" s="38">
        <f>L17*$E$3*$E$7</f>
        <v>1435840.4464034413</v>
      </c>
      <c r="Q17" s="38">
        <f>N17*$E$4*$E$7</f>
        <v>1348212.8095872356</v>
      </c>
      <c r="R17" s="38">
        <f>O17+P17+Q17</f>
        <v>7269364.2559906766</v>
      </c>
      <c r="S17" s="47">
        <f>'Pasos FISMDF'!D707</f>
        <v>7269364</v>
      </c>
    </row>
    <row r="18" spans="1:26">
      <c r="A18" s="66" t="s">
        <v>23</v>
      </c>
      <c r="B18" s="66" t="s">
        <v>26</v>
      </c>
      <c r="C18" s="179" t="s">
        <v>27</v>
      </c>
      <c r="D18" s="179"/>
      <c r="E18" s="179"/>
      <c r="F18" s="179"/>
      <c r="G18" s="67">
        <v>5401948</v>
      </c>
      <c r="H18" s="67">
        <v>1810</v>
      </c>
      <c r="I18" s="67">
        <v>1029</v>
      </c>
      <c r="J18" s="70">
        <v>3.5277975266000001</v>
      </c>
      <c r="K18" s="71">
        <f t="shared" ref="K18:K27" si="1">(I18/$I$15)*J18</f>
        <v>2.1270720224018238E-2</v>
      </c>
      <c r="L18" s="36">
        <f t="shared" ref="L18:L27" si="2">K18/$K$15</f>
        <v>6.023901490855881E-3</v>
      </c>
      <c r="M18" s="37">
        <f t="shared" ref="M18:M27" si="3">H18/I18</f>
        <v>1.7589893100097183</v>
      </c>
      <c r="N18" s="36">
        <f t="shared" ref="N18:N27" si="4">M18/$M$15</f>
        <v>1.2003357811433659E-2</v>
      </c>
      <c r="O18" s="74">
        <f t="shared" ref="O18:O27" si="5">G18</f>
        <v>5401948</v>
      </c>
      <c r="P18" s="38">
        <f t="shared" ref="P18:P27" si="6">L18*$E$3*$E$7</f>
        <v>2323556.1837109532</v>
      </c>
      <c r="Q18" s="38">
        <f t="shared" ref="Q18:Q27" si="7">N18*$E$4*$E$7</f>
        <v>1157492.2129117164</v>
      </c>
      <c r="R18" s="38">
        <f t="shared" ref="R18:R27" si="8">O18+P18+Q18</f>
        <v>8882996.396622669</v>
      </c>
      <c r="S18" s="47">
        <f>'Pasos FISMDF'!D708</f>
        <v>8882996</v>
      </c>
      <c r="T18" s="136"/>
      <c r="V18" s="64"/>
    </row>
    <row r="19" spans="1:26">
      <c r="A19" s="66" t="s">
        <v>23</v>
      </c>
      <c r="B19" s="66" t="s">
        <v>28</v>
      </c>
      <c r="C19" s="179" t="s">
        <v>29</v>
      </c>
      <c r="D19" s="179"/>
      <c r="E19" s="179"/>
      <c r="F19" s="179"/>
      <c r="G19" s="67">
        <v>6045570</v>
      </c>
      <c r="H19" s="67">
        <v>2511</v>
      </c>
      <c r="I19" s="67">
        <v>1446</v>
      </c>
      <c r="J19" s="70">
        <v>3.5708510294</v>
      </c>
      <c r="K19" s="71">
        <f t="shared" si="1"/>
        <v>3.0255420588721566E-2</v>
      </c>
      <c r="L19" s="36">
        <f t="shared" si="2"/>
        <v>8.5683827943481717E-3</v>
      </c>
      <c r="M19" s="37">
        <f t="shared" si="3"/>
        <v>1.7365145228215768</v>
      </c>
      <c r="N19" s="36">
        <f t="shared" si="4"/>
        <v>1.1849989675072673E-2</v>
      </c>
      <c r="O19" s="74">
        <f t="shared" si="5"/>
        <v>6045570</v>
      </c>
      <c r="P19" s="38">
        <f t="shared" si="6"/>
        <v>3305020.6508907448</v>
      </c>
      <c r="Q19" s="38">
        <f t="shared" si="7"/>
        <v>1142702.8159500158</v>
      </c>
      <c r="R19" s="38">
        <f t="shared" si="8"/>
        <v>10493293.466840761</v>
      </c>
      <c r="S19" s="47">
        <f>'Pasos FISMDF'!D709</f>
        <v>10493293</v>
      </c>
      <c r="T19" s="136"/>
    </row>
    <row r="20" spans="1:26">
      <c r="A20" s="66" t="s">
        <v>23</v>
      </c>
      <c r="B20" s="66" t="s">
        <v>30</v>
      </c>
      <c r="C20" s="179" t="s">
        <v>31</v>
      </c>
      <c r="D20" s="179"/>
      <c r="E20" s="179"/>
      <c r="F20" s="179"/>
      <c r="G20" s="67">
        <v>2214500</v>
      </c>
      <c r="H20" s="67">
        <v>681</v>
      </c>
      <c r="I20" s="67">
        <v>375</v>
      </c>
      <c r="J20" s="70">
        <v>3.5028241119999999</v>
      </c>
      <c r="K20" s="71">
        <f t="shared" si="1"/>
        <v>7.6968454723371346E-3</v>
      </c>
      <c r="L20" s="36">
        <f t="shared" si="2"/>
        <v>2.1797587682689298E-3</v>
      </c>
      <c r="M20" s="37">
        <f t="shared" si="3"/>
        <v>1.8160000000000001</v>
      </c>
      <c r="N20" s="36">
        <f t="shared" si="4"/>
        <v>1.2392399238312082E-2</v>
      </c>
      <c r="O20" s="74">
        <f t="shared" si="5"/>
        <v>2214500</v>
      </c>
      <c r="P20" s="38">
        <f t="shared" si="6"/>
        <v>840782.66762789187</v>
      </c>
      <c r="Q20" s="38">
        <f t="shared" si="7"/>
        <v>1195007.7505792596</v>
      </c>
      <c r="R20" s="38">
        <f t="shared" si="8"/>
        <v>4250290.4182071518</v>
      </c>
      <c r="S20" s="47">
        <f>'Pasos FISMDF'!D710</f>
        <v>4250290</v>
      </c>
      <c r="T20" s="136"/>
    </row>
    <row r="21" spans="1:26">
      <c r="A21" s="66" t="s">
        <v>23</v>
      </c>
      <c r="B21" s="66" t="s">
        <v>32</v>
      </c>
      <c r="C21" s="179" t="s">
        <v>33</v>
      </c>
      <c r="D21" s="179"/>
      <c r="E21" s="179"/>
      <c r="F21" s="179"/>
      <c r="G21" s="67">
        <v>1393784</v>
      </c>
      <c r="H21" s="67">
        <v>166</v>
      </c>
      <c r="I21" s="67">
        <v>77</v>
      </c>
      <c r="J21" s="70">
        <v>3.5679496388</v>
      </c>
      <c r="K21" s="71">
        <f t="shared" si="1"/>
        <v>1.6098025464813491E-3</v>
      </c>
      <c r="L21" s="36">
        <f t="shared" si="2"/>
        <v>4.5589861826976182E-4</v>
      </c>
      <c r="M21" s="37">
        <f t="shared" si="3"/>
        <v>2.1558441558441559</v>
      </c>
      <c r="N21" s="36">
        <f t="shared" si="4"/>
        <v>1.4711498609472835E-2</v>
      </c>
      <c r="O21" s="74">
        <f t="shared" si="5"/>
        <v>1393784</v>
      </c>
      <c r="P21" s="38">
        <f t="shared" si="6"/>
        <v>175850.49410817595</v>
      </c>
      <c r="Q21" s="38">
        <f t="shared" si="7"/>
        <v>1418640.12955659</v>
      </c>
      <c r="R21" s="38">
        <f t="shared" si="8"/>
        <v>2988274.6236647656</v>
      </c>
      <c r="S21" s="47">
        <f>'Pasos FISMDF'!D711</f>
        <v>2988275</v>
      </c>
      <c r="T21" s="136"/>
    </row>
    <row r="22" spans="1:26">
      <c r="A22" s="66" t="s">
        <v>23</v>
      </c>
      <c r="B22" s="66" t="s">
        <v>34</v>
      </c>
      <c r="C22" s="179" t="s">
        <v>35</v>
      </c>
      <c r="D22" s="179"/>
      <c r="E22" s="179"/>
      <c r="F22" s="179"/>
      <c r="G22" s="67">
        <v>5455815</v>
      </c>
      <c r="H22" s="67">
        <v>2334</v>
      </c>
      <c r="I22" s="67">
        <v>1613</v>
      </c>
      <c r="J22" s="70">
        <v>3.4039635487000002</v>
      </c>
      <c r="K22" s="71">
        <f t="shared" si="1"/>
        <v>3.2172324266990314E-2</v>
      </c>
      <c r="L22" s="36">
        <f t="shared" si="2"/>
        <v>9.1112529371424646E-3</v>
      </c>
      <c r="M22" s="37">
        <f t="shared" si="3"/>
        <v>1.4469931804091754</v>
      </c>
      <c r="N22" s="36">
        <f t="shared" si="4"/>
        <v>9.8742936050360344E-3</v>
      </c>
      <c r="O22" s="74">
        <f t="shared" si="5"/>
        <v>5455815</v>
      </c>
      <c r="P22" s="38">
        <f t="shared" si="6"/>
        <v>3514418.0454458324</v>
      </c>
      <c r="Q22" s="38">
        <f t="shared" si="7"/>
        <v>952185.05816315918</v>
      </c>
      <c r="R22" s="38">
        <f t="shared" si="8"/>
        <v>9922418.103608992</v>
      </c>
      <c r="S22" s="47">
        <f>'Pasos FISMDF'!D712</f>
        <v>9922418</v>
      </c>
      <c r="T22" s="136"/>
      <c r="Z22" s="76"/>
    </row>
    <row r="23" spans="1:26">
      <c r="A23" s="66" t="s">
        <v>23</v>
      </c>
      <c r="B23" s="66" t="s">
        <v>36</v>
      </c>
      <c r="C23" s="179" t="s">
        <v>37</v>
      </c>
      <c r="D23" s="179"/>
      <c r="E23" s="179"/>
      <c r="F23" s="179"/>
      <c r="G23" s="67">
        <v>1567686</v>
      </c>
      <c r="H23" s="67">
        <v>527</v>
      </c>
      <c r="I23" s="67">
        <v>723</v>
      </c>
      <c r="J23" s="70">
        <v>3.5189733417000002</v>
      </c>
      <c r="K23" s="71">
        <f t="shared" si="1"/>
        <v>1.4907933377372232E-2</v>
      </c>
      <c r="L23" s="36">
        <f t="shared" si="2"/>
        <v>4.221950227906667E-3</v>
      </c>
      <c r="M23" s="37">
        <f t="shared" si="3"/>
        <v>0.72890733056708157</v>
      </c>
      <c r="N23" s="36">
        <f t="shared" si="4"/>
        <v>4.9740697401539609E-3</v>
      </c>
      <c r="O23" s="74">
        <f t="shared" si="5"/>
        <v>1567686</v>
      </c>
      <c r="P23" s="38">
        <f t="shared" si="6"/>
        <v>1628502.487011719</v>
      </c>
      <c r="Q23" s="38">
        <f t="shared" si="7"/>
        <v>479653.03385556204</v>
      </c>
      <c r="R23" s="38">
        <f t="shared" si="8"/>
        <v>3675841.5208672811</v>
      </c>
      <c r="S23" s="47">
        <f>'Pasos FISMDF'!D713</f>
        <v>3675842</v>
      </c>
      <c r="T23" s="136"/>
    </row>
    <row r="24" spans="1:26">
      <c r="A24" s="66" t="s">
        <v>23</v>
      </c>
      <c r="B24" s="66" t="s">
        <v>38</v>
      </c>
      <c r="C24" s="179" t="s">
        <v>39</v>
      </c>
      <c r="D24" s="179"/>
      <c r="E24" s="179"/>
      <c r="F24" s="179"/>
      <c r="G24" s="67">
        <v>5797029</v>
      </c>
      <c r="H24" s="67">
        <v>1520</v>
      </c>
      <c r="I24" s="67">
        <v>1338</v>
      </c>
      <c r="J24" s="70">
        <v>3.4099348324999998</v>
      </c>
      <c r="K24" s="71">
        <f t="shared" si="1"/>
        <v>2.6734087294681887E-2</v>
      </c>
      <c r="L24" s="36">
        <f t="shared" si="2"/>
        <v>7.5711356557292379E-3</v>
      </c>
      <c r="M24" s="37">
        <f t="shared" si="3"/>
        <v>1.1360239162929746</v>
      </c>
      <c r="N24" s="36">
        <f t="shared" si="4"/>
        <v>7.7522367373201355E-3</v>
      </c>
      <c r="O24" s="74">
        <f t="shared" si="5"/>
        <v>5797029</v>
      </c>
      <c r="P24" s="38">
        <f t="shared" si="6"/>
        <v>2920359.6867060773</v>
      </c>
      <c r="Q24" s="38">
        <f t="shared" si="7"/>
        <v>747553.62599862798</v>
      </c>
      <c r="R24" s="38">
        <f t="shared" si="8"/>
        <v>9464942.3127047047</v>
      </c>
      <c r="S24" s="47">
        <f>'Pasos FISMDF'!D714</f>
        <v>9464942</v>
      </c>
      <c r="T24" s="136"/>
    </row>
    <row r="25" spans="1:26">
      <c r="A25" s="66" t="s">
        <v>23</v>
      </c>
      <c r="B25" s="66" t="s">
        <v>40</v>
      </c>
      <c r="C25" s="179" t="s">
        <v>41</v>
      </c>
      <c r="D25" s="179"/>
      <c r="E25" s="179"/>
      <c r="F25" s="179"/>
      <c r="G25" s="67">
        <v>2810623</v>
      </c>
      <c r="H25" s="67">
        <v>1135</v>
      </c>
      <c r="I25" s="67">
        <v>542</v>
      </c>
      <c r="J25" s="70">
        <v>3.4932012894</v>
      </c>
      <c r="K25" s="71">
        <f t="shared" si="1"/>
        <v>1.1093946507452157E-2</v>
      </c>
      <c r="L25" s="36">
        <f t="shared" si="2"/>
        <v>3.1418231353659283E-3</v>
      </c>
      <c r="M25" s="37">
        <f t="shared" si="3"/>
        <v>2.0940959409594098</v>
      </c>
      <c r="N25" s="36">
        <f t="shared" si="4"/>
        <v>1.4290128272961349E-2</v>
      </c>
      <c r="O25" s="74">
        <f t="shared" si="5"/>
        <v>2810623</v>
      </c>
      <c r="P25" s="38">
        <f t="shared" si="6"/>
        <v>1211872.8344723345</v>
      </c>
      <c r="Q25" s="38">
        <f t="shared" si="7"/>
        <v>1378007.0924576332</v>
      </c>
      <c r="R25" s="38">
        <f t="shared" si="8"/>
        <v>5400502.9269299675</v>
      </c>
      <c r="S25" s="47">
        <f>'Pasos FISMDF'!D715</f>
        <v>5400503</v>
      </c>
    </row>
    <row r="26" spans="1:26">
      <c r="A26" s="66" t="s">
        <v>23</v>
      </c>
      <c r="B26" s="66" t="s">
        <v>42</v>
      </c>
      <c r="C26" s="179" t="s">
        <v>43</v>
      </c>
      <c r="D26" s="179"/>
      <c r="E26" s="179"/>
      <c r="F26" s="179"/>
      <c r="G26" s="67">
        <v>5711188</v>
      </c>
      <c r="H26" s="67">
        <v>868</v>
      </c>
      <c r="I26" s="67">
        <v>425</v>
      </c>
      <c r="J26" s="70">
        <v>3.5437207784</v>
      </c>
      <c r="K26" s="71">
        <f t="shared" si="1"/>
        <v>8.8249366046337218E-3</v>
      </c>
      <c r="L26" s="36">
        <f t="shared" si="2"/>
        <v>2.4992359548471929E-3</v>
      </c>
      <c r="M26" s="37">
        <f t="shared" si="3"/>
        <v>2.0423529411764707</v>
      </c>
      <c r="N26" s="36">
        <f t="shared" si="4"/>
        <v>1.3937033608259765E-2</v>
      </c>
      <c r="O26" s="74">
        <f t="shared" si="5"/>
        <v>5711188</v>
      </c>
      <c r="P26" s="38">
        <f t="shared" si="6"/>
        <v>964012.3043600542</v>
      </c>
      <c r="Q26" s="38">
        <f t="shared" si="7"/>
        <v>1343957.9262798617</v>
      </c>
      <c r="R26" s="38">
        <f t="shared" si="8"/>
        <v>8019158.2306399159</v>
      </c>
      <c r="S26" s="47">
        <f>'Pasos FISMDF'!D716</f>
        <v>8019158</v>
      </c>
    </row>
    <row r="27" spans="1:26">
      <c r="A27" s="66" t="s">
        <v>23</v>
      </c>
      <c r="B27" s="66" t="s">
        <v>44</v>
      </c>
      <c r="C27" s="179" t="s">
        <v>45</v>
      </c>
      <c r="D27" s="179"/>
      <c r="E27" s="179"/>
      <c r="F27" s="179"/>
      <c r="G27" s="67">
        <v>2701244</v>
      </c>
      <c r="H27" s="67">
        <v>1334</v>
      </c>
      <c r="I27" s="67">
        <v>1450</v>
      </c>
      <c r="J27" s="70">
        <v>3.6461739541</v>
      </c>
      <c r="K27" s="71">
        <f t="shared" si="1"/>
        <v>3.0979082827137853E-2</v>
      </c>
      <c r="L27" s="36">
        <f t="shared" si="2"/>
        <v>8.7733250807851687E-3</v>
      </c>
      <c r="M27" s="37">
        <f t="shared" si="3"/>
        <v>0.92</v>
      </c>
      <c r="N27" s="36">
        <f t="shared" si="4"/>
        <v>6.2780877198497327E-3</v>
      </c>
      <c r="O27" s="74">
        <f t="shared" si="5"/>
        <v>2701244</v>
      </c>
      <c r="P27" s="38">
        <f t="shared" si="6"/>
        <v>3384071.5646013021</v>
      </c>
      <c r="Q27" s="38">
        <f t="shared" si="7"/>
        <v>605400.40227583633</v>
      </c>
      <c r="R27" s="38">
        <f t="shared" si="8"/>
        <v>6690715.9668771382</v>
      </c>
      <c r="S27" s="47">
        <f>'Pasos FISMDF'!D717</f>
        <v>6690716</v>
      </c>
    </row>
    <row r="28" spans="1:26">
      <c r="A28" s="66" t="s">
        <v>23</v>
      </c>
      <c r="B28" s="66" t="s">
        <v>46</v>
      </c>
      <c r="C28" s="179" t="s">
        <v>47</v>
      </c>
      <c r="D28" s="179"/>
      <c r="E28" s="179"/>
      <c r="F28" s="179"/>
      <c r="G28" s="67">
        <v>4256099</v>
      </c>
      <c r="H28" s="67">
        <v>1308</v>
      </c>
      <c r="I28" s="67">
        <v>902</v>
      </c>
      <c r="J28" s="70">
        <v>3.4301013168000001</v>
      </c>
      <c r="K28" s="71">
        <f t="shared" ref="K28:K91" si="9">(I28/$I$15)*J28</f>
        <v>1.8129117130665291E-2</v>
      </c>
      <c r="L28" s="36">
        <f t="shared" ref="L28:L91" si="10">K28/$K$15</f>
        <v>5.134194543539773E-3</v>
      </c>
      <c r="M28" s="37">
        <f t="shared" ref="M28:M91" si="11">H28/I28</f>
        <v>1.4501108647450112</v>
      </c>
      <c r="N28" s="36">
        <f t="shared" ref="N28:N91" si="12">M28/$M$15</f>
        <v>9.8955687091047077E-3</v>
      </c>
      <c r="O28" s="74">
        <f t="shared" ref="O28:O91" si="13">G28</f>
        <v>4256099</v>
      </c>
      <c r="P28" s="38">
        <f t="shared" ref="P28:P91" si="14">L28*$E$3*$E$7</f>
        <v>1980375.9238303725</v>
      </c>
      <c r="Q28" s="38">
        <f t="shared" ref="Q28:Q91" si="15">N28*$E$4*$E$7</f>
        <v>954236.63137085945</v>
      </c>
      <c r="R28" s="38">
        <f t="shared" ref="R28:R91" si="16">O28+P28+Q28</f>
        <v>7190711.5552012315</v>
      </c>
      <c r="S28" s="47">
        <f>'Pasos FISMDF'!D718</f>
        <v>7190712</v>
      </c>
    </row>
    <row r="29" spans="1:26">
      <c r="A29" s="66" t="s">
        <v>23</v>
      </c>
      <c r="B29" s="66" t="s">
        <v>48</v>
      </c>
      <c r="C29" s="179" t="s">
        <v>49</v>
      </c>
      <c r="D29" s="179"/>
      <c r="E29" s="179"/>
      <c r="F29" s="179"/>
      <c r="G29" s="67">
        <v>1609787</v>
      </c>
      <c r="H29" s="67">
        <v>488</v>
      </c>
      <c r="I29" s="67">
        <v>278</v>
      </c>
      <c r="J29" s="70">
        <v>3.5313312548</v>
      </c>
      <c r="K29" s="71">
        <f t="shared" si="9"/>
        <v>5.7523648429902378E-3</v>
      </c>
      <c r="L29" s="36">
        <f t="shared" si="10"/>
        <v>1.6290787894670462E-3</v>
      </c>
      <c r="M29" s="37">
        <f t="shared" si="11"/>
        <v>1.7553956834532374</v>
      </c>
      <c r="N29" s="36">
        <f t="shared" si="12"/>
        <v>1.1978834873657607E-2</v>
      </c>
      <c r="O29" s="74">
        <f t="shared" si="13"/>
        <v>1609787</v>
      </c>
      <c r="P29" s="38">
        <f t="shared" si="14"/>
        <v>628372.84121668083</v>
      </c>
      <c r="Q29" s="38">
        <f t="shared" si="15"/>
        <v>1155127.4488215831</v>
      </c>
      <c r="R29" s="38">
        <f t="shared" si="16"/>
        <v>3393287.2900382634</v>
      </c>
      <c r="S29" s="47">
        <f>'Pasos FISMDF'!D719</f>
        <v>3393287</v>
      </c>
    </row>
    <row r="30" spans="1:26">
      <c r="A30" s="66" t="s">
        <v>23</v>
      </c>
      <c r="B30" s="66" t="s">
        <v>50</v>
      </c>
      <c r="C30" s="179" t="s">
        <v>51</v>
      </c>
      <c r="D30" s="179"/>
      <c r="E30" s="179"/>
      <c r="F30" s="179"/>
      <c r="G30" s="67">
        <v>2198297</v>
      </c>
      <c r="H30" s="67">
        <v>293</v>
      </c>
      <c r="I30" s="67">
        <v>258</v>
      </c>
      <c r="J30" s="70">
        <v>3.5226844064999998</v>
      </c>
      <c r="K30" s="71">
        <f t="shared" si="9"/>
        <v>5.3254536855128843E-3</v>
      </c>
      <c r="L30" s="36">
        <f t="shared" si="10"/>
        <v>1.5081768768422453E-3</v>
      </c>
      <c r="M30" s="37">
        <f t="shared" si="11"/>
        <v>1.1356589147286822</v>
      </c>
      <c r="N30" s="36">
        <f t="shared" si="12"/>
        <v>7.749745963582624E-3</v>
      </c>
      <c r="O30" s="74">
        <f t="shared" si="13"/>
        <v>2198297</v>
      </c>
      <c r="P30" s="38">
        <f t="shared" si="14"/>
        <v>581738.21627663658</v>
      </c>
      <c r="Q30" s="38">
        <f t="shared" si="15"/>
        <v>747313.43894009118</v>
      </c>
      <c r="R30" s="38">
        <f t="shared" si="16"/>
        <v>3527348.6552167274</v>
      </c>
      <c r="S30" s="47">
        <f>'Pasos FISMDF'!D720</f>
        <v>3527349</v>
      </c>
    </row>
    <row r="31" spans="1:26">
      <c r="A31" s="66" t="s">
        <v>23</v>
      </c>
      <c r="B31" s="66" t="s">
        <v>52</v>
      </c>
      <c r="C31" s="179" t="s">
        <v>53</v>
      </c>
      <c r="D31" s="179"/>
      <c r="E31" s="179"/>
      <c r="F31" s="179"/>
      <c r="G31" s="67">
        <v>2725653</v>
      </c>
      <c r="H31" s="67">
        <v>1084</v>
      </c>
      <c r="I31" s="67">
        <v>893</v>
      </c>
      <c r="J31" s="70">
        <v>3.5690780218999998</v>
      </c>
      <c r="K31" s="71">
        <f t="shared" si="9"/>
        <v>1.8675432571730669E-2</v>
      </c>
      <c r="L31" s="36">
        <f t="shared" si="10"/>
        <v>5.2889119374621135E-3</v>
      </c>
      <c r="M31" s="37">
        <f t="shared" si="11"/>
        <v>1.2138857782754759</v>
      </c>
      <c r="N31" s="36">
        <f t="shared" si="12"/>
        <v>8.2835667368385876E-3</v>
      </c>
      <c r="O31" s="74">
        <f t="shared" si="13"/>
        <v>2725653</v>
      </c>
      <c r="P31" s="38">
        <f t="shared" si="14"/>
        <v>2040053.951089218</v>
      </c>
      <c r="Q31" s="38">
        <f t="shared" si="15"/>
        <v>798790.15052705409</v>
      </c>
      <c r="R31" s="38">
        <f t="shared" si="16"/>
        <v>5564497.1016162727</v>
      </c>
      <c r="S31" s="47">
        <f>'Pasos FISMDF'!D721</f>
        <v>5564497</v>
      </c>
    </row>
    <row r="32" spans="1:26">
      <c r="A32" s="66" t="s">
        <v>23</v>
      </c>
      <c r="B32" s="66" t="s">
        <v>54</v>
      </c>
      <c r="C32" s="179" t="s">
        <v>55</v>
      </c>
      <c r="D32" s="179"/>
      <c r="E32" s="179"/>
      <c r="F32" s="179"/>
      <c r="G32" s="67">
        <v>4899529</v>
      </c>
      <c r="H32" s="67">
        <v>1241</v>
      </c>
      <c r="I32" s="67">
        <v>1166</v>
      </c>
      <c r="J32" s="70">
        <v>3.4516861132000001</v>
      </c>
      <c r="K32" s="71">
        <f t="shared" si="9"/>
        <v>2.3582672229267205E-2</v>
      </c>
      <c r="L32" s="36">
        <f t="shared" si="10"/>
        <v>6.6786499424612289E-3</v>
      </c>
      <c r="M32" s="37">
        <f t="shared" si="11"/>
        <v>1.0643224699828473</v>
      </c>
      <c r="N32" s="36">
        <f t="shared" si="12"/>
        <v>7.2629454660428795E-3</v>
      </c>
      <c r="O32" s="74">
        <f t="shared" si="13"/>
        <v>4899529</v>
      </c>
      <c r="P32" s="38">
        <f t="shared" si="14"/>
        <v>2576107.5934264241</v>
      </c>
      <c r="Q32" s="38">
        <f t="shared" si="15"/>
        <v>700370.92552046466</v>
      </c>
      <c r="R32" s="38">
        <f t="shared" si="16"/>
        <v>8176007.5189468889</v>
      </c>
      <c r="S32" s="47">
        <f>'Pasos FISMDF'!D722</f>
        <v>8176008</v>
      </c>
    </row>
    <row r="33" spans="1:19">
      <c r="A33" s="66" t="s">
        <v>23</v>
      </c>
      <c r="B33" s="66" t="s">
        <v>56</v>
      </c>
      <c r="C33" s="179" t="s">
        <v>57</v>
      </c>
      <c r="D33" s="179"/>
      <c r="E33" s="179"/>
      <c r="F33" s="179"/>
      <c r="G33" s="67">
        <v>11473767</v>
      </c>
      <c r="H33" s="67">
        <v>1641</v>
      </c>
      <c r="I33" s="67">
        <v>1633</v>
      </c>
      <c r="J33" s="70">
        <v>3.5149291840000001</v>
      </c>
      <c r="K33" s="71">
        <f t="shared" si="9"/>
        <v>3.3633025263222045E-2</v>
      </c>
      <c r="L33" s="36">
        <f t="shared" si="10"/>
        <v>9.5249257613921716E-3</v>
      </c>
      <c r="M33" s="37">
        <f t="shared" si="11"/>
        <v>1.0048989589712187</v>
      </c>
      <c r="N33" s="36">
        <f t="shared" si="12"/>
        <v>6.857438928268466E-3</v>
      </c>
      <c r="O33" s="74">
        <f t="shared" si="13"/>
        <v>11473767</v>
      </c>
      <c r="P33" s="38">
        <f t="shared" si="14"/>
        <v>3673981.0878159045</v>
      </c>
      <c r="Q33" s="38">
        <f t="shared" si="15"/>
        <v>661267.64566059236</v>
      </c>
      <c r="R33" s="38">
        <f t="shared" si="16"/>
        <v>15809015.733476497</v>
      </c>
      <c r="S33" s="47">
        <f>'Pasos FISMDF'!D723</f>
        <v>15809016</v>
      </c>
    </row>
    <row r="34" spans="1:19">
      <c r="A34" s="66" t="s">
        <v>23</v>
      </c>
      <c r="B34" s="66" t="s">
        <v>58</v>
      </c>
      <c r="C34" s="179" t="s">
        <v>59</v>
      </c>
      <c r="D34" s="179"/>
      <c r="E34" s="179"/>
      <c r="F34" s="179"/>
      <c r="G34" s="67">
        <v>2758673</v>
      </c>
      <c r="H34" s="67">
        <v>461</v>
      </c>
      <c r="I34" s="67">
        <v>510</v>
      </c>
      <c r="J34" s="70">
        <v>3.5124357148000001</v>
      </c>
      <c r="K34" s="71">
        <f t="shared" si="9"/>
        <v>1.0496432800201568E-2</v>
      </c>
      <c r="L34" s="36">
        <f t="shared" si="10"/>
        <v>2.9726063117696427E-3</v>
      </c>
      <c r="M34" s="37">
        <f t="shared" si="11"/>
        <v>0.90392156862745099</v>
      </c>
      <c r="N34" s="36">
        <f t="shared" si="12"/>
        <v>6.1683683692470735E-3</v>
      </c>
      <c r="O34" s="74">
        <f t="shared" si="13"/>
        <v>2758673</v>
      </c>
      <c r="P34" s="38">
        <f t="shared" si="14"/>
        <v>1146602.046520055</v>
      </c>
      <c r="Q34" s="38">
        <f t="shared" si="15"/>
        <v>594820.0883400694</v>
      </c>
      <c r="R34" s="38">
        <f t="shared" si="16"/>
        <v>4500095.1348601244</v>
      </c>
      <c r="S34" s="47">
        <f>'Pasos FISMDF'!D724</f>
        <v>4500095</v>
      </c>
    </row>
    <row r="35" spans="1:19">
      <c r="A35" s="66" t="s">
        <v>23</v>
      </c>
      <c r="B35" s="66" t="s">
        <v>60</v>
      </c>
      <c r="C35" s="179" t="s">
        <v>61</v>
      </c>
      <c r="D35" s="179"/>
      <c r="E35" s="179"/>
      <c r="F35" s="179"/>
      <c r="G35" s="67">
        <v>66533153</v>
      </c>
      <c r="H35" s="67">
        <v>10469</v>
      </c>
      <c r="I35" s="67">
        <v>7357</v>
      </c>
      <c r="J35" s="70">
        <v>3.6384292774999998</v>
      </c>
      <c r="K35" s="71">
        <f t="shared" si="9"/>
        <v>0.15684759462895956</v>
      </c>
      <c r="L35" s="36">
        <f t="shared" si="10"/>
        <v>4.4419485996326093E-2</v>
      </c>
      <c r="M35" s="37">
        <f t="shared" si="11"/>
        <v>1.4229985048253364</v>
      </c>
      <c r="N35" s="36">
        <f t="shared" si="12"/>
        <v>9.7105537375092119E-3</v>
      </c>
      <c r="O35" s="74">
        <f t="shared" si="13"/>
        <v>66533153</v>
      </c>
      <c r="P35" s="38">
        <f t="shared" si="14"/>
        <v>17133608.761812814</v>
      </c>
      <c r="Q35" s="38">
        <f t="shared" si="15"/>
        <v>936395.50789040467</v>
      </c>
      <c r="R35" s="38">
        <f t="shared" si="16"/>
        <v>84603157.269703209</v>
      </c>
      <c r="S35" s="47">
        <f>'Pasos FISMDF'!D725</f>
        <v>84603157</v>
      </c>
    </row>
    <row r="36" spans="1:19">
      <c r="A36" s="66" t="s">
        <v>23</v>
      </c>
      <c r="B36" s="66" t="s">
        <v>62</v>
      </c>
      <c r="C36" s="179" t="s">
        <v>63</v>
      </c>
      <c r="D36" s="179"/>
      <c r="E36" s="179"/>
      <c r="F36" s="179"/>
      <c r="G36" s="67">
        <v>924456</v>
      </c>
      <c r="H36" s="67">
        <v>545</v>
      </c>
      <c r="I36" s="67">
        <v>467</v>
      </c>
      <c r="J36" s="70">
        <v>3.386641107</v>
      </c>
      <c r="K36" s="71">
        <f t="shared" si="9"/>
        <v>9.2672147107674824E-3</v>
      </c>
      <c r="L36" s="36">
        <f t="shared" si="10"/>
        <v>2.6244898115503476E-3</v>
      </c>
      <c r="M36" s="37">
        <f t="shared" si="11"/>
        <v>1.1670235546038543</v>
      </c>
      <c r="N36" s="36">
        <f t="shared" si="12"/>
        <v>7.9637785292759142E-3</v>
      </c>
      <c r="O36" s="74">
        <f t="shared" si="13"/>
        <v>924456</v>
      </c>
      <c r="P36" s="38">
        <f t="shared" si="14"/>
        <v>1012325.5733798153</v>
      </c>
      <c r="Q36" s="38">
        <f t="shared" si="15"/>
        <v>767952.74937233666</v>
      </c>
      <c r="R36" s="38">
        <f t="shared" si="16"/>
        <v>2704734.3227521521</v>
      </c>
      <c r="S36" s="47">
        <f>'Pasos FISMDF'!D726</f>
        <v>2704734</v>
      </c>
    </row>
    <row r="37" spans="1:19">
      <c r="A37" s="66" t="s">
        <v>23</v>
      </c>
      <c r="B37" s="66" t="s">
        <v>64</v>
      </c>
      <c r="C37" s="179" t="s">
        <v>65</v>
      </c>
      <c r="D37" s="179"/>
      <c r="E37" s="179"/>
      <c r="F37" s="179"/>
      <c r="G37" s="67">
        <v>12434781</v>
      </c>
      <c r="H37" s="67">
        <v>3840</v>
      </c>
      <c r="I37" s="67">
        <v>3496</v>
      </c>
      <c r="J37" s="70">
        <v>3.4658566554000001</v>
      </c>
      <c r="K37" s="71">
        <f t="shared" si="9"/>
        <v>7.0997848772886757E-2</v>
      </c>
      <c r="L37" s="36">
        <f t="shared" si="10"/>
        <v>2.0106702667624078E-2</v>
      </c>
      <c r="M37" s="37">
        <f t="shared" si="11"/>
        <v>1.0983981693363845</v>
      </c>
      <c r="N37" s="36">
        <f t="shared" si="12"/>
        <v>7.4954783243654155E-3</v>
      </c>
      <c r="O37" s="74">
        <f t="shared" si="13"/>
        <v>12434781</v>
      </c>
      <c r="P37" s="38">
        <f t="shared" si="14"/>
        <v>7755613.7643209631</v>
      </c>
      <c r="Q37" s="38">
        <f t="shared" si="15"/>
        <v>722794.23214705358</v>
      </c>
      <c r="R37" s="38">
        <f t="shared" si="16"/>
        <v>20913188.996468015</v>
      </c>
      <c r="S37" s="47">
        <f>'Pasos FISMDF'!D727</f>
        <v>20913189</v>
      </c>
    </row>
    <row r="38" spans="1:19">
      <c r="A38" s="66" t="s">
        <v>23</v>
      </c>
      <c r="B38" s="66" t="s">
        <v>66</v>
      </c>
      <c r="C38" s="179" t="s">
        <v>67</v>
      </c>
      <c r="D38" s="179"/>
      <c r="E38" s="179"/>
      <c r="F38" s="179"/>
      <c r="G38" s="67">
        <v>13970000</v>
      </c>
      <c r="H38" s="67">
        <v>2616</v>
      </c>
      <c r="I38" s="67">
        <v>1648</v>
      </c>
      <c r="J38" s="70">
        <v>3.3217186160000001</v>
      </c>
      <c r="K38" s="71">
        <f t="shared" si="9"/>
        <v>3.2076222469958164E-2</v>
      </c>
      <c r="L38" s="36">
        <f t="shared" si="10"/>
        <v>9.0840367567630986E-3</v>
      </c>
      <c r="M38" s="37">
        <f t="shared" si="11"/>
        <v>1.587378640776699</v>
      </c>
      <c r="N38" s="36">
        <f t="shared" si="12"/>
        <v>1.0832285164578211E-2</v>
      </c>
      <c r="O38" s="74">
        <f t="shared" si="13"/>
        <v>13970000</v>
      </c>
      <c r="P38" s="38">
        <f t="shared" si="14"/>
        <v>3503920.1439921875</v>
      </c>
      <c r="Q38" s="38">
        <f t="shared" si="15"/>
        <v>1044564.8561850911</v>
      </c>
      <c r="R38" s="38">
        <f t="shared" si="16"/>
        <v>18518485.000177275</v>
      </c>
      <c r="S38" s="47">
        <f>'Pasos FISMDF'!D728</f>
        <v>18518485</v>
      </c>
    </row>
    <row r="39" spans="1:19">
      <c r="A39" s="66" t="s">
        <v>23</v>
      </c>
      <c r="B39" s="66" t="s">
        <v>68</v>
      </c>
      <c r="C39" s="179" t="s">
        <v>69</v>
      </c>
      <c r="D39" s="179"/>
      <c r="E39" s="179"/>
      <c r="F39" s="179"/>
      <c r="G39" s="67">
        <v>1931144</v>
      </c>
      <c r="H39" s="67">
        <v>612</v>
      </c>
      <c r="I39" s="67">
        <v>423</v>
      </c>
      <c r="J39" s="70">
        <v>3.4526883220000002</v>
      </c>
      <c r="K39" s="71">
        <f t="shared" si="9"/>
        <v>8.5577759560183306E-3</v>
      </c>
      <c r="L39" s="36">
        <f t="shared" si="10"/>
        <v>2.4235756381046007E-3</v>
      </c>
      <c r="M39" s="37">
        <f t="shared" si="11"/>
        <v>1.446808510638298</v>
      </c>
      <c r="N39" s="36">
        <f t="shared" si="12"/>
        <v>9.8730334169699775E-3</v>
      </c>
      <c r="O39" s="74">
        <f t="shared" si="13"/>
        <v>1931144</v>
      </c>
      <c r="P39" s="38">
        <f t="shared" si="14"/>
        <v>934828.39471351693</v>
      </c>
      <c r="Q39" s="38">
        <f t="shared" si="15"/>
        <v>952063.53734405327</v>
      </c>
      <c r="R39" s="38">
        <f t="shared" si="16"/>
        <v>3818035.9320575702</v>
      </c>
      <c r="S39" s="47">
        <f>'Pasos FISMDF'!D729</f>
        <v>3818036</v>
      </c>
    </row>
    <row r="40" spans="1:19">
      <c r="A40" s="66" t="s">
        <v>23</v>
      </c>
      <c r="B40" s="66" t="s">
        <v>70</v>
      </c>
      <c r="C40" s="179" t="s">
        <v>71</v>
      </c>
      <c r="D40" s="179"/>
      <c r="E40" s="179"/>
      <c r="F40" s="179"/>
      <c r="G40" s="67">
        <v>4459657</v>
      </c>
      <c r="H40" s="67">
        <v>1476</v>
      </c>
      <c r="I40" s="67">
        <v>978</v>
      </c>
      <c r="J40" s="70">
        <v>3.4160915383999999</v>
      </c>
      <c r="K40" s="71">
        <f t="shared" si="9"/>
        <v>1.9576341098517538E-2</v>
      </c>
      <c r="L40" s="36">
        <f t="shared" si="10"/>
        <v>5.5440506521121334E-3</v>
      </c>
      <c r="M40" s="37">
        <f t="shared" si="11"/>
        <v>1.50920245398773</v>
      </c>
      <c r="N40" s="36">
        <f t="shared" si="12"/>
        <v>1.0298810209942879E-2</v>
      </c>
      <c r="O40" s="74">
        <f t="shared" si="13"/>
        <v>4459657</v>
      </c>
      <c r="P40" s="38">
        <f t="shared" si="14"/>
        <v>2138466.7719212016</v>
      </c>
      <c r="Q40" s="38">
        <f t="shared" si="15"/>
        <v>993121.49213027291</v>
      </c>
      <c r="R40" s="38">
        <f t="shared" si="16"/>
        <v>7591245.2640514746</v>
      </c>
      <c r="S40" s="47">
        <f>'Pasos FISMDF'!D730</f>
        <v>7591245</v>
      </c>
    </row>
    <row r="41" spans="1:19">
      <c r="A41" s="66" t="s">
        <v>23</v>
      </c>
      <c r="B41" s="66" t="s">
        <v>72</v>
      </c>
      <c r="C41" s="179" t="s">
        <v>73</v>
      </c>
      <c r="D41" s="179"/>
      <c r="E41" s="179"/>
      <c r="F41" s="179"/>
      <c r="G41" s="67">
        <v>5296457</v>
      </c>
      <c r="H41" s="67">
        <v>1945</v>
      </c>
      <c r="I41" s="67">
        <v>1261</v>
      </c>
      <c r="J41" s="70">
        <v>3.2988629741</v>
      </c>
      <c r="K41" s="71">
        <f t="shared" si="9"/>
        <v>2.4374882576906984E-2</v>
      </c>
      <c r="L41" s="36">
        <f t="shared" si="10"/>
        <v>6.903005161464585E-3</v>
      </c>
      <c r="M41" s="37">
        <f t="shared" si="11"/>
        <v>1.5424266455194291</v>
      </c>
      <c r="N41" s="36">
        <f t="shared" si="12"/>
        <v>1.052553237174407E-2</v>
      </c>
      <c r="O41" s="74">
        <f t="shared" si="13"/>
        <v>5296457</v>
      </c>
      <c r="P41" s="38">
        <f t="shared" si="14"/>
        <v>2662646.517951401</v>
      </c>
      <c r="Q41" s="38">
        <f t="shared" si="15"/>
        <v>1014984.469215686</v>
      </c>
      <c r="R41" s="38">
        <f>O41+P41+Q41</f>
        <v>8974087.9871670865</v>
      </c>
      <c r="S41" s="47">
        <f>'Pasos FISMDF'!D731</f>
        <v>8974090</v>
      </c>
    </row>
    <row r="42" spans="1:19">
      <c r="A42" s="66" t="s">
        <v>23</v>
      </c>
      <c r="B42" s="66" t="s">
        <v>74</v>
      </c>
      <c r="C42" s="179" t="s">
        <v>75</v>
      </c>
      <c r="D42" s="179"/>
      <c r="E42" s="179"/>
      <c r="F42" s="179"/>
      <c r="G42" s="67">
        <v>1259649</v>
      </c>
      <c r="H42" s="67">
        <v>469</v>
      </c>
      <c r="I42" s="67">
        <v>255</v>
      </c>
      <c r="J42" s="70">
        <v>3.5515039653999998</v>
      </c>
      <c r="K42" s="71">
        <f t="shared" si="9"/>
        <v>5.3065914566628779E-3</v>
      </c>
      <c r="L42" s="36">
        <f t="shared" si="10"/>
        <v>1.502835063904378E-3</v>
      </c>
      <c r="M42" s="37">
        <f t="shared" si="11"/>
        <v>1.8392156862745097</v>
      </c>
      <c r="N42" s="36">
        <f t="shared" si="12"/>
        <v>1.2550823276255433E-2</v>
      </c>
      <c r="O42" s="74">
        <f t="shared" si="13"/>
        <v>1259649</v>
      </c>
      <c r="P42" s="38">
        <f t="shared" si="14"/>
        <v>579677.75720325194</v>
      </c>
      <c r="Q42" s="38">
        <f t="shared" si="15"/>
        <v>1210284.6916767571</v>
      </c>
      <c r="R42" s="38">
        <f t="shared" si="16"/>
        <v>3049611.4488800094</v>
      </c>
      <c r="S42" s="47">
        <f>'Pasos FISMDF'!D732</f>
        <v>3049611</v>
      </c>
    </row>
    <row r="43" spans="1:19">
      <c r="A43" s="66" t="s">
        <v>23</v>
      </c>
      <c r="B43" s="66" t="s">
        <v>76</v>
      </c>
      <c r="C43" s="179" t="s">
        <v>77</v>
      </c>
      <c r="D43" s="179"/>
      <c r="E43" s="179"/>
      <c r="F43" s="179"/>
      <c r="G43" s="67">
        <v>2047808</v>
      </c>
      <c r="H43" s="67">
        <v>1534</v>
      </c>
      <c r="I43" s="67">
        <v>562</v>
      </c>
      <c r="J43" s="70">
        <v>3.3718160368999999</v>
      </c>
      <c r="K43" s="71">
        <f t="shared" si="9"/>
        <v>1.1103588454007336E-2</v>
      </c>
      <c r="L43" s="36">
        <f t="shared" si="10"/>
        <v>3.1445537498264071E-3</v>
      </c>
      <c r="M43" s="37">
        <f t="shared" si="11"/>
        <v>2.7295373665480427</v>
      </c>
      <c r="N43" s="36">
        <f t="shared" si="12"/>
        <v>1.8626385893256787E-2</v>
      </c>
      <c r="O43" s="74">
        <f t="shared" si="13"/>
        <v>2047808</v>
      </c>
      <c r="P43" s="38">
        <f t="shared" si="14"/>
        <v>1212926.0947430425</v>
      </c>
      <c r="Q43" s="38">
        <f t="shared" si="15"/>
        <v>1796155.4562338172</v>
      </c>
      <c r="R43" s="38">
        <f t="shared" si="16"/>
        <v>5056889.5509768594</v>
      </c>
      <c r="S43" s="47">
        <f>'Pasos FISMDF'!D733</f>
        <v>5056890</v>
      </c>
    </row>
    <row r="44" spans="1:19">
      <c r="A44" s="66" t="s">
        <v>23</v>
      </c>
      <c r="B44" s="66" t="s">
        <v>78</v>
      </c>
      <c r="C44" s="179" t="s">
        <v>79</v>
      </c>
      <c r="D44" s="179"/>
      <c r="E44" s="179"/>
      <c r="F44" s="179"/>
      <c r="G44" s="67">
        <v>985208</v>
      </c>
      <c r="H44" s="67">
        <v>173</v>
      </c>
      <c r="I44" s="67">
        <v>172</v>
      </c>
      <c r="J44" s="70">
        <v>3.5818535329999999</v>
      </c>
      <c r="K44" s="71">
        <f t="shared" si="9"/>
        <v>3.6099354728996494E-3</v>
      </c>
      <c r="L44" s="36">
        <f t="shared" si="10"/>
        <v>1.0223394153122721E-3</v>
      </c>
      <c r="M44" s="37">
        <f t="shared" si="11"/>
        <v>1.0058139534883721</v>
      </c>
      <c r="N44" s="36">
        <f t="shared" si="12"/>
        <v>6.8636828585313687E-3</v>
      </c>
      <c r="O44" s="74">
        <f t="shared" si="13"/>
        <v>985208</v>
      </c>
      <c r="P44" s="38">
        <f t="shared" si="14"/>
        <v>394339.62754971324</v>
      </c>
      <c r="Q44" s="38">
        <f t="shared" si="15"/>
        <v>661869.75223533669</v>
      </c>
      <c r="R44" s="38">
        <f t="shared" si="16"/>
        <v>2041417.3797850499</v>
      </c>
      <c r="S44" s="47">
        <f>'Pasos FISMDF'!D734</f>
        <v>2041417</v>
      </c>
    </row>
    <row r="45" spans="1:19">
      <c r="A45" s="66" t="s">
        <v>23</v>
      </c>
      <c r="B45" s="66" t="s">
        <v>80</v>
      </c>
      <c r="C45" s="179" t="s">
        <v>81</v>
      </c>
      <c r="D45" s="179"/>
      <c r="E45" s="179"/>
      <c r="F45" s="179"/>
      <c r="G45" s="67">
        <v>2999351</v>
      </c>
      <c r="H45" s="67">
        <v>1036</v>
      </c>
      <c r="I45" s="67">
        <v>887</v>
      </c>
      <c r="J45" s="70">
        <v>3.4001838904000001</v>
      </c>
      <c r="K45" s="71">
        <f t="shared" si="9"/>
        <v>1.7672142074889548E-2</v>
      </c>
      <c r="L45" s="36">
        <f t="shared" si="10"/>
        <v>5.0047784875350918E-3</v>
      </c>
      <c r="M45" s="37">
        <f t="shared" si="11"/>
        <v>1.1679819616685456</v>
      </c>
      <c r="N45" s="36">
        <f t="shared" si="12"/>
        <v>7.9703187071274977E-3</v>
      </c>
      <c r="O45" s="74">
        <f t="shared" si="13"/>
        <v>2999351</v>
      </c>
      <c r="P45" s="38">
        <f t="shared" si="14"/>
        <v>1930457.1996185605</v>
      </c>
      <c r="Q45" s="38">
        <f t="shared" si="15"/>
        <v>768583.42330984562</v>
      </c>
      <c r="R45" s="38">
        <f t="shared" si="16"/>
        <v>5698391.6229284061</v>
      </c>
      <c r="S45" s="47">
        <f>'Pasos FISMDF'!D735</f>
        <v>5698392</v>
      </c>
    </row>
    <row r="46" spans="1:19">
      <c r="A46" s="66" t="s">
        <v>23</v>
      </c>
      <c r="B46" s="66" t="s">
        <v>82</v>
      </c>
      <c r="C46" s="179" t="s">
        <v>83</v>
      </c>
      <c r="D46" s="179"/>
      <c r="E46" s="179"/>
      <c r="F46" s="179"/>
      <c r="G46" s="67">
        <v>5554278</v>
      </c>
      <c r="H46" s="67">
        <v>1281</v>
      </c>
      <c r="I46" s="67">
        <v>1285</v>
      </c>
      <c r="J46" s="70">
        <v>3.411083133</v>
      </c>
      <c r="K46" s="71">
        <f t="shared" si="9"/>
        <v>2.5683759863970892E-2</v>
      </c>
      <c r="L46" s="36">
        <f t="shared" si="10"/>
        <v>7.2736812719983827E-3</v>
      </c>
      <c r="M46" s="37">
        <f t="shared" si="11"/>
        <v>0.99688715953307394</v>
      </c>
      <c r="N46" s="36">
        <f t="shared" si="12"/>
        <v>6.8027663416744266E-3</v>
      </c>
      <c r="O46" s="74">
        <f t="shared" si="13"/>
        <v>5554278</v>
      </c>
      <c r="P46" s="38">
        <f t="shared" si="14"/>
        <v>2805624.747275393</v>
      </c>
      <c r="Q46" s="38">
        <f t="shared" si="15"/>
        <v>655995.52978797688</v>
      </c>
      <c r="R46" s="38">
        <f t="shared" si="16"/>
        <v>9015898.2770633698</v>
      </c>
      <c r="S46" s="47">
        <f>'Pasos FISMDF'!D736</f>
        <v>9015898</v>
      </c>
    </row>
    <row r="47" spans="1:19">
      <c r="A47" s="66" t="s">
        <v>23</v>
      </c>
      <c r="B47" s="66" t="s">
        <v>84</v>
      </c>
      <c r="C47" s="179" t="s">
        <v>85</v>
      </c>
      <c r="D47" s="179"/>
      <c r="E47" s="179"/>
      <c r="F47" s="179"/>
      <c r="G47" s="67">
        <v>3402957</v>
      </c>
      <c r="H47" s="67">
        <v>701</v>
      </c>
      <c r="I47" s="67">
        <v>340</v>
      </c>
      <c r="J47" s="70">
        <v>3.4036955513999998</v>
      </c>
      <c r="K47" s="71">
        <f t="shared" si="9"/>
        <v>6.7809851488673505E-3</v>
      </c>
      <c r="L47" s="36">
        <f t="shared" si="10"/>
        <v>1.9203856812337432E-3</v>
      </c>
      <c r="M47" s="37">
        <f t="shared" si="11"/>
        <v>2.0617647058823527</v>
      </c>
      <c r="N47" s="36">
        <f t="shared" si="12"/>
        <v>1.4069499653499559E-2</v>
      </c>
      <c r="O47" s="74">
        <f t="shared" si="13"/>
        <v>3402957</v>
      </c>
      <c r="P47" s="38">
        <f t="shared" si="14"/>
        <v>740736.55279954674</v>
      </c>
      <c r="Q47" s="38">
        <f t="shared" si="15"/>
        <v>1356731.719934019</v>
      </c>
      <c r="R47" s="38">
        <f t="shared" si="16"/>
        <v>5500425.2727335654</v>
      </c>
      <c r="S47" s="47">
        <f>'Pasos FISMDF'!D737</f>
        <v>5500425</v>
      </c>
    </row>
    <row r="48" spans="1:19">
      <c r="A48" s="66" t="s">
        <v>23</v>
      </c>
      <c r="B48" s="66" t="s">
        <v>86</v>
      </c>
      <c r="C48" s="179" t="s">
        <v>87</v>
      </c>
      <c r="D48" s="179"/>
      <c r="E48" s="179"/>
      <c r="F48" s="179"/>
      <c r="G48" s="67">
        <v>23802754</v>
      </c>
      <c r="H48" s="67">
        <v>4576</v>
      </c>
      <c r="I48" s="67">
        <v>2540</v>
      </c>
      <c r="J48" s="70">
        <v>3.5478560571000002</v>
      </c>
      <c r="K48" s="71">
        <f t="shared" si="9"/>
        <v>5.2803520321067374E-2</v>
      </c>
      <c r="L48" s="36">
        <f t="shared" si="10"/>
        <v>1.4954040175158096E-2</v>
      </c>
      <c r="M48" s="37">
        <f t="shared" si="11"/>
        <v>1.8015748031496064</v>
      </c>
      <c r="N48" s="36">
        <f t="shared" si="12"/>
        <v>1.2293961573961135E-2</v>
      </c>
      <c r="O48" s="74">
        <f t="shared" si="13"/>
        <v>23802754</v>
      </c>
      <c r="P48" s="38">
        <f t="shared" si="14"/>
        <v>5768114.3314170968</v>
      </c>
      <c r="Q48" s="38">
        <f t="shared" si="15"/>
        <v>1185515.3375617201</v>
      </c>
      <c r="R48" s="38">
        <f t="shared" si="16"/>
        <v>30756383.668978818</v>
      </c>
      <c r="S48" s="47">
        <f>'Pasos FISMDF'!D738</f>
        <v>30756384</v>
      </c>
    </row>
    <row r="49" spans="1:19">
      <c r="A49" s="66" t="s">
        <v>23</v>
      </c>
      <c r="B49" s="66" t="s">
        <v>88</v>
      </c>
      <c r="C49" s="179" t="s">
        <v>89</v>
      </c>
      <c r="D49" s="179"/>
      <c r="E49" s="179"/>
      <c r="F49" s="179"/>
      <c r="G49" s="67">
        <v>14337530</v>
      </c>
      <c r="H49" s="67">
        <v>3409</v>
      </c>
      <c r="I49" s="67">
        <v>2364</v>
      </c>
      <c r="J49" s="70">
        <v>3.5477179353000001</v>
      </c>
      <c r="K49" s="71">
        <f t="shared" si="9"/>
        <v>4.9142780461082142E-2</v>
      </c>
      <c r="L49" s="36">
        <f t="shared" si="10"/>
        <v>1.3917312877353661E-2</v>
      </c>
      <c r="M49" s="37">
        <f t="shared" si="11"/>
        <v>1.4420473773265652</v>
      </c>
      <c r="N49" s="36">
        <f t="shared" si="12"/>
        <v>9.8405434032993715E-3</v>
      </c>
      <c r="O49" s="74">
        <f t="shared" si="13"/>
        <v>14337530</v>
      </c>
      <c r="P49" s="38">
        <f t="shared" si="14"/>
        <v>5368224.969465863</v>
      </c>
      <c r="Q49" s="38">
        <f t="shared" si="15"/>
        <v>948930.50253730139</v>
      </c>
      <c r="R49" s="38">
        <f t="shared" si="16"/>
        <v>20654685.472003166</v>
      </c>
      <c r="S49" s="47">
        <f>'Pasos FISMDF'!D739</f>
        <v>20654685</v>
      </c>
    </row>
    <row r="50" spans="1:19">
      <c r="A50" s="66" t="s">
        <v>23</v>
      </c>
      <c r="B50" s="66" t="s">
        <v>90</v>
      </c>
      <c r="C50" s="179" t="s">
        <v>91</v>
      </c>
      <c r="D50" s="179"/>
      <c r="E50" s="179"/>
      <c r="F50" s="179"/>
      <c r="G50" s="67">
        <v>4128573</v>
      </c>
      <c r="H50" s="67">
        <v>1137</v>
      </c>
      <c r="I50" s="67">
        <v>1011</v>
      </c>
      <c r="J50" s="70">
        <v>3.5422378390999998</v>
      </c>
      <c r="K50" s="71">
        <f t="shared" si="9"/>
        <v>2.0984181922924259E-2</v>
      </c>
      <c r="L50" s="36">
        <f t="shared" si="10"/>
        <v>5.9427533923914816E-3</v>
      </c>
      <c r="M50" s="37">
        <f t="shared" si="11"/>
        <v>1.1246290801186944</v>
      </c>
      <c r="N50" s="36">
        <f t="shared" si="12"/>
        <v>7.6744782796511705E-3</v>
      </c>
      <c r="O50" s="74">
        <f t="shared" si="13"/>
        <v>4128573</v>
      </c>
      <c r="P50" s="38">
        <f t="shared" si="14"/>
        <v>2292255.5115021602</v>
      </c>
      <c r="Q50" s="38">
        <f t="shared" si="15"/>
        <v>740055.32338582759</v>
      </c>
      <c r="R50" s="38">
        <f t="shared" si="16"/>
        <v>7160883.834887987</v>
      </c>
      <c r="S50" s="47">
        <f>'Pasos FISMDF'!D740</f>
        <v>7160884</v>
      </c>
    </row>
    <row r="51" spans="1:19">
      <c r="A51" s="66" t="s">
        <v>23</v>
      </c>
      <c r="B51" s="66" t="s">
        <v>92</v>
      </c>
      <c r="C51" s="179" t="s">
        <v>93</v>
      </c>
      <c r="D51" s="179"/>
      <c r="E51" s="179"/>
      <c r="F51" s="179"/>
      <c r="G51" s="67">
        <v>5223626</v>
      </c>
      <c r="H51" s="67">
        <v>1128</v>
      </c>
      <c r="I51" s="67">
        <v>1293</v>
      </c>
      <c r="J51" s="70">
        <v>3.5034266291999998</v>
      </c>
      <c r="K51" s="71">
        <f t="shared" si="9"/>
        <v>2.6543288087304728E-2</v>
      </c>
      <c r="L51" s="36">
        <f t="shared" si="10"/>
        <v>7.5171010194936688E-3</v>
      </c>
      <c r="M51" s="37">
        <f t="shared" si="11"/>
        <v>0.87238979118329463</v>
      </c>
      <c r="N51" s="36">
        <f t="shared" si="12"/>
        <v>5.9531952553805592E-3</v>
      </c>
      <c r="O51" s="74">
        <f t="shared" si="13"/>
        <v>5223626</v>
      </c>
      <c r="P51" s="38">
        <f t="shared" si="14"/>
        <v>2899517.2952177185</v>
      </c>
      <c r="Q51" s="38">
        <f t="shared" si="15"/>
        <v>574070.79404749931</v>
      </c>
      <c r="R51" s="38">
        <f t="shared" si="16"/>
        <v>8697214.089265218</v>
      </c>
      <c r="S51" s="47">
        <f>'Pasos FISMDF'!D741</f>
        <v>8697214</v>
      </c>
    </row>
    <row r="52" spans="1:19">
      <c r="A52" s="66" t="s">
        <v>23</v>
      </c>
      <c r="B52" s="66" t="s">
        <v>94</v>
      </c>
      <c r="C52" s="179" t="s">
        <v>95</v>
      </c>
      <c r="D52" s="179"/>
      <c r="E52" s="179"/>
      <c r="F52" s="179"/>
      <c r="G52" s="67">
        <v>10895930</v>
      </c>
      <c r="H52" s="67">
        <v>1658</v>
      </c>
      <c r="I52" s="67">
        <v>1479</v>
      </c>
      <c r="J52" s="70">
        <v>3.6880426345999999</v>
      </c>
      <c r="K52" s="71">
        <f t="shared" si="9"/>
        <v>3.19615090446227E-2</v>
      </c>
      <c r="L52" s="36">
        <f t="shared" si="10"/>
        <v>9.051549733915646E-3</v>
      </c>
      <c r="M52" s="37">
        <f t="shared" si="11"/>
        <v>1.121027721433401</v>
      </c>
      <c r="N52" s="36">
        <f t="shared" si="12"/>
        <v>7.6499025777632193E-3</v>
      </c>
      <c r="O52" s="74">
        <f t="shared" si="13"/>
        <v>10895930</v>
      </c>
      <c r="P52" s="38">
        <f t="shared" si="14"/>
        <v>3491389.1583938766</v>
      </c>
      <c r="Q52" s="38">
        <f t="shared" si="15"/>
        <v>737685.47121537512</v>
      </c>
      <c r="R52" s="38">
        <f t="shared" si="16"/>
        <v>15125004.629609251</v>
      </c>
      <c r="S52" s="47">
        <f>'Pasos FISMDF'!D742</f>
        <v>15125005</v>
      </c>
    </row>
    <row r="53" spans="1:19">
      <c r="A53" s="66" t="s">
        <v>23</v>
      </c>
      <c r="B53" s="66" t="s">
        <v>96</v>
      </c>
      <c r="C53" s="179" t="s">
        <v>97</v>
      </c>
      <c r="D53" s="179"/>
      <c r="E53" s="179"/>
      <c r="F53" s="179"/>
      <c r="G53" s="67">
        <v>3481566</v>
      </c>
      <c r="H53" s="67">
        <v>1062</v>
      </c>
      <c r="I53" s="67">
        <v>1339</v>
      </c>
      <c r="J53" s="70">
        <v>3.4935780220999999</v>
      </c>
      <c r="K53" s="71">
        <f t="shared" si="9"/>
        <v>2.7410325506509358E-2</v>
      </c>
      <c r="L53" s="36">
        <f t="shared" si="10"/>
        <v>7.7626473830943246E-3</v>
      </c>
      <c r="M53" s="37">
        <f t="shared" si="11"/>
        <v>0.79312920089619121</v>
      </c>
      <c r="N53" s="36">
        <f t="shared" si="12"/>
        <v>5.4123203221745752E-3</v>
      </c>
      <c r="O53" s="74">
        <f t="shared" si="13"/>
        <v>3481566</v>
      </c>
      <c r="P53" s="38">
        <f t="shared" si="14"/>
        <v>2994230.1274906411</v>
      </c>
      <c r="Q53" s="38">
        <f t="shared" si="15"/>
        <v>521913.84486876818</v>
      </c>
      <c r="R53" s="38">
        <f t="shared" si="16"/>
        <v>6997709.9723594096</v>
      </c>
      <c r="S53" s="47">
        <f>'Pasos FISMDF'!D743</f>
        <v>6997710</v>
      </c>
    </row>
    <row r="54" spans="1:19">
      <c r="A54" s="66" t="s">
        <v>23</v>
      </c>
      <c r="B54" s="66" t="s">
        <v>98</v>
      </c>
      <c r="C54" s="179" t="s">
        <v>99</v>
      </c>
      <c r="D54" s="179"/>
      <c r="E54" s="179"/>
      <c r="F54" s="179"/>
      <c r="G54" s="67">
        <v>14755043</v>
      </c>
      <c r="H54" s="67">
        <v>4538</v>
      </c>
      <c r="I54" s="67">
        <v>3163</v>
      </c>
      <c r="J54" s="70">
        <v>3.5896610544000001</v>
      </c>
      <c r="K54" s="71">
        <f t="shared" si="9"/>
        <v>6.652973664358322E-2</v>
      </c>
      <c r="L54" s="36">
        <f t="shared" si="10"/>
        <v>1.88413262707012E-2</v>
      </c>
      <c r="M54" s="37">
        <f t="shared" si="11"/>
        <v>1.4347138792285805</v>
      </c>
      <c r="N54" s="36">
        <f t="shared" si="12"/>
        <v>9.7904995507423088E-3</v>
      </c>
      <c r="O54" s="74">
        <f t="shared" si="13"/>
        <v>14755043</v>
      </c>
      <c r="P54" s="38">
        <f t="shared" si="14"/>
        <v>7267529.2303598514</v>
      </c>
      <c r="Q54" s="38">
        <f t="shared" si="15"/>
        <v>944104.73873446556</v>
      </c>
      <c r="R54" s="38">
        <f t="shared" si="16"/>
        <v>22966676.969094317</v>
      </c>
      <c r="S54" s="47">
        <f>'Pasos FISMDF'!D744</f>
        <v>22966677</v>
      </c>
    </row>
    <row r="55" spans="1:19">
      <c r="A55" s="66" t="s">
        <v>23</v>
      </c>
      <c r="B55" s="66" t="s">
        <v>100</v>
      </c>
      <c r="C55" s="179" t="s">
        <v>101</v>
      </c>
      <c r="D55" s="179"/>
      <c r="E55" s="179"/>
      <c r="F55" s="179"/>
      <c r="G55" s="67">
        <v>981455</v>
      </c>
      <c r="H55" s="67">
        <v>326</v>
      </c>
      <c r="I55" s="67">
        <v>346</v>
      </c>
      <c r="J55" s="70">
        <v>3.4961108301000001</v>
      </c>
      <c r="K55" s="71">
        <f t="shared" si="9"/>
        <v>7.088012253545605E-3</v>
      </c>
      <c r="L55" s="36">
        <f t="shared" si="10"/>
        <v>2.0073362411642953E-3</v>
      </c>
      <c r="M55" s="37">
        <f t="shared" si="11"/>
        <v>0.94219653179190754</v>
      </c>
      <c r="N55" s="36">
        <f t="shared" si="12"/>
        <v>6.4295570390519377E-3</v>
      </c>
      <c r="O55" s="74">
        <f t="shared" si="13"/>
        <v>981455</v>
      </c>
      <c r="P55" s="38">
        <f t="shared" si="14"/>
        <v>774275.36672445026</v>
      </c>
      <c r="Q55" s="38">
        <f t="shared" si="15"/>
        <v>620006.69496708538</v>
      </c>
      <c r="R55" s="38">
        <f t="shared" si="16"/>
        <v>2375737.0616915356</v>
      </c>
      <c r="S55" s="47">
        <f>'Pasos FISMDF'!D745</f>
        <v>2375737</v>
      </c>
    </row>
    <row r="56" spans="1:19">
      <c r="A56" s="66" t="s">
        <v>23</v>
      </c>
      <c r="B56" s="66" t="s">
        <v>102</v>
      </c>
      <c r="C56" s="179" t="s">
        <v>103</v>
      </c>
      <c r="D56" s="179"/>
      <c r="E56" s="179"/>
      <c r="F56" s="179"/>
      <c r="G56" s="67">
        <v>16201035</v>
      </c>
      <c r="H56" s="67">
        <v>3341</v>
      </c>
      <c r="I56" s="67">
        <v>1850</v>
      </c>
      <c r="J56" s="70">
        <v>3.5200436218000002</v>
      </c>
      <c r="K56" s="71">
        <f t="shared" si="9"/>
        <v>3.815776622991645E-2</v>
      </c>
      <c r="L56" s="36">
        <f t="shared" si="10"/>
        <v>1.0806339534313213E-2</v>
      </c>
      <c r="M56" s="37">
        <f t="shared" si="11"/>
        <v>1.8059459459459459</v>
      </c>
      <c r="N56" s="36">
        <f t="shared" si="12"/>
        <v>1.232379028908223E-2</v>
      </c>
      <c r="O56" s="74">
        <f t="shared" si="13"/>
        <v>16201035</v>
      </c>
      <c r="P56" s="38">
        <f t="shared" si="14"/>
        <v>4168251.6034414903</v>
      </c>
      <c r="Q56" s="38">
        <f t="shared" si="15"/>
        <v>1188391.7414827079</v>
      </c>
      <c r="R56" s="38">
        <f t="shared" si="16"/>
        <v>21557678.3449242</v>
      </c>
      <c r="S56" s="47">
        <f>'Pasos FISMDF'!D746</f>
        <v>21557678</v>
      </c>
    </row>
    <row r="57" spans="1:19">
      <c r="A57" s="66" t="s">
        <v>23</v>
      </c>
      <c r="B57" s="66" t="s">
        <v>104</v>
      </c>
      <c r="C57" s="179" t="s">
        <v>105</v>
      </c>
      <c r="D57" s="179"/>
      <c r="E57" s="179"/>
      <c r="F57" s="179"/>
      <c r="G57" s="67">
        <v>13075415</v>
      </c>
      <c r="H57" s="67">
        <v>4674</v>
      </c>
      <c r="I57" s="67">
        <v>4678</v>
      </c>
      <c r="J57" s="70">
        <v>3.6299993165000002</v>
      </c>
      <c r="K57" s="71">
        <f t="shared" si="9"/>
        <v>9.9501569198690978E-2</v>
      </c>
      <c r="L57" s="36">
        <f t="shared" si="10"/>
        <v>2.8179001215092109E-2</v>
      </c>
      <c r="M57" s="37">
        <f t="shared" si="11"/>
        <v>0.99914493373236424</v>
      </c>
      <c r="N57" s="36">
        <f t="shared" si="12"/>
        <v>6.8181734117556854E-3</v>
      </c>
      <c r="O57" s="74">
        <f t="shared" si="13"/>
        <v>13075415</v>
      </c>
      <c r="P57" s="38">
        <f t="shared" si="14"/>
        <v>10869283.407691138</v>
      </c>
      <c r="Q57" s="38">
        <f t="shared" si="15"/>
        <v>657481.24436243158</v>
      </c>
      <c r="R57" s="38">
        <f t="shared" si="16"/>
        <v>24602179.652053569</v>
      </c>
      <c r="S57" s="47">
        <f>'Pasos FISMDF'!D747</f>
        <v>24602180</v>
      </c>
    </row>
    <row r="58" spans="1:19">
      <c r="A58" s="66" t="s">
        <v>23</v>
      </c>
      <c r="B58" s="66" t="s">
        <v>106</v>
      </c>
      <c r="C58" s="179" t="s">
        <v>107</v>
      </c>
      <c r="D58" s="179"/>
      <c r="E58" s="179"/>
      <c r="F58" s="179"/>
      <c r="G58" s="67">
        <v>6365147</v>
      </c>
      <c r="H58" s="67">
        <v>1654</v>
      </c>
      <c r="I58" s="67">
        <v>1602</v>
      </c>
      <c r="J58" s="70">
        <v>3.4790628294000001</v>
      </c>
      <c r="K58" s="71">
        <f t="shared" si="9"/>
        <v>3.2657877281988962E-2</v>
      </c>
      <c r="L58" s="36">
        <f t="shared" si="10"/>
        <v>9.2487623162389558E-3</v>
      </c>
      <c r="M58" s="37">
        <f t="shared" si="11"/>
        <v>1.0324594257178528</v>
      </c>
      <c r="N58" s="36">
        <f t="shared" si="12"/>
        <v>7.0455117846112596E-3</v>
      </c>
      <c r="O58" s="74">
        <f t="shared" si="13"/>
        <v>6365147</v>
      </c>
      <c r="P58" s="38">
        <f t="shared" si="14"/>
        <v>3567458.5489472449</v>
      </c>
      <c r="Q58" s="38">
        <f t="shared" si="15"/>
        <v>679403.64311202941</v>
      </c>
      <c r="R58" s="38">
        <f t="shared" si="16"/>
        <v>10612009.192059275</v>
      </c>
      <c r="S58" s="47">
        <f>'Pasos FISMDF'!D748</f>
        <v>10612009</v>
      </c>
    </row>
    <row r="59" spans="1:19">
      <c r="A59" s="66" t="s">
        <v>23</v>
      </c>
      <c r="B59" s="66" t="s">
        <v>108</v>
      </c>
      <c r="C59" s="179" t="s">
        <v>109</v>
      </c>
      <c r="D59" s="179"/>
      <c r="E59" s="179"/>
      <c r="F59" s="179"/>
      <c r="G59" s="67">
        <v>5168772</v>
      </c>
      <c r="H59" s="67">
        <v>800</v>
      </c>
      <c r="I59" s="67">
        <v>805</v>
      </c>
      <c r="J59" s="70">
        <v>3.5083981858</v>
      </c>
      <c r="K59" s="71">
        <f t="shared" si="9"/>
        <v>1.654885410676659E-2</v>
      </c>
      <c r="L59" s="36">
        <f t="shared" si="10"/>
        <v>4.686661564620759E-3</v>
      </c>
      <c r="M59" s="37">
        <f t="shared" si="11"/>
        <v>0.99378881987577639</v>
      </c>
      <c r="N59" s="36">
        <f t="shared" si="12"/>
        <v>6.7816232458544233E-3</v>
      </c>
      <c r="O59" s="74">
        <f t="shared" si="13"/>
        <v>5168772</v>
      </c>
      <c r="P59" s="38">
        <f t="shared" si="14"/>
        <v>1807752.2476032048</v>
      </c>
      <c r="Q59" s="38">
        <f t="shared" si="15"/>
        <v>653956.68622828647</v>
      </c>
      <c r="R59" s="38">
        <f t="shared" si="16"/>
        <v>7630480.9338314915</v>
      </c>
      <c r="S59" s="47">
        <f>'Pasos FISMDF'!D749</f>
        <v>7630481</v>
      </c>
    </row>
    <row r="60" spans="1:19">
      <c r="A60" s="66" t="s">
        <v>23</v>
      </c>
      <c r="B60" s="66" t="s">
        <v>110</v>
      </c>
      <c r="C60" s="179" t="s">
        <v>111</v>
      </c>
      <c r="D60" s="179"/>
      <c r="E60" s="179"/>
      <c r="F60" s="179"/>
      <c r="G60" s="67">
        <v>4501600</v>
      </c>
      <c r="H60" s="67">
        <v>1408</v>
      </c>
      <c r="I60" s="67">
        <v>935</v>
      </c>
      <c r="J60" s="70">
        <v>3.4564893415000002</v>
      </c>
      <c r="K60" s="71">
        <f t="shared" si="9"/>
        <v>1.8936948672243967E-2</v>
      </c>
      <c r="L60" s="36">
        <f t="shared" si="10"/>
        <v>5.3629737092861837E-3</v>
      </c>
      <c r="M60" s="37">
        <f t="shared" si="11"/>
        <v>1.5058823529411764</v>
      </c>
      <c r="N60" s="36">
        <f t="shared" si="12"/>
        <v>1.0276153812541761E-2</v>
      </c>
      <c r="O60" s="74">
        <f t="shared" si="13"/>
        <v>4501600</v>
      </c>
      <c r="P60" s="38">
        <f t="shared" si="14"/>
        <v>2068621.2655049055</v>
      </c>
      <c r="Q60" s="38">
        <f t="shared" si="15"/>
        <v>990936.71983768605</v>
      </c>
      <c r="R60" s="38">
        <f t="shared" si="16"/>
        <v>7561157.985342592</v>
      </c>
      <c r="S60" s="47">
        <f>'Pasos FISMDF'!D750</f>
        <v>7561158</v>
      </c>
    </row>
    <row r="61" spans="1:19">
      <c r="A61" s="66" t="s">
        <v>23</v>
      </c>
      <c r="B61" s="66" t="s">
        <v>112</v>
      </c>
      <c r="C61" s="179" t="s">
        <v>113</v>
      </c>
      <c r="D61" s="179"/>
      <c r="E61" s="179"/>
      <c r="F61" s="179"/>
      <c r="G61" s="67">
        <v>1331888</v>
      </c>
      <c r="H61" s="67">
        <v>317</v>
      </c>
      <c r="I61" s="67">
        <v>180</v>
      </c>
      <c r="J61" s="70">
        <v>3.4970571693000001</v>
      </c>
      <c r="K61" s="71">
        <f t="shared" si="9"/>
        <v>3.6884033380248683E-3</v>
      </c>
      <c r="L61" s="36">
        <f t="shared" si="10"/>
        <v>1.044561638383889E-3</v>
      </c>
      <c r="M61" s="37">
        <f t="shared" si="11"/>
        <v>1.7611111111111111</v>
      </c>
      <c r="N61" s="36">
        <f t="shared" si="12"/>
        <v>1.2017836999953896E-2</v>
      </c>
      <c r="O61" s="74">
        <f t="shared" si="13"/>
        <v>1331888</v>
      </c>
      <c r="P61" s="38">
        <f t="shared" si="14"/>
        <v>402911.24577956635</v>
      </c>
      <c r="Q61" s="38">
        <f t="shared" si="15"/>
        <v>1158888.4512164257</v>
      </c>
      <c r="R61" s="38">
        <f t="shared" si="16"/>
        <v>2893687.6969959922</v>
      </c>
      <c r="S61" s="47">
        <f>'Pasos FISMDF'!D751</f>
        <v>2893688</v>
      </c>
    </row>
    <row r="62" spans="1:19">
      <c r="A62" s="66" t="s">
        <v>23</v>
      </c>
      <c r="B62" s="66" t="s">
        <v>114</v>
      </c>
      <c r="C62" s="179" t="s">
        <v>115</v>
      </c>
      <c r="D62" s="179"/>
      <c r="E62" s="179"/>
      <c r="F62" s="179"/>
      <c r="G62" s="67">
        <v>3236763</v>
      </c>
      <c r="H62" s="67">
        <v>1163</v>
      </c>
      <c r="I62" s="67">
        <v>660</v>
      </c>
      <c r="J62" s="70">
        <v>3.3688888968000001</v>
      </c>
      <c r="K62" s="71">
        <f t="shared" si="9"/>
        <v>1.30284812781287E-2</v>
      </c>
      <c r="L62" s="36">
        <f t="shared" si="10"/>
        <v>3.6896864313173397E-3</v>
      </c>
      <c r="M62" s="37">
        <f t="shared" si="11"/>
        <v>1.7621212121212122</v>
      </c>
      <c r="N62" s="36">
        <f t="shared" si="12"/>
        <v>1.2024729937722725E-2</v>
      </c>
      <c r="O62" s="74">
        <f t="shared" si="13"/>
        <v>3236763</v>
      </c>
      <c r="P62" s="38">
        <f t="shared" si="14"/>
        <v>1423196.2020719759</v>
      </c>
      <c r="Q62" s="38">
        <f t="shared" si="15"/>
        <v>1159553.1420401805</v>
      </c>
      <c r="R62" s="38">
        <f t="shared" si="16"/>
        <v>5819512.344112156</v>
      </c>
      <c r="S62" s="47">
        <f>'Pasos FISMDF'!D752</f>
        <v>5819512</v>
      </c>
    </row>
    <row r="63" spans="1:19">
      <c r="A63" s="66" t="s">
        <v>23</v>
      </c>
      <c r="B63" s="66" t="s">
        <v>116</v>
      </c>
      <c r="C63" s="179" t="s">
        <v>117</v>
      </c>
      <c r="D63" s="179"/>
      <c r="E63" s="179"/>
      <c r="F63" s="179"/>
      <c r="G63" s="67">
        <v>5332179</v>
      </c>
      <c r="H63" s="67">
        <v>1816</v>
      </c>
      <c r="I63" s="67">
        <v>1291</v>
      </c>
      <c r="J63" s="70">
        <v>3.4542145622999998</v>
      </c>
      <c r="K63" s="71">
        <f t="shared" si="9"/>
        <v>2.6129958631267065E-2</v>
      </c>
      <c r="L63" s="36">
        <f t="shared" si="10"/>
        <v>7.4000454661218348E-3</v>
      </c>
      <c r="M63" s="37">
        <f t="shared" si="11"/>
        <v>1.4066615027110767</v>
      </c>
      <c r="N63" s="36">
        <f t="shared" si="12"/>
        <v>9.5990698979954159E-3</v>
      </c>
      <c r="O63" s="74">
        <f t="shared" si="13"/>
        <v>5332179</v>
      </c>
      <c r="P63" s="38">
        <f t="shared" si="14"/>
        <v>2854366.2987600742</v>
      </c>
      <c r="Q63" s="38">
        <f t="shared" si="15"/>
        <v>925645.0430513242</v>
      </c>
      <c r="R63" s="38">
        <f t="shared" si="16"/>
        <v>9112190.341811398</v>
      </c>
      <c r="S63" s="47">
        <f>'Pasos FISMDF'!D753</f>
        <v>9112190</v>
      </c>
    </row>
    <row r="64" spans="1:19">
      <c r="A64" s="66" t="s">
        <v>23</v>
      </c>
      <c r="B64" s="66" t="s">
        <v>118</v>
      </c>
      <c r="C64" s="179" t="s">
        <v>119</v>
      </c>
      <c r="D64" s="179"/>
      <c r="E64" s="179"/>
      <c r="F64" s="179"/>
      <c r="G64" s="67">
        <v>11748696</v>
      </c>
      <c r="H64" s="67">
        <v>2465</v>
      </c>
      <c r="I64" s="67">
        <v>2150</v>
      </c>
      <c r="J64" s="70">
        <v>3.6402432901999999</v>
      </c>
      <c r="K64" s="71">
        <f t="shared" si="9"/>
        <v>4.5859787614876184E-2</v>
      </c>
      <c r="L64" s="36">
        <f t="shared" si="10"/>
        <v>1.2987564129194286E-2</v>
      </c>
      <c r="M64" s="37">
        <f t="shared" si="11"/>
        <v>1.1465116279069767</v>
      </c>
      <c r="N64" s="36">
        <f t="shared" si="12"/>
        <v>7.8238049693779531E-3</v>
      </c>
      <c r="O64" s="74">
        <f t="shared" si="13"/>
        <v>11748696</v>
      </c>
      <c r="P64" s="38">
        <f t="shared" si="14"/>
        <v>5009599.673822741</v>
      </c>
      <c r="Q64" s="38">
        <f t="shared" si="15"/>
        <v>754455.00081392133</v>
      </c>
      <c r="R64" s="38">
        <f t="shared" si="16"/>
        <v>17512750.674636662</v>
      </c>
      <c r="S64" s="47">
        <f>'Pasos FISMDF'!D754</f>
        <v>17512751</v>
      </c>
    </row>
    <row r="65" spans="1:19">
      <c r="A65" s="66" t="s">
        <v>23</v>
      </c>
      <c r="B65" s="66" t="s">
        <v>120</v>
      </c>
      <c r="C65" s="179" t="s">
        <v>121</v>
      </c>
      <c r="D65" s="179"/>
      <c r="E65" s="179"/>
      <c r="F65" s="179"/>
      <c r="G65" s="67">
        <v>6133814</v>
      </c>
      <c r="H65" s="67">
        <v>1752</v>
      </c>
      <c r="I65" s="67">
        <v>1344</v>
      </c>
      <c r="J65" s="70">
        <v>3.3832730093999999</v>
      </c>
      <c r="K65" s="71">
        <f t="shared" si="9"/>
        <v>2.6644003495995595E-2</v>
      </c>
      <c r="L65" s="36">
        <f t="shared" si="10"/>
        <v>7.5456237819659993E-3</v>
      </c>
      <c r="M65" s="37">
        <f t="shared" si="11"/>
        <v>1.3035714285714286</v>
      </c>
      <c r="N65" s="36">
        <f t="shared" si="12"/>
        <v>8.8955823670231072E-3</v>
      </c>
      <c r="O65" s="74">
        <f t="shared" si="13"/>
        <v>6133814</v>
      </c>
      <c r="P65" s="38">
        <f t="shared" si="14"/>
        <v>2910519.1751820082</v>
      </c>
      <c r="Q65" s="38">
        <f t="shared" si="15"/>
        <v>857807.24701351032</v>
      </c>
      <c r="R65" s="38">
        <f t="shared" si="16"/>
        <v>9902140.4221955184</v>
      </c>
      <c r="S65" s="47">
        <f>'Pasos FISMDF'!D755</f>
        <v>9902140</v>
      </c>
    </row>
    <row r="66" spans="1:19">
      <c r="A66" s="66" t="s">
        <v>23</v>
      </c>
      <c r="B66" s="66" t="s">
        <v>122</v>
      </c>
      <c r="C66" s="179" t="s">
        <v>123</v>
      </c>
      <c r="D66" s="179"/>
      <c r="E66" s="179"/>
      <c r="F66" s="179"/>
      <c r="G66" s="67">
        <v>203944192</v>
      </c>
      <c r="H66" s="67">
        <v>22529</v>
      </c>
      <c r="I66" s="67">
        <v>16816</v>
      </c>
      <c r="J66" s="70">
        <v>3.5319385015</v>
      </c>
      <c r="K66" s="71">
        <f t="shared" si="9"/>
        <v>0.34801583153381538</v>
      </c>
      <c r="L66" s="36">
        <f t="shared" si="10"/>
        <v>9.8558631975742647E-2</v>
      </c>
      <c r="M66" s="37">
        <f t="shared" si="11"/>
        <v>1.3397359657469077</v>
      </c>
      <c r="N66" s="36">
        <f t="shared" si="12"/>
        <v>9.1423694721703072E-3</v>
      </c>
      <c r="O66" s="74">
        <f t="shared" si="13"/>
        <v>203944192</v>
      </c>
      <c r="P66" s="38">
        <f t="shared" si="14"/>
        <v>38016312.041781329</v>
      </c>
      <c r="Q66" s="38">
        <f t="shared" si="15"/>
        <v>881605.10065933026</v>
      </c>
      <c r="R66" s="38">
        <f t="shared" si="16"/>
        <v>242842109.14244068</v>
      </c>
      <c r="S66" s="47">
        <f>'Pasos FISMDF'!D756</f>
        <v>242842109</v>
      </c>
    </row>
    <row r="67" spans="1:19">
      <c r="A67" s="66" t="s">
        <v>23</v>
      </c>
      <c r="B67" s="66" t="s">
        <v>124</v>
      </c>
      <c r="C67" s="179" t="s">
        <v>125</v>
      </c>
      <c r="D67" s="179"/>
      <c r="E67" s="179"/>
      <c r="F67" s="179"/>
      <c r="G67" s="67">
        <v>895112</v>
      </c>
      <c r="H67" s="67">
        <v>134</v>
      </c>
      <c r="I67" s="67">
        <v>136</v>
      </c>
      <c r="J67" s="70">
        <v>3.6128523553999998</v>
      </c>
      <c r="K67" s="71">
        <f t="shared" si="9"/>
        <v>2.8790704452918633E-3</v>
      </c>
      <c r="L67" s="36">
        <f t="shared" si="10"/>
        <v>8.1535728762438964E-4</v>
      </c>
      <c r="M67" s="37">
        <f t="shared" si="11"/>
        <v>0.98529411764705888</v>
      </c>
      <c r="N67" s="36">
        <f t="shared" si="12"/>
        <v>6.7236553265654113E-3</v>
      </c>
      <c r="O67" s="74">
        <f t="shared" si="13"/>
        <v>895112</v>
      </c>
      <c r="P67" s="38">
        <f t="shared" si="14"/>
        <v>314501.90054888575</v>
      </c>
      <c r="Q67" s="38">
        <f t="shared" si="15"/>
        <v>648366.79911254859</v>
      </c>
      <c r="R67" s="38">
        <f t="shared" si="16"/>
        <v>1857980.6996614344</v>
      </c>
      <c r="S67" s="47">
        <f>'Pasos FISMDF'!D757</f>
        <v>1857981</v>
      </c>
    </row>
    <row r="68" spans="1:19">
      <c r="A68" s="66" t="s">
        <v>23</v>
      </c>
      <c r="B68" s="66" t="s">
        <v>126</v>
      </c>
      <c r="C68" s="179" t="s">
        <v>127</v>
      </c>
      <c r="D68" s="179"/>
      <c r="E68" s="179"/>
      <c r="F68" s="179"/>
      <c r="G68" s="67">
        <v>15624694</v>
      </c>
      <c r="H68" s="67">
        <v>3260</v>
      </c>
      <c r="I68" s="67">
        <v>2693</v>
      </c>
      <c r="J68" s="70">
        <v>3.6142708586999999</v>
      </c>
      <c r="K68" s="71">
        <f t="shared" si="9"/>
        <v>5.7032212340644664E-2</v>
      </c>
      <c r="L68" s="36">
        <f t="shared" si="10"/>
        <v>1.6151612419671869E-2</v>
      </c>
      <c r="M68" s="37">
        <f t="shared" si="11"/>
        <v>1.2105458596360936</v>
      </c>
      <c r="N68" s="36">
        <f t="shared" si="12"/>
        <v>8.2607751040177143E-3</v>
      </c>
      <c r="O68" s="74">
        <f t="shared" si="13"/>
        <v>15624694</v>
      </c>
      <c r="P68" s="38">
        <f t="shared" si="14"/>
        <v>6230045.2574796388</v>
      </c>
      <c r="Q68" s="38">
        <f t="shared" si="15"/>
        <v>796592.33738808602</v>
      </c>
      <c r="R68" s="38">
        <f t="shared" si="16"/>
        <v>22651331.594867725</v>
      </c>
      <c r="S68" s="47">
        <f>'Pasos FISMDF'!D758</f>
        <v>22651332</v>
      </c>
    </row>
    <row r="69" spans="1:19">
      <c r="A69" s="66" t="s">
        <v>23</v>
      </c>
      <c r="B69" s="66" t="s">
        <v>128</v>
      </c>
      <c r="C69" s="179" t="s">
        <v>129</v>
      </c>
      <c r="D69" s="179"/>
      <c r="E69" s="179"/>
      <c r="F69" s="179"/>
      <c r="G69" s="67">
        <v>9358484</v>
      </c>
      <c r="H69" s="67">
        <v>2411</v>
      </c>
      <c r="I69" s="67">
        <v>1573</v>
      </c>
      <c r="J69" s="70">
        <v>3.5703885529999999</v>
      </c>
      <c r="K69" s="71">
        <f t="shared" si="9"/>
        <v>3.29084458981437E-2</v>
      </c>
      <c r="L69" s="36">
        <f t="shared" si="10"/>
        <v>9.3197237432390556E-3</v>
      </c>
      <c r="M69" s="37">
        <f t="shared" si="11"/>
        <v>1.5327399872854419</v>
      </c>
      <c r="N69" s="36">
        <f t="shared" si="12"/>
        <v>1.0459430534673226E-2</v>
      </c>
      <c r="O69" s="74">
        <f t="shared" si="13"/>
        <v>9358484</v>
      </c>
      <c r="P69" s="38">
        <f t="shared" si="14"/>
        <v>3594829.9896591026</v>
      </c>
      <c r="Q69" s="38">
        <f t="shared" si="15"/>
        <v>1008610.2227031161</v>
      </c>
      <c r="R69" s="38">
        <f t="shared" si="16"/>
        <v>13961924.212362219</v>
      </c>
      <c r="S69" s="47">
        <f>'Pasos FISMDF'!D759</f>
        <v>13961924</v>
      </c>
    </row>
    <row r="70" spans="1:19">
      <c r="A70" s="66" t="s">
        <v>23</v>
      </c>
      <c r="B70" s="66" t="s">
        <v>130</v>
      </c>
      <c r="C70" s="179" t="s">
        <v>131</v>
      </c>
      <c r="D70" s="179"/>
      <c r="E70" s="179"/>
      <c r="F70" s="179"/>
      <c r="G70" s="67">
        <v>1015208</v>
      </c>
      <c r="H70" s="67">
        <v>376</v>
      </c>
      <c r="I70" s="67">
        <v>202</v>
      </c>
      <c r="J70" s="70">
        <v>3.3808249591999999</v>
      </c>
      <c r="K70" s="71">
        <f t="shared" si="9"/>
        <v>4.0016327111975719E-3</v>
      </c>
      <c r="L70" s="36">
        <f t="shared" si="10"/>
        <v>1.1332686905270654E-3</v>
      </c>
      <c r="M70" s="37">
        <f t="shared" si="11"/>
        <v>1.8613861386138615</v>
      </c>
      <c r="N70" s="36">
        <f t="shared" si="12"/>
        <v>1.2702114629054561E-2</v>
      </c>
      <c r="O70" s="74">
        <f t="shared" si="13"/>
        <v>1015208</v>
      </c>
      <c r="P70" s="38">
        <f t="shared" si="14"/>
        <v>437127.57880873786</v>
      </c>
      <c r="Q70" s="38">
        <f t="shared" si="15"/>
        <v>1224873.8229429319</v>
      </c>
      <c r="R70" s="38">
        <f t="shared" si="16"/>
        <v>2677209.4017516701</v>
      </c>
      <c r="S70" s="47">
        <f>'Pasos FISMDF'!D760</f>
        <v>2677209</v>
      </c>
    </row>
    <row r="71" spans="1:19">
      <c r="A71" s="66" t="s">
        <v>23</v>
      </c>
      <c r="B71" s="66" t="s">
        <v>132</v>
      </c>
      <c r="C71" s="179" t="s">
        <v>133</v>
      </c>
      <c r="D71" s="179"/>
      <c r="E71" s="179"/>
      <c r="F71" s="179"/>
      <c r="G71" s="67">
        <v>5506449</v>
      </c>
      <c r="H71" s="67">
        <v>1792</v>
      </c>
      <c r="I71" s="67">
        <v>1624</v>
      </c>
      <c r="J71" s="70">
        <v>3.5448352000000001</v>
      </c>
      <c r="K71" s="71">
        <f t="shared" si="9"/>
        <v>3.3732244816069193E-2</v>
      </c>
      <c r="L71" s="36">
        <f t="shared" si="10"/>
        <v>9.5530248951320399E-3</v>
      </c>
      <c r="M71" s="37">
        <f t="shared" si="11"/>
        <v>1.103448275862069</v>
      </c>
      <c r="N71" s="36">
        <f t="shared" si="12"/>
        <v>7.5299402936728427E-3</v>
      </c>
      <c r="O71" s="74">
        <f t="shared" si="13"/>
        <v>5506449</v>
      </c>
      <c r="P71" s="38">
        <f t="shared" si="14"/>
        <v>3684819.5645169765</v>
      </c>
      <c r="Q71" s="38">
        <f t="shared" si="15"/>
        <v>726117.42401899409</v>
      </c>
      <c r="R71" s="38">
        <f t="shared" si="16"/>
        <v>9917385.9885359704</v>
      </c>
      <c r="S71" s="47">
        <f>'Pasos FISMDF'!D761</f>
        <v>9917386</v>
      </c>
    </row>
    <row r="72" spans="1:19">
      <c r="A72" s="66" t="s">
        <v>23</v>
      </c>
      <c r="B72" s="66" t="s">
        <v>134</v>
      </c>
      <c r="C72" s="179" t="s">
        <v>135</v>
      </c>
      <c r="D72" s="179"/>
      <c r="E72" s="179"/>
      <c r="F72" s="179"/>
      <c r="G72" s="67">
        <v>26598694</v>
      </c>
      <c r="H72" s="67">
        <v>5291</v>
      </c>
      <c r="I72" s="67">
        <v>3910</v>
      </c>
      <c r="J72" s="70">
        <v>3.5914136481000001</v>
      </c>
      <c r="K72" s="71">
        <f t="shared" si="9"/>
        <v>8.2282097737463533E-2</v>
      </c>
      <c r="L72" s="36">
        <f t="shared" si="10"/>
        <v>2.3302419758771158E-2</v>
      </c>
      <c r="M72" s="37">
        <f t="shared" si="11"/>
        <v>1.3531969309462915</v>
      </c>
      <c r="N72" s="36">
        <f t="shared" si="12"/>
        <v>9.2342272116437592E-3</v>
      </c>
      <c r="O72" s="74">
        <f t="shared" si="13"/>
        <v>26598694</v>
      </c>
      <c r="P72" s="38">
        <f t="shared" si="14"/>
        <v>8988274.726622086</v>
      </c>
      <c r="Q72" s="38">
        <f t="shared" si="15"/>
        <v>890463.00690577377</v>
      </c>
      <c r="R72" s="38">
        <f t="shared" si="16"/>
        <v>36477431.733527862</v>
      </c>
      <c r="S72" s="47">
        <f>'Pasos FISMDF'!D762</f>
        <v>36477432</v>
      </c>
    </row>
    <row r="73" spans="1:19">
      <c r="A73" s="66" t="s">
        <v>23</v>
      </c>
      <c r="B73" s="66" t="s">
        <v>136</v>
      </c>
      <c r="C73" s="179" t="s">
        <v>137</v>
      </c>
      <c r="D73" s="179"/>
      <c r="E73" s="179"/>
      <c r="F73" s="179"/>
      <c r="G73" s="67">
        <v>4702134</v>
      </c>
      <c r="H73" s="67">
        <v>1486</v>
      </c>
      <c r="I73" s="67">
        <v>1453</v>
      </c>
      <c r="J73" s="70">
        <v>3.4596131678000002</v>
      </c>
      <c r="K73" s="71">
        <f t="shared" si="9"/>
        <v>2.9454816730223484E-2</v>
      </c>
      <c r="L73" s="36">
        <f t="shared" si="10"/>
        <v>8.3416505198412715E-3</v>
      </c>
      <c r="M73" s="37">
        <f t="shared" si="11"/>
        <v>1.0227116311080524</v>
      </c>
      <c r="N73" s="36">
        <f t="shared" si="12"/>
        <v>6.9789927523988627E-3</v>
      </c>
      <c r="O73" s="74">
        <f t="shared" si="13"/>
        <v>4702134</v>
      </c>
      <c r="P73" s="38">
        <f t="shared" si="14"/>
        <v>3217564.8418478738</v>
      </c>
      <c r="Q73" s="38">
        <f t="shared" si="15"/>
        <v>672989.1661793387</v>
      </c>
      <c r="R73" s="38">
        <f t="shared" si="16"/>
        <v>8592688.0080272127</v>
      </c>
      <c r="S73" s="47">
        <f>'Pasos FISMDF'!D763</f>
        <v>8592688</v>
      </c>
    </row>
    <row r="74" spans="1:19">
      <c r="A74" s="66" t="s">
        <v>23</v>
      </c>
      <c r="B74" s="66" t="s">
        <v>138</v>
      </c>
      <c r="C74" s="179" t="s">
        <v>139</v>
      </c>
      <c r="D74" s="179"/>
      <c r="E74" s="179"/>
      <c r="F74" s="179"/>
      <c r="G74" s="67">
        <v>31087184</v>
      </c>
      <c r="H74" s="67">
        <v>5747</v>
      </c>
      <c r="I74" s="67">
        <v>3299</v>
      </c>
      <c r="J74" s="70">
        <v>3.5400052580999999</v>
      </c>
      <c r="K74" s="71">
        <f t="shared" si="9"/>
        <v>6.843044934708313E-2</v>
      </c>
      <c r="L74" s="36">
        <f t="shared" si="10"/>
        <v>1.9379611103923403E-2</v>
      </c>
      <c r="M74" s="37">
        <f t="shared" si="11"/>
        <v>1.7420430433464686</v>
      </c>
      <c r="N74" s="36">
        <f t="shared" si="12"/>
        <v>1.1887716345525131E-2</v>
      </c>
      <c r="O74" s="74">
        <f t="shared" si="13"/>
        <v>31087184</v>
      </c>
      <c r="P74" s="38">
        <f t="shared" si="14"/>
        <v>7475157.9664422488</v>
      </c>
      <c r="Q74" s="38">
        <f t="shared" si="15"/>
        <v>1146340.825243233</v>
      </c>
      <c r="R74" s="38">
        <f t="shared" si="16"/>
        <v>39708682.791685484</v>
      </c>
      <c r="S74" s="47">
        <f>'Pasos FISMDF'!D764</f>
        <v>39708683</v>
      </c>
    </row>
    <row r="75" spans="1:19">
      <c r="A75" s="66" t="s">
        <v>23</v>
      </c>
      <c r="B75" s="66" t="s">
        <v>140</v>
      </c>
      <c r="C75" s="179" t="s">
        <v>141</v>
      </c>
      <c r="D75" s="179"/>
      <c r="E75" s="179"/>
      <c r="F75" s="179"/>
      <c r="G75" s="67">
        <v>19449690</v>
      </c>
      <c r="H75" s="67">
        <v>2079</v>
      </c>
      <c r="I75" s="67">
        <v>1717</v>
      </c>
      <c r="J75" s="70">
        <v>3.4355543853000001</v>
      </c>
      <c r="K75" s="71">
        <f t="shared" si="9"/>
        <v>3.4564501057998263E-2</v>
      </c>
      <c r="L75" s="36">
        <f t="shared" si="10"/>
        <v>9.7887211745118809E-3</v>
      </c>
      <c r="M75" s="37">
        <f t="shared" si="11"/>
        <v>1.2108328479906814</v>
      </c>
      <c r="N75" s="36">
        <f t="shared" si="12"/>
        <v>8.2627335149575813E-3</v>
      </c>
      <c r="O75" s="74">
        <f t="shared" si="13"/>
        <v>19449690</v>
      </c>
      <c r="P75" s="38">
        <f t="shared" si="14"/>
        <v>3775732.9946688497</v>
      </c>
      <c r="Q75" s="38">
        <f t="shared" si="15"/>
        <v>796781.18832864682</v>
      </c>
      <c r="R75" s="38">
        <f t="shared" si="16"/>
        <v>24022204.182997495</v>
      </c>
      <c r="S75" s="47">
        <f>'Pasos FISMDF'!D765</f>
        <v>24022204</v>
      </c>
    </row>
    <row r="76" spans="1:19">
      <c r="A76" s="66" t="s">
        <v>23</v>
      </c>
      <c r="B76" s="66" t="s">
        <v>142</v>
      </c>
      <c r="C76" s="179" t="s">
        <v>143</v>
      </c>
      <c r="D76" s="179"/>
      <c r="E76" s="179"/>
      <c r="F76" s="179"/>
      <c r="G76" s="67">
        <v>2224316</v>
      </c>
      <c r="H76" s="67">
        <v>267</v>
      </c>
      <c r="I76" s="67">
        <v>135</v>
      </c>
      <c r="J76" s="70">
        <v>3.7926388226999999</v>
      </c>
      <c r="K76" s="71">
        <f t="shared" si="9"/>
        <v>3.0001186032303615E-3</v>
      </c>
      <c r="L76" s="36">
        <f t="shared" si="10"/>
        <v>8.4963831672878773E-4</v>
      </c>
      <c r="M76" s="37">
        <f t="shared" si="11"/>
        <v>1.9777777777777779</v>
      </c>
      <c r="N76" s="36">
        <f t="shared" si="12"/>
        <v>1.3496372151367782E-2</v>
      </c>
      <c r="O76" s="74">
        <f t="shared" si="13"/>
        <v>2224316</v>
      </c>
      <c r="P76" s="38">
        <f t="shared" si="14"/>
        <v>327724.87527388945</v>
      </c>
      <c r="Q76" s="38">
        <f t="shared" si="15"/>
        <v>1301464.6329118218</v>
      </c>
      <c r="R76" s="38">
        <f t="shared" si="16"/>
        <v>3853505.5081857112</v>
      </c>
      <c r="S76" s="47">
        <f>'Pasos FISMDF'!D766</f>
        <v>3853506</v>
      </c>
    </row>
    <row r="77" spans="1:19">
      <c r="A77" s="66" t="s">
        <v>23</v>
      </c>
      <c r="B77" s="66" t="s">
        <v>144</v>
      </c>
      <c r="C77" s="179" t="s">
        <v>145</v>
      </c>
      <c r="D77" s="179"/>
      <c r="E77" s="179"/>
      <c r="F77" s="179"/>
      <c r="G77" s="67">
        <v>1391820</v>
      </c>
      <c r="H77" s="67">
        <v>239</v>
      </c>
      <c r="I77" s="67">
        <v>100</v>
      </c>
      <c r="J77" s="70">
        <v>3.6323023990999999</v>
      </c>
      <c r="K77" s="71">
        <f t="shared" si="9"/>
        <v>2.1283603843269151E-3</v>
      </c>
      <c r="L77" s="36">
        <f t="shared" si="10"/>
        <v>6.0275501521327829E-4</v>
      </c>
      <c r="M77" s="37">
        <f t="shared" si="11"/>
        <v>2.39</v>
      </c>
      <c r="N77" s="36">
        <f t="shared" si="12"/>
        <v>1.6309380054827023E-2</v>
      </c>
      <c r="O77" s="74">
        <f t="shared" si="13"/>
        <v>1391820</v>
      </c>
      <c r="P77" s="38">
        <f t="shared" si="14"/>
        <v>232496.35555753639</v>
      </c>
      <c r="Q77" s="38">
        <f t="shared" si="15"/>
        <v>1572724.95808614</v>
      </c>
      <c r="R77" s="38">
        <f t="shared" si="16"/>
        <v>3197041.3136436762</v>
      </c>
      <c r="S77" s="47">
        <f>'Pasos FISMDF'!D767</f>
        <v>3197041</v>
      </c>
    </row>
    <row r="78" spans="1:19">
      <c r="A78" s="66" t="s">
        <v>23</v>
      </c>
      <c r="B78" s="66" t="s">
        <v>146</v>
      </c>
      <c r="C78" s="179" t="s">
        <v>147</v>
      </c>
      <c r="D78" s="179"/>
      <c r="E78" s="179"/>
      <c r="F78" s="179"/>
      <c r="G78" s="67">
        <v>2530182</v>
      </c>
      <c r="H78" s="67">
        <v>917</v>
      </c>
      <c r="I78" s="67">
        <v>1143</v>
      </c>
      <c r="J78" s="70">
        <v>3.542254196</v>
      </c>
      <c r="K78" s="71">
        <f t="shared" si="9"/>
        <v>2.3724065966811592E-2</v>
      </c>
      <c r="L78" s="36">
        <f t="shared" si="10"/>
        <v>6.7186928717753742E-3</v>
      </c>
      <c r="M78" s="37">
        <f t="shared" si="11"/>
        <v>0.80227471566054243</v>
      </c>
      <c r="N78" s="36">
        <f t="shared" si="12"/>
        <v>5.4747293916678121E-3</v>
      </c>
      <c r="O78" s="74">
        <f t="shared" si="13"/>
        <v>2530182</v>
      </c>
      <c r="P78" s="38">
        <f t="shared" si="14"/>
        <v>2591553.0644659186</v>
      </c>
      <c r="Q78" s="38">
        <f t="shared" si="15"/>
        <v>527931.99521372223</v>
      </c>
      <c r="R78" s="38">
        <f t="shared" si="16"/>
        <v>5649667.0596796405</v>
      </c>
      <c r="S78" s="47">
        <f>'Pasos FISMDF'!D768</f>
        <v>5649667</v>
      </c>
    </row>
    <row r="79" spans="1:19">
      <c r="A79" s="66" t="s">
        <v>23</v>
      </c>
      <c r="B79" s="66" t="s">
        <v>148</v>
      </c>
      <c r="C79" s="179" t="s">
        <v>149</v>
      </c>
      <c r="D79" s="179"/>
      <c r="E79" s="179"/>
      <c r="F79" s="179"/>
      <c r="G79" s="67">
        <v>2716422</v>
      </c>
      <c r="H79" s="67">
        <v>544</v>
      </c>
      <c r="I79" s="67">
        <v>360</v>
      </c>
      <c r="J79" s="70">
        <v>3.4474910435999999</v>
      </c>
      <c r="K79" s="71">
        <f t="shared" si="9"/>
        <v>7.2722502706870891E-3</v>
      </c>
      <c r="L79" s="36">
        <f t="shared" si="10"/>
        <v>2.0595127379844512E-3</v>
      </c>
      <c r="M79" s="37">
        <f t="shared" si="11"/>
        <v>1.5111111111111111</v>
      </c>
      <c r="N79" s="36">
        <f t="shared" si="12"/>
        <v>1.0311834902168642E-2</v>
      </c>
      <c r="O79" s="74">
        <f t="shared" si="13"/>
        <v>2716422</v>
      </c>
      <c r="P79" s="38">
        <f t="shared" si="14"/>
        <v>794401.03146430023</v>
      </c>
      <c r="Q79" s="38">
        <f t="shared" si="15"/>
        <v>994377.47233712242</v>
      </c>
      <c r="R79" s="38">
        <f t="shared" si="16"/>
        <v>4505200.5038014222</v>
      </c>
      <c r="S79" s="47">
        <f>'Pasos FISMDF'!D769</f>
        <v>4505201</v>
      </c>
    </row>
    <row r="80" spans="1:19">
      <c r="A80" s="66" t="s">
        <v>23</v>
      </c>
      <c r="B80" s="66" t="s">
        <v>150</v>
      </c>
      <c r="C80" s="179" t="s">
        <v>151</v>
      </c>
      <c r="D80" s="179"/>
      <c r="E80" s="179"/>
      <c r="F80" s="179"/>
      <c r="G80" s="67">
        <v>904759</v>
      </c>
      <c r="H80" s="67">
        <v>221</v>
      </c>
      <c r="I80" s="67">
        <v>170</v>
      </c>
      <c r="J80" s="70">
        <v>3.4232105973000002</v>
      </c>
      <c r="K80" s="71">
        <f t="shared" si="9"/>
        <v>3.409931921230268E-3</v>
      </c>
      <c r="L80" s="36">
        <f t="shared" si="10"/>
        <v>9.6569809426677068E-4</v>
      </c>
      <c r="M80" s="37">
        <f t="shared" si="11"/>
        <v>1.3</v>
      </c>
      <c r="N80" s="36">
        <f t="shared" si="12"/>
        <v>8.8712109084833173E-3</v>
      </c>
      <c r="O80" s="74">
        <f t="shared" si="13"/>
        <v>904759</v>
      </c>
      <c r="P80" s="38">
        <f t="shared" si="14"/>
        <v>372491.77828315209</v>
      </c>
      <c r="Q80" s="38">
        <f t="shared" si="15"/>
        <v>855457.0901723773</v>
      </c>
      <c r="R80" s="38">
        <f t="shared" si="16"/>
        <v>2132707.8684555292</v>
      </c>
      <c r="S80" s="47">
        <f>'Pasos FISMDF'!D770</f>
        <v>2132708</v>
      </c>
    </row>
    <row r="81" spans="1:20">
      <c r="A81" s="66" t="s">
        <v>23</v>
      </c>
      <c r="B81" s="66" t="s">
        <v>152</v>
      </c>
      <c r="C81" s="179" t="s">
        <v>153</v>
      </c>
      <c r="D81" s="179"/>
      <c r="E81" s="179"/>
      <c r="F81" s="179"/>
      <c r="G81" s="67">
        <v>876375</v>
      </c>
      <c r="H81" s="67">
        <v>63</v>
      </c>
      <c r="I81" s="67">
        <v>21</v>
      </c>
      <c r="J81" s="70">
        <v>3.3505567847000002</v>
      </c>
      <c r="K81" s="71">
        <f t="shared" si="9"/>
        <v>4.1228681533498967E-4</v>
      </c>
      <c r="L81" s="36">
        <f t="shared" si="10"/>
        <v>1.1676027588159857E-4</v>
      </c>
      <c r="M81" s="37">
        <f t="shared" si="11"/>
        <v>3</v>
      </c>
      <c r="N81" s="36">
        <f t="shared" si="12"/>
        <v>2.0472025173423041E-2</v>
      </c>
      <c r="O81" s="74">
        <f t="shared" si="13"/>
        <v>876375</v>
      </c>
      <c r="P81" s="38">
        <f t="shared" si="14"/>
        <v>45037.101195680218</v>
      </c>
      <c r="Q81" s="38">
        <f t="shared" si="15"/>
        <v>1974131.7465516401</v>
      </c>
      <c r="R81" s="38">
        <f t="shared" si="16"/>
        <v>2895543.8477473203</v>
      </c>
      <c r="S81" s="47">
        <f>'Pasos FISMDF'!D771</f>
        <v>2895544</v>
      </c>
      <c r="T81" s="69">
        <f>N81-T18</f>
        <v>2.0472025173423041E-2</v>
      </c>
    </row>
    <row r="82" spans="1:20">
      <c r="A82" s="66" t="s">
        <v>23</v>
      </c>
      <c r="B82" s="66" t="s">
        <v>154</v>
      </c>
      <c r="C82" s="179" t="s">
        <v>155</v>
      </c>
      <c r="D82" s="179"/>
      <c r="E82" s="179"/>
      <c r="F82" s="179"/>
      <c r="G82" s="67">
        <v>3954765</v>
      </c>
      <c r="H82" s="67">
        <v>1076</v>
      </c>
      <c r="I82" s="67">
        <v>1035</v>
      </c>
      <c r="J82" s="70">
        <v>3.4459693176999999</v>
      </c>
      <c r="K82" s="71">
        <f t="shared" si="9"/>
        <v>2.0898490840488802E-2</v>
      </c>
      <c r="L82" s="36">
        <f t="shared" si="10"/>
        <v>5.9184855427935569E-3</v>
      </c>
      <c r="M82" s="37">
        <f t="shared" si="11"/>
        <v>1.0396135265700484</v>
      </c>
      <c r="N82" s="36">
        <f t="shared" si="12"/>
        <v>7.0943314288577112E-3</v>
      </c>
      <c r="O82" s="74">
        <f t="shared" si="13"/>
        <v>3954765</v>
      </c>
      <c r="P82" s="38">
        <f t="shared" si="14"/>
        <v>2282894.84846937</v>
      </c>
      <c r="Q82" s="38">
        <f t="shared" si="15"/>
        <v>684111.35564881319</v>
      </c>
      <c r="R82" s="38">
        <f t="shared" si="16"/>
        <v>6921771.2041181829</v>
      </c>
      <c r="S82" s="47">
        <f>'Pasos FISMDF'!D772</f>
        <v>6921771</v>
      </c>
    </row>
    <row r="83" spans="1:20">
      <c r="A83" s="66" t="s">
        <v>23</v>
      </c>
      <c r="B83" s="66" t="s">
        <v>156</v>
      </c>
      <c r="C83" s="179" t="s">
        <v>157</v>
      </c>
      <c r="D83" s="179"/>
      <c r="E83" s="179"/>
      <c r="F83" s="179"/>
      <c r="G83" s="67">
        <v>3702787</v>
      </c>
      <c r="H83" s="67">
        <v>1584</v>
      </c>
      <c r="I83" s="67">
        <v>1748</v>
      </c>
      <c r="J83" s="70">
        <v>3.5274958193999999</v>
      </c>
      <c r="K83" s="71">
        <f t="shared" si="9"/>
        <v>3.61302615245995E-2</v>
      </c>
      <c r="L83" s="36">
        <f t="shared" si="10"/>
        <v>1.0232147006347706E-2</v>
      </c>
      <c r="M83" s="37">
        <f t="shared" si="11"/>
        <v>0.90617848970251713</v>
      </c>
      <c r="N83" s="36">
        <f t="shared" si="12"/>
        <v>6.1837696176014678E-3</v>
      </c>
      <c r="O83" s="74">
        <f t="shared" si="13"/>
        <v>3702787</v>
      </c>
      <c r="P83" s="38">
        <f t="shared" si="14"/>
        <v>3946772.4506000783</v>
      </c>
      <c r="Q83" s="38">
        <f t="shared" si="15"/>
        <v>596305.24152131926</v>
      </c>
      <c r="R83" s="38">
        <f t="shared" si="16"/>
        <v>8245864.6921213977</v>
      </c>
      <c r="S83" s="47">
        <f>'Pasos FISMDF'!D773</f>
        <v>8245865</v>
      </c>
    </row>
    <row r="84" spans="1:20">
      <c r="A84" s="66" t="s">
        <v>23</v>
      </c>
      <c r="B84" s="66" t="s">
        <v>158</v>
      </c>
      <c r="C84" s="179" t="s">
        <v>159</v>
      </c>
      <c r="D84" s="179"/>
      <c r="E84" s="179"/>
      <c r="F84" s="179"/>
      <c r="G84" s="67">
        <v>1670769</v>
      </c>
      <c r="H84" s="67">
        <v>624</v>
      </c>
      <c r="I84" s="67">
        <v>428</v>
      </c>
      <c r="J84" s="70">
        <v>3.5113646690999998</v>
      </c>
      <c r="K84" s="71">
        <f t="shared" si="9"/>
        <v>8.8060850006140782E-3</v>
      </c>
      <c r="L84" s="36">
        <f t="shared" si="10"/>
        <v>2.4938971508780294E-3</v>
      </c>
      <c r="M84" s="37">
        <f t="shared" si="11"/>
        <v>1.4579439252336448</v>
      </c>
      <c r="N84" s="36">
        <f t="shared" si="12"/>
        <v>9.9490215796074581E-3</v>
      </c>
      <c r="O84" s="74">
        <f t="shared" si="13"/>
        <v>1670769</v>
      </c>
      <c r="P84" s="38">
        <f t="shared" si="14"/>
        <v>961953.00591452012</v>
      </c>
      <c r="Q84" s="38">
        <f t="shared" si="15"/>
        <v>959391.12916528294</v>
      </c>
      <c r="R84" s="38">
        <f t="shared" si="16"/>
        <v>3592113.1350798029</v>
      </c>
      <c r="S84" s="47">
        <f>'Pasos FISMDF'!D774</f>
        <v>3592113</v>
      </c>
    </row>
    <row r="85" spans="1:20">
      <c r="A85" s="66" t="s">
        <v>23</v>
      </c>
      <c r="B85" s="66" t="s">
        <v>160</v>
      </c>
      <c r="C85" s="179" t="s">
        <v>161</v>
      </c>
      <c r="D85" s="179"/>
      <c r="E85" s="179"/>
      <c r="F85" s="179"/>
      <c r="G85" s="67">
        <v>13824557</v>
      </c>
      <c r="H85" s="67">
        <v>2354</v>
      </c>
      <c r="I85" s="67">
        <v>2574</v>
      </c>
      <c r="J85" s="70">
        <v>3.5320632535000001</v>
      </c>
      <c r="K85" s="71">
        <f t="shared" si="9"/>
        <v>5.3272145026479242E-2</v>
      </c>
      <c r="L85" s="36">
        <f t="shared" si="10"/>
        <v>1.5086755430299992E-2</v>
      </c>
      <c r="M85" s="37">
        <f t="shared" si="11"/>
        <v>0.9145299145299145</v>
      </c>
      <c r="N85" s="36">
        <f t="shared" si="12"/>
        <v>6.2407598107016102E-3</v>
      </c>
      <c r="O85" s="74">
        <f t="shared" si="13"/>
        <v>13824557</v>
      </c>
      <c r="P85" s="38">
        <f t="shared" si="14"/>
        <v>5819305.6319763483</v>
      </c>
      <c r="Q85" s="38">
        <f t="shared" si="15"/>
        <v>601800.84581488732</v>
      </c>
      <c r="R85" s="38">
        <f t="shared" si="16"/>
        <v>20245663.477791235</v>
      </c>
      <c r="S85" s="47">
        <f>'Pasos FISMDF'!D775</f>
        <v>20245663</v>
      </c>
    </row>
    <row r="86" spans="1:20">
      <c r="A86" s="66" t="s">
        <v>23</v>
      </c>
      <c r="B86" s="66" t="s">
        <v>162</v>
      </c>
      <c r="C86" s="179" t="s">
        <v>163</v>
      </c>
      <c r="D86" s="179"/>
      <c r="E86" s="179"/>
      <c r="F86" s="179"/>
      <c r="G86" s="67">
        <v>2383590</v>
      </c>
      <c r="H86" s="67">
        <v>794</v>
      </c>
      <c r="I86" s="67">
        <v>637</v>
      </c>
      <c r="J86" s="70">
        <v>3.3647925117000002</v>
      </c>
      <c r="K86" s="71">
        <f t="shared" si="9"/>
        <v>1.2559168590271414E-2</v>
      </c>
      <c r="L86" s="36">
        <f t="shared" si="10"/>
        <v>3.5567763384626171E-3</v>
      </c>
      <c r="M86" s="37">
        <f t="shared" si="11"/>
        <v>1.2464678178963893</v>
      </c>
      <c r="N86" s="36">
        <f t="shared" si="12"/>
        <v>8.5059068486121898E-3</v>
      </c>
      <c r="O86" s="74">
        <f t="shared" si="13"/>
        <v>2383590</v>
      </c>
      <c r="P86" s="38">
        <f t="shared" si="14"/>
        <v>1371929.7481634959</v>
      </c>
      <c r="Q86" s="38">
        <f t="shared" si="15"/>
        <v>820230.56345473684</v>
      </c>
      <c r="R86" s="38">
        <f t="shared" si="16"/>
        <v>4575750.3116182331</v>
      </c>
      <c r="S86" s="47">
        <f>'Pasos FISMDF'!D776</f>
        <v>4575750</v>
      </c>
    </row>
    <row r="87" spans="1:20">
      <c r="A87" s="66" t="s">
        <v>23</v>
      </c>
      <c r="B87" s="66" t="s">
        <v>164</v>
      </c>
      <c r="C87" s="179" t="s">
        <v>165</v>
      </c>
      <c r="D87" s="179"/>
      <c r="E87" s="179"/>
      <c r="F87" s="179"/>
      <c r="G87" s="67">
        <v>2327945</v>
      </c>
      <c r="H87" s="67">
        <v>368</v>
      </c>
      <c r="I87" s="67">
        <v>190</v>
      </c>
      <c r="J87" s="70">
        <v>3.4635318927999998</v>
      </c>
      <c r="K87" s="71">
        <f t="shared" si="9"/>
        <v>3.8559905522729137E-3</v>
      </c>
      <c r="L87" s="36">
        <f t="shared" si="10"/>
        <v>1.0920226015823638E-3</v>
      </c>
      <c r="M87" s="37">
        <f t="shared" si="11"/>
        <v>1.9368421052631579</v>
      </c>
      <c r="N87" s="36">
        <f t="shared" si="12"/>
        <v>1.3217026778631015E-2</v>
      </c>
      <c r="O87" s="74">
        <f t="shared" si="13"/>
        <v>2327945</v>
      </c>
      <c r="P87" s="38">
        <f t="shared" si="14"/>
        <v>421218.0216609604</v>
      </c>
      <c r="Q87" s="38">
        <f t="shared" si="15"/>
        <v>1274527.162685971</v>
      </c>
      <c r="R87" s="38">
        <f t="shared" si="16"/>
        <v>4023690.1843469311</v>
      </c>
      <c r="S87" s="47">
        <f>'Pasos FISMDF'!D777</f>
        <v>4023690</v>
      </c>
    </row>
    <row r="88" spans="1:20">
      <c r="A88" s="66" t="s">
        <v>23</v>
      </c>
      <c r="B88" s="66" t="s">
        <v>166</v>
      </c>
      <c r="C88" s="179" t="s">
        <v>167</v>
      </c>
      <c r="D88" s="179"/>
      <c r="E88" s="179"/>
      <c r="F88" s="179"/>
      <c r="G88" s="67">
        <v>1225933</v>
      </c>
      <c r="H88" s="67">
        <v>131</v>
      </c>
      <c r="I88" s="67">
        <v>161</v>
      </c>
      <c r="J88" s="70">
        <v>3.6140087106999998</v>
      </c>
      <c r="K88" s="71">
        <f t="shared" si="9"/>
        <v>3.4094022244125811E-3</v>
      </c>
      <c r="L88" s="36">
        <f t="shared" si="10"/>
        <v>9.6554808329318072E-4</v>
      </c>
      <c r="M88" s="37">
        <f t="shared" si="11"/>
        <v>0.81366459627329191</v>
      </c>
      <c r="N88" s="36">
        <f t="shared" si="12"/>
        <v>5.5524540325433093E-3</v>
      </c>
      <c r="O88" s="74">
        <f t="shared" si="13"/>
        <v>1225933</v>
      </c>
      <c r="P88" s="38">
        <f t="shared" si="14"/>
        <v>372433.9156295482</v>
      </c>
      <c r="Q88" s="38">
        <f t="shared" si="15"/>
        <v>535427.03684940957</v>
      </c>
      <c r="R88" s="38">
        <f t="shared" si="16"/>
        <v>2133793.9524789578</v>
      </c>
      <c r="S88" s="47">
        <f>'Pasos FISMDF'!D778</f>
        <v>2133794</v>
      </c>
    </row>
    <row r="89" spans="1:20">
      <c r="A89" s="66" t="s">
        <v>23</v>
      </c>
      <c r="B89" s="66" t="s">
        <v>168</v>
      </c>
      <c r="C89" s="179" t="s">
        <v>169</v>
      </c>
      <c r="D89" s="179"/>
      <c r="E89" s="179"/>
      <c r="F89" s="179"/>
      <c r="G89" s="67">
        <v>13308428</v>
      </c>
      <c r="H89" s="67">
        <v>2924</v>
      </c>
      <c r="I89" s="67">
        <v>2490</v>
      </c>
      <c r="J89" s="70">
        <v>3.3721173843000001</v>
      </c>
      <c r="K89" s="71">
        <f t="shared" si="9"/>
        <v>4.9200011056398027E-2</v>
      </c>
      <c r="L89" s="36">
        <f t="shared" si="10"/>
        <v>1.3933520672144579E-2</v>
      </c>
      <c r="M89" s="37">
        <f t="shared" si="11"/>
        <v>1.17429718875502</v>
      </c>
      <c r="N89" s="36">
        <f t="shared" si="12"/>
        <v>8.0134138697575599E-3</v>
      </c>
      <c r="O89" s="74">
        <f t="shared" si="13"/>
        <v>13308428</v>
      </c>
      <c r="P89" s="38">
        <f t="shared" si="14"/>
        <v>5374476.6855452051</v>
      </c>
      <c r="Q89" s="38">
        <f t="shared" si="15"/>
        <v>772739.1200692096</v>
      </c>
      <c r="R89" s="38">
        <f t="shared" si="16"/>
        <v>19455643.805614416</v>
      </c>
      <c r="S89" s="47">
        <f>'Pasos FISMDF'!D779</f>
        <v>19455644</v>
      </c>
    </row>
    <row r="90" spans="1:20">
      <c r="A90" s="66" t="s">
        <v>23</v>
      </c>
      <c r="B90" s="66" t="s">
        <v>170</v>
      </c>
      <c r="C90" s="179" t="s">
        <v>171</v>
      </c>
      <c r="D90" s="179"/>
      <c r="E90" s="179"/>
      <c r="F90" s="179"/>
      <c r="G90" s="67">
        <v>1321162</v>
      </c>
      <c r="H90" s="67">
        <v>438</v>
      </c>
      <c r="I90" s="67">
        <v>531</v>
      </c>
      <c r="J90" s="70">
        <v>3.3691825088999998</v>
      </c>
      <c r="K90" s="71">
        <f t="shared" si="9"/>
        <v>1.0482918940513411E-2</v>
      </c>
      <c r="L90" s="36">
        <f t="shared" si="10"/>
        <v>2.9687791654076316E-3</v>
      </c>
      <c r="M90" s="37">
        <f t="shared" si="11"/>
        <v>0.82485875706214684</v>
      </c>
      <c r="N90" s="36">
        <f t="shared" si="12"/>
        <v>5.6288430796982373E-3</v>
      </c>
      <c r="O90" s="74">
        <f t="shared" si="13"/>
        <v>1321162</v>
      </c>
      <c r="P90" s="38">
        <f t="shared" si="14"/>
        <v>1145125.8288878582</v>
      </c>
      <c r="Q90" s="38">
        <f t="shared" si="15"/>
        <v>542793.28624583699</v>
      </c>
      <c r="R90" s="38">
        <f t="shared" si="16"/>
        <v>3009081.1151336953</v>
      </c>
      <c r="S90" s="47">
        <f>'Pasos FISMDF'!D780</f>
        <v>3009081</v>
      </c>
    </row>
    <row r="91" spans="1:20">
      <c r="A91" s="66" t="s">
        <v>23</v>
      </c>
      <c r="B91" s="66" t="s">
        <v>172</v>
      </c>
      <c r="C91" s="179" t="s">
        <v>173</v>
      </c>
      <c r="D91" s="179"/>
      <c r="E91" s="179"/>
      <c r="F91" s="179"/>
      <c r="G91" s="67">
        <v>9427782</v>
      </c>
      <c r="H91" s="67">
        <v>2934</v>
      </c>
      <c r="I91" s="67">
        <v>1869</v>
      </c>
      <c r="J91" s="70">
        <v>3.632370812</v>
      </c>
      <c r="K91" s="71">
        <f t="shared" si="9"/>
        <v>3.977980480498295E-2</v>
      </c>
      <c r="L91" s="36">
        <f t="shared" si="10"/>
        <v>1.1265703415162708E-2</v>
      </c>
      <c r="M91" s="37">
        <f t="shared" si="11"/>
        <v>1.5698234349919744</v>
      </c>
      <c r="N91" s="36">
        <f t="shared" si="12"/>
        <v>1.0712488292995042E-2</v>
      </c>
      <c r="O91" s="74">
        <f t="shared" si="13"/>
        <v>9427782</v>
      </c>
      <c r="P91" s="38">
        <f t="shared" si="14"/>
        <v>4345438.728354062</v>
      </c>
      <c r="Q91" s="38">
        <f t="shared" si="15"/>
        <v>1033012.7598328004</v>
      </c>
      <c r="R91" s="38">
        <f t="shared" si="16"/>
        <v>14806233.488186862</v>
      </c>
      <c r="S91" s="47">
        <f>'Pasos FISMDF'!D781</f>
        <v>14806233</v>
      </c>
    </row>
    <row r="92" spans="1:20">
      <c r="A92" s="66" t="s">
        <v>23</v>
      </c>
      <c r="B92" s="66" t="s">
        <v>174</v>
      </c>
      <c r="C92" s="179" t="s">
        <v>175</v>
      </c>
      <c r="D92" s="179"/>
      <c r="E92" s="179"/>
      <c r="F92" s="179"/>
      <c r="G92" s="67">
        <v>9501442</v>
      </c>
      <c r="H92" s="67">
        <v>2250</v>
      </c>
      <c r="I92" s="67">
        <v>1834</v>
      </c>
      <c r="J92" s="70">
        <v>3.6179406425999998</v>
      </c>
      <c r="K92" s="71">
        <f t="shared" ref="K92:K122" si="17">(I92/$I$15)*J92</f>
        <v>3.8879792446639555E-2</v>
      </c>
      <c r="L92" s="36">
        <f t="shared" ref="L92:L122" si="18">K92/$K$15</f>
        <v>1.1010818496828273E-2</v>
      </c>
      <c r="M92" s="37">
        <f t="shared" ref="M92:M122" si="19">H92/I92</f>
        <v>1.2268266085059978</v>
      </c>
      <c r="N92" s="36">
        <f t="shared" ref="N92:N122" si="20">M92/$M$15</f>
        <v>8.3718750709199999E-3</v>
      </c>
      <c r="O92" s="74">
        <f t="shared" ref="O92:O122" si="21">G92</f>
        <v>9501442</v>
      </c>
      <c r="P92" s="38">
        <f t="shared" ref="P92:P122" si="22">L92*$E$3*$E$7</f>
        <v>4247123.8025489766</v>
      </c>
      <c r="Q92" s="38">
        <f t="shared" ref="Q92:Q122" si="23">N92*$E$4*$E$7</f>
        <v>807305.78512199013</v>
      </c>
      <c r="R92" s="38">
        <f t="shared" ref="R92:R122" si="24">O92+P92+Q92</f>
        <v>14555871.587670967</v>
      </c>
      <c r="S92" s="47">
        <f>'Pasos FISMDF'!D782</f>
        <v>14555872</v>
      </c>
    </row>
    <row r="93" spans="1:20">
      <c r="A93" s="66" t="s">
        <v>23</v>
      </c>
      <c r="B93" s="66" t="s">
        <v>176</v>
      </c>
      <c r="C93" s="179" t="s">
        <v>177</v>
      </c>
      <c r="D93" s="179"/>
      <c r="E93" s="179"/>
      <c r="F93" s="179"/>
      <c r="G93" s="67">
        <v>3132277</v>
      </c>
      <c r="H93" s="67">
        <v>659</v>
      </c>
      <c r="I93" s="67">
        <v>812</v>
      </c>
      <c r="J93" s="70">
        <v>3.5038296015000001</v>
      </c>
      <c r="K93" s="71">
        <f t="shared" si="17"/>
        <v>1.6671020124093237E-2</v>
      </c>
      <c r="L93" s="36">
        <f t="shared" si="18"/>
        <v>4.7212591732656668E-3</v>
      </c>
      <c r="M93" s="37">
        <f t="shared" si="19"/>
        <v>0.81157635467980294</v>
      </c>
      <c r="N93" s="36">
        <f t="shared" si="20"/>
        <v>5.5382038543866103E-3</v>
      </c>
      <c r="O93" s="74">
        <f t="shared" si="21"/>
        <v>3132277</v>
      </c>
      <c r="P93" s="38">
        <f t="shared" si="22"/>
        <v>1821097.3342767695</v>
      </c>
      <c r="Q93" s="38">
        <f t="shared" si="23"/>
        <v>534052.8821746842</v>
      </c>
      <c r="R93" s="38">
        <f t="shared" si="24"/>
        <v>5487427.216451453</v>
      </c>
      <c r="S93" s="47">
        <f>'Pasos FISMDF'!D783</f>
        <v>5487427</v>
      </c>
    </row>
    <row r="94" spans="1:20">
      <c r="A94" s="66" t="s">
        <v>23</v>
      </c>
      <c r="B94" s="66" t="s">
        <v>178</v>
      </c>
      <c r="C94" s="179" t="s">
        <v>179</v>
      </c>
      <c r="D94" s="179"/>
      <c r="E94" s="179"/>
      <c r="F94" s="179"/>
      <c r="G94" s="67">
        <v>2062941</v>
      </c>
      <c r="H94" s="67">
        <v>699</v>
      </c>
      <c r="I94" s="67">
        <v>620</v>
      </c>
      <c r="J94" s="70">
        <v>3.4877700138000001</v>
      </c>
      <c r="K94" s="71">
        <f t="shared" si="17"/>
        <v>1.2670760969378069E-2</v>
      </c>
      <c r="L94" s="36">
        <f t="shared" si="18"/>
        <v>3.5883794760991922E-3</v>
      </c>
      <c r="M94" s="37">
        <f t="shared" si="19"/>
        <v>1.1274193548387097</v>
      </c>
      <c r="N94" s="36">
        <f t="shared" si="20"/>
        <v>7.6935191377541425E-3</v>
      </c>
      <c r="O94" s="74">
        <f t="shared" si="21"/>
        <v>2062941</v>
      </c>
      <c r="P94" s="38">
        <f t="shared" si="22"/>
        <v>1384119.7990784387</v>
      </c>
      <c r="Q94" s="38">
        <f t="shared" si="23"/>
        <v>741891.44668795506</v>
      </c>
      <c r="R94" s="38">
        <f t="shared" si="24"/>
        <v>4188952.2457663934</v>
      </c>
      <c r="S94" s="47">
        <f>'Pasos FISMDF'!D784</f>
        <v>4188952</v>
      </c>
    </row>
    <row r="95" spans="1:20">
      <c r="A95" s="66" t="s">
        <v>23</v>
      </c>
      <c r="B95" s="66" t="s">
        <v>180</v>
      </c>
      <c r="C95" s="179" t="s">
        <v>181</v>
      </c>
      <c r="D95" s="179"/>
      <c r="E95" s="179"/>
      <c r="F95" s="179"/>
      <c r="G95" s="67">
        <v>56196728</v>
      </c>
      <c r="H95" s="67">
        <v>9093</v>
      </c>
      <c r="I95" s="67">
        <v>4776</v>
      </c>
      <c r="J95" s="70">
        <v>3.4968432163999998</v>
      </c>
      <c r="K95" s="71">
        <f t="shared" si="17"/>
        <v>9.7859647733686467E-2</v>
      </c>
      <c r="L95" s="36">
        <f t="shared" si="18"/>
        <v>2.7714006468476025E-2</v>
      </c>
      <c r="M95" s="37">
        <f t="shared" si="19"/>
        <v>1.903894472361809</v>
      </c>
      <c r="N95" s="36">
        <f t="shared" si="20"/>
        <v>1.2992191855243976E-2</v>
      </c>
      <c r="O95" s="74">
        <f t="shared" si="21"/>
        <v>56196728</v>
      </c>
      <c r="P95" s="38">
        <f t="shared" si="22"/>
        <v>10689924.329437122</v>
      </c>
      <c r="Q95" s="38">
        <f t="shared" si="23"/>
        <v>1252846.1733245437</v>
      </c>
      <c r="R95" s="38">
        <f t="shared" si="24"/>
        <v>68139498.502761662</v>
      </c>
      <c r="S95" s="47">
        <f>'Pasos FISMDF'!D785</f>
        <v>68139499</v>
      </c>
    </row>
    <row r="96" spans="1:20">
      <c r="A96" s="66" t="s">
        <v>23</v>
      </c>
      <c r="B96" s="66" t="s">
        <v>182</v>
      </c>
      <c r="C96" s="179" t="s">
        <v>183</v>
      </c>
      <c r="D96" s="179"/>
      <c r="E96" s="179"/>
      <c r="F96" s="179"/>
      <c r="G96" s="67">
        <v>5046251</v>
      </c>
      <c r="H96" s="67">
        <v>2007</v>
      </c>
      <c r="I96" s="67">
        <v>1245</v>
      </c>
      <c r="J96" s="70">
        <v>3.4992094571000001</v>
      </c>
      <c r="K96" s="71">
        <f t="shared" si="17"/>
        <v>2.5527157622021891E-2</v>
      </c>
      <c r="L96" s="36">
        <f t="shared" si="18"/>
        <v>7.2293312702677052E-3</v>
      </c>
      <c r="M96" s="37">
        <f t="shared" si="19"/>
        <v>1.6120481927710844</v>
      </c>
      <c r="N96" s="36">
        <f t="shared" si="20"/>
        <v>1.1000630394393586E-2</v>
      </c>
      <c r="O96" s="74">
        <f t="shared" si="21"/>
        <v>5046251</v>
      </c>
      <c r="P96" s="38">
        <f t="shared" si="22"/>
        <v>2788517.9401794714</v>
      </c>
      <c r="Q96" s="38">
        <f t="shared" si="23"/>
        <v>1060798.5047735318</v>
      </c>
      <c r="R96" s="38">
        <f t="shared" si="24"/>
        <v>8895567.444953002</v>
      </c>
      <c r="S96" s="47">
        <f>'Pasos FISMDF'!D786</f>
        <v>8895567</v>
      </c>
    </row>
    <row r="97" spans="1:19">
      <c r="A97" s="66" t="s">
        <v>23</v>
      </c>
      <c r="B97" s="66" t="s">
        <v>184</v>
      </c>
      <c r="C97" s="179" t="s">
        <v>185</v>
      </c>
      <c r="D97" s="179"/>
      <c r="E97" s="179"/>
      <c r="F97" s="179"/>
      <c r="G97" s="67">
        <v>5782961</v>
      </c>
      <c r="H97" s="67">
        <v>1641</v>
      </c>
      <c r="I97" s="67">
        <v>1233</v>
      </c>
      <c r="J97" s="70">
        <v>3.3746220264</v>
      </c>
      <c r="K97" s="71">
        <f t="shared" si="17"/>
        <v>2.4380992596777257E-2</v>
      </c>
      <c r="L97" s="36">
        <f t="shared" si="18"/>
        <v>6.904735528721455E-3</v>
      </c>
      <c r="M97" s="37">
        <f t="shared" si="19"/>
        <v>1.3309002433090025</v>
      </c>
      <c r="N97" s="36">
        <f t="shared" si="20"/>
        <v>9.0820744281122495E-3</v>
      </c>
      <c r="O97" s="74">
        <f t="shared" si="21"/>
        <v>5782961</v>
      </c>
      <c r="P97" s="38">
        <f t="shared" si="22"/>
        <v>2663313.9600644391</v>
      </c>
      <c r="Q97" s="38">
        <f t="shared" si="23"/>
        <v>875790.80726986786</v>
      </c>
      <c r="R97" s="38">
        <f t="shared" si="24"/>
        <v>9322065.7673343066</v>
      </c>
      <c r="S97" s="47">
        <f>'Pasos FISMDF'!D787</f>
        <v>9322066</v>
      </c>
    </row>
    <row r="98" spans="1:19">
      <c r="A98" s="66" t="s">
        <v>23</v>
      </c>
      <c r="B98" s="66" t="s">
        <v>186</v>
      </c>
      <c r="C98" s="179" t="s">
        <v>187</v>
      </c>
      <c r="D98" s="179"/>
      <c r="E98" s="179"/>
      <c r="F98" s="179"/>
      <c r="G98" s="67">
        <v>1280702</v>
      </c>
      <c r="H98" s="67">
        <v>759</v>
      </c>
      <c r="I98" s="67">
        <v>453</v>
      </c>
      <c r="J98" s="70">
        <v>3.4598410954999999</v>
      </c>
      <c r="K98" s="71">
        <f t="shared" si="17"/>
        <v>9.1836965244840672E-3</v>
      </c>
      <c r="L98" s="36">
        <f t="shared" si="18"/>
        <v>2.6008373295672432E-3</v>
      </c>
      <c r="M98" s="37">
        <f t="shared" si="19"/>
        <v>1.6754966887417218</v>
      </c>
      <c r="N98" s="36">
        <f t="shared" si="20"/>
        <v>1.1433603463302492E-2</v>
      </c>
      <c r="O98" s="74">
        <f t="shared" si="21"/>
        <v>1280702</v>
      </c>
      <c r="P98" s="38">
        <f t="shared" si="22"/>
        <v>1003202.2716698889</v>
      </c>
      <c r="Q98" s="38">
        <f t="shared" si="23"/>
        <v>1102550.4014957282</v>
      </c>
      <c r="R98" s="38">
        <f t="shared" si="24"/>
        <v>3386454.673165617</v>
      </c>
      <c r="S98" s="47">
        <f>'Pasos FISMDF'!D788</f>
        <v>3386455</v>
      </c>
    </row>
    <row r="99" spans="1:19">
      <c r="A99" s="66" t="s">
        <v>23</v>
      </c>
      <c r="B99" s="66" t="s">
        <v>188</v>
      </c>
      <c r="C99" s="179" t="s">
        <v>189</v>
      </c>
      <c r="D99" s="179"/>
      <c r="E99" s="179"/>
      <c r="F99" s="179"/>
      <c r="G99" s="67">
        <v>501996</v>
      </c>
      <c r="H99" s="67">
        <v>97</v>
      </c>
      <c r="I99" s="67">
        <v>61</v>
      </c>
      <c r="J99" s="70">
        <v>3.6647441312</v>
      </c>
      <c r="K99" s="71">
        <f t="shared" si="17"/>
        <v>1.3098955362248188E-3</v>
      </c>
      <c r="L99" s="36">
        <f t="shared" si="18"/>
        <v>3.7096448030096496E-4</v>
      </c>
      <c r="M99" s="37">
        <f t="shared" si="19"/>
        <v>1.5901639344262295</v>
      </c>
      <c r="N99" s="36">
        <f t="shared" si="20"/>
        <v>1.0851292031814399E-2</v>
      </c>
      <c r="O99" s="74">
        <f t="shared" si="21"/>
        <v>501996</v>
      </c>
      <c r="P99" s="38">
        <f t="shared" si="22"/>
        <v>143089.46011963417</v>
      </c>
      <c r="Q99" s="38">
        <f t="shared" si="23"/>
        <v>1046397.7017240933</v>
      </c>
      <c r="R99" s="38">
        <f t="shared" si="24"/>
        <v>1691483.1618437273</v>
      </c>
      <c r="S99" s="47">
        <f>'Pasos FISMDF'!D789</f>
        <v>1691483</v>
      </c>
    </row>
    <row r="100" spans="1:19">
      <c r="A100" s="66" t="s">
        <v>23</v>
      </c>
      <c r="B100" s="66" t="s">
        <v>190</v>
      </c>
      <c r="C100" s="179" t="s">
        <v>191</v>
      </c>
      <c r="D100" s="179"/>
      <c r="E100" s="179"/>
      <c r="F100" s="179"/>
      <c r="G100" s="67">
        <v>7604985</v>
      </c>
      <c r="H100" s="67">
        <v>2181</v>
      </c>
      <c r="I100" s="67">
        <v>1887</v>
      </c>
      <c r="J100" s="70">
        <v>3.5311720886</v>
      </c>
      <c r="K100" s="71">
        <f t="shared" si="17"/>
        <v>3.9043968377191172E-2</v>
      </c>
      <c r="L100" s="36">
        <f t="shared" si="18"/>
        <v>1.1057313379107614E-2</v>
      </c>
      <c r="M100" s="37">
        <f t="shared" si="19"/>
        <v>1.1558028616852147</v>
      </c>
      <c r="N100" s="36">
        <f t="shared" si="20"/>
        <v>7.8872084266447019E-3</v>
      </c>
      <c r="O100" s="74">
        <f t="shared" si="21"/>
        <v>7604985</v>
      </c>
      <c r="P100" s="38">
        <f t="shared" si="22"/>
        <v>4265057.9389878055</v>
      </c>
      <c r="Q100" s="38">
        <f t="shared" si="23"/>
        <v>760569.04066933889</v>
      </c>
      <c r="R100" s="38">
        <f t="shared" si="24"/>
        <v>12630611.979657145</v>
      </c>
      <c r="S100" s="47">
        <f>'Pasos FISMDF'!D790</f>
        <v>12630612</v>
      </c>
    </row>
    <row r="101" spans="1:19">
      <c r="A101" s="66" t="s">
        <v>23</v>
      </c>
      <c r="B101" s="66" t="s">
        <v>192</v>
      </c>
      <c r="C101" s="179" t="s">
        <v>193</v>
      </c>
      <c r="D101" s="179"/>
      <c r="E101" s="179"/>
      <c r="F101" s="179"/>
      <c r="G101" s="67">
        <v>26275457</v>
      </c>
      <c r="H101" s="67">
        <v>3501</v>
      </c>
      <c r="I101" s="67">
        <v>2529</v>
      </c>
      <c r="J101" s="70">
        <v>3.4792531201000001</v>
      </c>
      <c r="K101" s="71">
        <f t="shared" si="17"/>
        <v>5.1558232885662303E-2</v>
      </c>
      <c r="L101" s="36">
        <f t="shared" si="18"/>
        <v>1.4601372810833957E-2</v>
      </c>
      <c r="M101" s="37">
        <f t="shared" si="19"/>
        <v>1.3843416370106763</v>
      </c>
      <c r="N101" s="36">
        <f t="shared" si="20"/>
        <v>9.4467589471667422E-3</v>
      </c>
      <c r="O101" s="74">
        <f t="shared" si="21"/>
        <v>26275457</v>
      </c>
      <c r="P101" s="38">
        <f t="shared" si="22"/>
        <v>5632082.4862064319</v>
      </c>
      <c r="Q101" s="38">
        <f t="shared" si="23"/>
        <v>910957.59123201424</v>
      </c>
      <c r="R101" s="38">
        <f t="shared" si="24"/>
        <v>32818497.077438444</v>
      </c>
      <c r="S101" s="47">
        <f>'Pasos FISMDF'!D791</f>
        <v>32818497</v>
      </c>
    </row>
    <row r="102" spans="1:19">
      <c r="A102" s="66" t="s">
        <v>23</v>
      </c>
      <c r="B102" s="66" t="s">
        <v>194</v>
      </c>
      <c r="C102" s="179" t="s">
        <v>195</v>
      </c>
      <c r="D102" s="179"/>
      <c r="E102" s="179"/>
      <c r="F102" s="179"/>
      <c r="G102" s="67">
        <v>1472478</v>
      </c>
      <c r="H102" s="67">
        <v>244</v>
      </c>
      <c r="I102" s="67">
        <v>261</v>
      </c>
      <c r="J102" s="70">
        <v>3.5023061598999998</v>
      </c>
      <c r="K102" s="71">
        <f t="shared" si="17"/>
        <v>5.3562123245590697E-3</v>
      </c>
      <c r="L102" s="36">
        <f t="shared" si="18"/>
        <v>1.5168877718968374E-3</v>
      </c>
      <c r="M102" s="37">
        <f t="shared" si="19"/>
        <v>0.93486590038314177</v>
      </c>
      <c r="N102" s="36">
        <f t="shared" si="20"/>
        <v>6.379532748806158E-3</v>
      </c>
      <c r="O102" s="74">
        <f t="shared" si="21"/>
        <v>1472478</v>
      </c>
      <c r="P102" s="38">
        <f t="shared" si="22"/>
        <v>585098.20715638099</v>
      </c>
      <c r="Q102" s="38">
        <f t="shared" si="23"/>
        <v>615182.8175716477</v>
      </c>
      <c r="R102" s="38">
        <f t="shared" si="24"/>
        <v>2672759.024728029</v>
      </c>
      <c r="S102" s="47">
        <f>'Pasos FISMDF'!D792</f>
        <v>2672759</v>
      </c>
    </row>
    <row r="103" spans="1:19">
      <c r="A103" s="66" t="s">
        <v>23</v>
      </c>
      <c r="B103" s="66" t="s">
        <v>196</v>
      </c>
      <c r="C103" s="179" t="s">
        <v>197</v>
      </c>
      <c r="D103" s="179"/>
      <c r="E103" s="179"/>
      <c r="F103" s="179"/>
      <c r="G103" s="67">
        <v>3323340</v>
      </c>
      <c r="H103" s="67">
        <v>1111</v>
      </c>
      <c r="I103" s="67">
        <v>796</v>
      </c>
      <c r="J103" s="70">
        <v>3.5530841618000002</v>
      </c>
      <c r="K103" s="71">
        <f t="shared" si="17"/>
        <v>1.6572259746122746E-2</v>
      </c>
      <c r="L103" s="36">
        <f t="shared" si="18"/>
        <v>4.6932900785745446E-3</v>
      </c>
      <c r="M103" s="37">
        <f t="shared" si="19"/>
        <v>1.3957286432160805</v>
      </c>
      <c r="N103" s="36">
        <f t="shared" si="20"/>
        <v>9.5244639730623949E-3</v>
      </c>
      <c r="O103" s="74">
        <f t="shared" si="21"/>
        <v>3323340</v>
      </c>
      <c r="P103" s="38">
        <f t="shared" si="22"/>
        <v>1810309.0166024179</v>
      </c>
      <c r="Q103" s="38">
        <f t="shared" si="23"/>
        <v>918450.74138143717</v>
      </c>
      <c r="R103" s="38">
        <f t="shared" si="24"/>
        <v>6052099.757983855</v>
      </c>
      <c r="S103" s="47">
        <f>'Pasos FISMDF'!D793</f>
        <v>6052100</v>
      </c>
    </row>
    <row r="104" spans="1:19">
      <c r="A104" s="66" t="s">
        <v>23</v>
      </c>
      <c r="B104" s="66" t="s">
        <v>198</v>
      </c>
      <c r="C104" s="179" t="s">
        <v>199</v>
      </c>
      <c r="D104" s="179"/>
      <c r="E104" s="179"/>
      <c r="F104" s="179"/>
      <c r="G104" s="67">
        <v>968633</v>
      </c>
      <c r="H104" s="67">
        <v>292</v>
      </c>
      <c r="I104" s="67">
        <v>313</v>
      </c>
      <c r="J104" s="70">
        <v>3.3733748229999998</v>
      </c>
      <c r="K104" s="71">
        <f t="shared" si="17"/>
        <v>6.1868858890614196E-3</v>
      </c>
      <c r="L104" s="36">
        <f t="shared" si="18"/>
        <v>1.7521358345350753E-3</v>
      </c>
      <c r="M104" s="37">
        <f t="shared" si="19"/>
        <v>0.93290734824281152</v>
      </c>
      <c r="N104" s="36">
        <f t="shared" si="20"/>
        <v>6.3661675725660578E-3</v>
      </c>
      <c r="O104" s="74">
        <f t="shared" si="21"/>
        <v>968633</v>
      </c>
      <c r="P104" s="38">
        <f t="shared" si="22"/>
        <v>675838.74988916668</v>
      </c>
      <c r="Q104" s="38">
        <f t="shared" si="23"/>
        <v>613894.00425248023</v>
      </c>
      <c r="R104" s="38">
        <f t="shared" si="24"/>
        <v>2258365.7541416469</v>
      </c>
      <c r="S104" s="47">
        <f>'Pasos FISMDF'!D794</f>
        <v>2258366</v>
      </c>
    </row>
    <row r="105" spans="1:19">
      <c r="A105" s="66" t="s">
        <v>23</v>
      </c>
      <c r="B105" s="66" t="s">
        <v>200</v>
      </c>
      <c r="C105" s="179" t="s">
        <v>201</v>
      </c>
      <c r="D105" s="179"/>
      <c r="E105" s="179"/>
      <c r="F105" s="179"/>
      <c r="G105" s="67">
        <v>13185121</v>
      </c>
      <c r="H105" s="67">
        <v>4970</v>
      </c>
      <c r="I105" s="67">
        <v>4436</v>
      </c>
      <c r="J105" s="70">
        <v>3.5580737150999999</v>
      </c>
      <c r="K105" s="71">
        <f t="shared" si="17"/>
        <v>9.2484648018795038E-2</v>
      </c>
      <c r="L105" s="36">
        <f t="shared" si="18"/>
        <v>2.6191798078027465E-2</v>
      </c>
      <c r="M105" s="37">
        <f t="shared" si="19"/>
        <v>1.1203787195671777</v>
      </c>
      <c r="N105" s="36">
        <f t="shared" si="20"/>
        <v>7.6454737835822449E-3</v>
      </c>
      <c r="O105" s="74">
        <f t="shared" si="21"/>
        <v>13185121</v>
      </c>
      <c r="P105" s="38">
        <f t="shared" si="22"/>
        <v>10102773.838365443</v>
      </c>
      <c r="Q105" s="38">
        <f t="shared" si="23"/>
        <v>737258.39948614745</v>
      </c>
      <c r="R105" s="38">
        <f t="shared" si="24"/>
        <v>24025153.23785159</v>
      </c>
      <c r="S105" s="47">
        <f>'Pasos FISMDF'!D795</f>
        <v>24025153</v>
      </c>
    </row>
    <row r="106" spans="1:19">
      <c r="A106" s="66" t="s">
        <v>23</v>
      </c>
      <c r="B106" s="66" t="s">
        <v>202</v>
      </c>
      <c r="C106" s="179" t="s">
        <v>203</v>
      </c>
      <c r="D106" s="179"/>
      <c r="E106" s="179"/>
      <c r="F106" s="179"/>
      <c r="G106" s="67">
        <v>3638370</v>
      </c>
      <c r="H106" s="67">
        <v>1261</v>
      </c>
      <c r="I106" s="67">
        <v>1179</v>
      </c>
      <c r="J106" s="70">
        <v>3.6120086810999998</v>
      </c>
      <c r="K106" s="71">
        <f t="shared" si="17"/>
        <v>2.4953171971598246E-2</v>
      </c>
      <c r="L106" s="36">
        <f t="shared" si="18"/>
        <v>7.0667776294458667E-3</v>
      </c>
      <c r="M106" s="37">
        <f t="shared" si="19"/>
        <v>1.0695504664970314</v>
      </c>
      <c r="N106" s="36">
        <f t="shared" si="20"/>
        <v>7.2986213581245282E-3</v>
      </c>
      <c r="O106" s="74">
        <f t="shared" si="21"/>
        <v>3638370</v>
      </c>
      <c r="P106" s="38">
        <f t="shared" si="22"/>
        <v>2725817.2937811771</v>
      </c>
      <c r="Q106" s="38">
        <f t="shared" si="23"/>
        <v>703811.17681696871</v>
      </c>
      <c r="R106" s="38">
        <f t="shared" si="24"/>
        <v>7067998.4705981463</v>
      </c>
      <c r="S106" s="47">
        <f>'Pasos FISMDF'!D796</f>
        <v>7067998</v>
      </c>
    </row>
    <row r="107" spans="1:19">
      <c r="A107" s="66" t="s">
        <v>23</v>
      </c>
      <c r="B107" s="66" t="s">
        <v>204</v>
      </c>
      <c r="C107" s="179" t="s">
        <v>205</v>
      </c>
      <c r="D107" s="179"/>
      <c r="E107" s="179"/>
      <c r="F107" s="179"/>
      <c r="G107" s="67">
        <v>12427879</v>
      </c>
      <c r="H107" s="67">
        <v>1979</v>
      </c>
      <c r="I107" s="67">
        <v>1544</v>
      </c>
      <c r="J107" s="70">
        <v>3.4940983148</v>
      </c>
      <c r="K107" s="71">
        <f t="shared" si="17"/>
        <v>3.1611535069618314E-2</v>
      </c>
      <c r="L107" s="36">
        <f t="shared" si="18"/>
        <v>8.9524365526229329E-3</v>
      </c>
      <c r="M107" s="37">
        <f t="shared" si="19"/>
        <v>1.2817357512953367</v>
      </c>
      <c r="N107" s="36">
        <f t="shared" si="20"/>
        <v>8.7465755220648093E-3</v>
      </c>
      <c r="O107" s="74">
        <f t="shared" si="21"/>
        <v>12427879</v>
      </c>
      <c r="P107" s="38">
        <f t="shared" si="22"/>
        <v>3453158.9440337098</v>
      </c>
      <c r="Q107" s="38">
        <f t="shared" si="23"/>
        <v>843438.41244078055</v>
      </c>
      <c r="R107" s="38">
        <f t="shared" si="24"/>
        <v>16724476.356474491</v>
      </c>
      <c r="S107" s="47">
        <f>'Pasos FISMDF'!D797</f>
        <v>16724476</v>
      </c>
    </row>
    <row r="108" spans="1:19">
      <c r="A108" s="66" t="s">
        <v>23</v>
      </c>
      <c r="B108" s="66" t="s">
        <v>206</v>
      </c>
      <c r="C108" s="179" t="s">
        <v>207</v>
      </c>
      <c r="D108" s="179"/>
      <c r="E108" s="179"/>
      <c r="F108" s="179"/>
      <c r="G108" s="67">
        <v>16548169</v>
      </c>
      <c r="H108" s="67">
        <v>3687</v>
      </c>
      <c r="I108" s="67">
        <v>3233</v>
      </c>
      <c r="J108" s="70">
        <v>3.5425713555999998</v>
      </c>
      <c r="K108" s="71">
        <f t="shared" si="17"/>
        <v>6.7110037340795251E-2</v>
      </c>
      <c r="L108" s="36">
        <f t="shared" si="18"/>
        <v>1.9005668342726247E-2</v>
      </c>
      <c r="M108" s="37">
        <f t="shared" si="19"/>
        <v>1.140426848128673</v>
      </c>
      <c r="N108" s="36">
        <f t="shared" si="20"/>
        <v>7.7822823811125631E-3</v>
      </c>
      <c r="O108" s="74">
        <f t="shared" si="21"/>
        <v>16548169</v>
      </c>
      <c r="P108" s="38">
        <f t="shared" si="22"/>
        <v>7330919.7154594706</v>
      </c>
      <c r="Q108" s="38">
        <f t="shared" si="23"/>
        <v>750450.94850354642</v>
      </c>
      <c r="R108" s="38">
        <f t="shared" si="24"/>
        <v>24629539.663963016</v>
      </c>
      <c r="S108" s="47">
        <f>'Pasos FISMDF'!D798</f>
        <v>24629540</v>
      </c>
    </row>
    <row r="109" spans="1:19">
      <c r="A109" s="66" t="s">
        <v>23</v>
      </c>
      <c r="B109" s="66" t="s">
        <v>208</v>
      </c>
      <c r="C109" s="179" t="s">
        <v>209</v>
      </c>
      <c r="D109" s="179"/>
      <c r="E109" s="179"/>
      <c r="F109" s="179"/>
      <c r="G109" s="67">
        <v>3995831</v>
      </c>
      <c r="H109" s="67">
        <v>1077</v>
      </c>
      <c r="I109" s="67">
        <v>777</v>
      </c>
      <c r="J109" s="70">
        <v>3.5372068125</v>
      </c>
      <c r="K109" s="71">
        <f t="shared" si="17"/>
        <v>1.6104403401533442E-2</v>
      </c>
      <c r="L109" s="36">
        <f t="shared" si="18"/>
        <v>4.5607924244285636E-3</v>
      </c>
      <c r="M109" s="37">
        <f t="shared" si="19"/>
        <v>1.386100386100386</v>
      </c>
      <c r="N109" s="36">
        <f t="shared" si="20"/>
        <v>9.4587606657128322E-3</v>
      </c>
      <c r="O109" s="74">
        <f t="shared" si="21"/>
        <v>3995831</v>
      </c>
      <c r="P109" s="38">
        <f t="shared" si="22"/>
        <v>1759201.6497098117</v>
      </c>
      <c r="Q109" s="38">
        <f t="shared" si="23"/>
        <v>912114.92536941916</v>
      </c>
      <c r="R109" s="38">
        <f t="shared" si="24"/>
        <v>6667147.5750792306</v>
      </c>
      <c r="S109" s="47">
        <f>'Pasos FISMDF'!D799</f>
        <v>6667148</v>
      </c>
    </row>
    <row r="110" spans="1:19">
      <c r="A110" s="66" t="s">
        <v>23</v>
      </c>
      <c r="B110" s="66" t="s">
        <v>210</v>
      </c>
      <c r="C110" s="179" t="s">
        <v>211</v>
      </c>
      <c r="D110" s="179"/>
      <c r="E110" s="179"/>
      <c r="F110" s="179"/>
      <c r="G110" s="67">
        <v>10779750</v>
      </c>
      <c r="H110" s="67">
        <v>1582</v>
      </c>
      <c r="I110" s="67">
        <v>1598</v>
      </c>
      <c r="J110" s="70">
        <v>3.5334406912</v>
      </c>
      <c r="K110" s="71">
        <f t="shared" si="17"/>
        <v>3.3085503653640533E-2</v>
      </c>
      <c r="L110" s="36">
        <f t="shared" si="18"/>
        <v>9.3698667786450973E-3</v>
      </c>
      <c r="M110" s="37">
        <f t="shared" si="19"/>
        <v>0.98998748435544426</v>
      </c>
      <c r="N110" s="36">
        <f t="shared" si="20"/>
        <v>6.7556829003661348E-3</v>
      </c>
      <c r="O110" s="74">
        <f t="shared" si="21"/>
        <v>10779750</v>
      </c>
      <c r="P110" s="38">
        <f t="shared" si="22"/>
        <v>3614171.3019572212</v>
      </c>
      <c r="Q110" s="38">
        <f t="shared" si="23"/>
        <v>651455.24051829253</v>
      </c>
      <c r="R110" s="38">
        <f t="shared" si="24"/>
        <v>15045376.542475514</v>
      </c>
      <c r="S110" s="47">
        <f>'Pasos FISMDF'!D800</f>
        <v>15045377</v>
      </c>
    </row>
    <row r="111" spans="1:19">
      <c r="A111" s="66" t="s">
        <v>23</v>
      </c>
      <c r="B111" s="66" t="s">
        <v>212</v>
      </c>
      <c r="C111" s="179" t="s">
        <v>213</v>
      </c>
      <c r="D111" s="179"/>
      <c r="E111" s="179"/>
      <c r="F111" s="179"/>
      <c r="G111" s="67">
        <v>1384537</v>
      </c>
      <c r="H111" s="67">
        <v>443</v>
      </c>
      <c r="I111" s="67">
        <v>315</v>
      </c>
      <c r="J111" s="70">
        <v>3.3709882943</v>
      </c>
      <c r="K111" s="71">
        <f t="shared" si="17"/>
        <v>6.2220137623167429E-3</v>
      </c>
      <c r="L111" s="36">
        <f t="shared" si="18"/>
        <v>1.7620841036037644E-3</v>
      </c>
      <c r="M111" s="37">
        <f t="shared" si="19"/>
        <v>1.4063492063492065</v>
      </c>
      <c r="N111" s="36">
        <f t="shared" si="20"/>
        <v>9.5969387850014902E-3</v>
      </c>
      <c r="O111" s="74">
        <f t="shared" si="21"/>
        <v>1384537</v>
      </c>
      <c r="P111" s="38">
        <f t="shared" si="22"/>
        <v>679676.02414520516</v>
      </c>
      <c r="Q111" s="38">
        <f t="shared" si="23"/>
        <v>925439.53833055729</v>
      </c>
      <c r="R111" s="38">
        <f t="shared" si="24"/>
        <v>2989652.5624757623</v>
      </c>
      <c r="S111" s="47">
        <f>'Pasos FISMDF'!D801</f>
        <v>2989653</v>
      </c>
    </row>
    <row r="112" spans="1:19">
      <c r="A112" s="66" t="s">
        <v>23</v>
      </c>
      <c r="B112" s="66" t="s">
        <v>214</v>
      </c>
      <c r="C112" s="179" t="s">
        <v>215</v>
      </c>
      <c r="D112" s="179"/>
      <c r="E112" s="179"/>
      <c r="F112" s="179"/>
      <c r="G112" s="67">
        <v>58933713</v>
      </c>
      <c r="H112" s="67">
        <v>16782</v>
      </c>
      <c r="I112" s="67">
        <v>9565</v>
      </c>
      <c r="J112" s="70">
        <v>3.5644603177</v>
      </c>
      <c r="K112" s="71">
        <f t="shared" si="17"/>
        <v>0.19977536263960638</v>
      </c>
      <c r="L112" s="36">
        <f t="shared" si="18"/>
        <v>5.6576697552635127E-2</v>
      </c>
      <c r="M112" s="37">
        <f t="shared" si="19"/>
        <v>1.7545216936748562</v>
      </c>
      <c r="N112" s="36">
        <f t="shared" si="20"/>
        <v>1.1972870760076162E-2</v>
      </c>
      <c r="O112" s="74">
        <f t="shared" si="21"/>
        <v>58933713</v>
      </c>
      <c r="P112" s="38">
        <f t="shared" si="22"/>
        <v>21822922.511585075</v>
      </c>
      <c r="Q112" s="38">
        <f t="shared" si="23"/>
        <v>1154552.3251656953</v>
      </c>
      <c r="R112" s="38">
        <f t="shared" si="24"/>
        <v>81911187.836750761</v>
      </c>
      <c r="S112" s="47">
        <f>'Pasos FISMDF'!D802</f>
        <v>81911188</v>
      </c>
    </row>
    <row r="113" spans="1:19">
      <c r="A113" s="66" t="s">
        <v>23</v>
      </c>
      <c r="B113" s="66" t="s">
        <v>216</v>
      </c>
      <c r="C113" s="179" t="s">
        <v>217</v>
      </c>
      <c r="D113" s="179"/>
      <c r="E113" s="179"/>
      <c r="F113" s="179"/>
      <c r="G113" s="67">
        <v>5972635</v>
      </c>
      <c r="H113" s="67">
        <v>1463</v>
      </c>
      <c r="I113" s="67">
        <v>1261</v>
      </c>
      <c r="J113" s="70">
        <v>3.5325699711</v>
      </c>
      <c r="K113" s="71">
        <f t="shared" si="17"/>
        <v>2.6101714110681348E-2</v>
      </c>
      <c r="L113" s="36">
        <f t="shared" si="18"/>
        <v>7.3920465733775869E-3</v>
      </c>
      <c r="M113" s="37">
        <f t="shared" si="19"/>
        <v>1.1601903251387788</v>
      </c>
      <c r="N113" s="36">
        <f t="shared" si="20"/>
        <v>7.9171485140676484E-3</v>
      </c>
      <c r="O113" s="74">
        <f t="shared" si="21"/>
        <v>5972635</v>
      </c>
      <c r="P113" s="38">
        <f t="shared" si="22"/>
        <v>2851280.943409069</v>
      </c>
      <c r="Q113" s="38">
        <f t="shared" si="23"/>
        <v>763456.1842995109</v>
      </c>
      <c r="R113" s="38">
        <f t="shared" si="24"/>
        <v>9587372.1277085803</v>
      </c>
      <c r="S113" s="47">
        <f>'Pasos FISMDF'!D803</f>
        <v>9587372</v>
      </c>
    </row>
    <row r="114" spans="1:19">
      <c r="A114" s="66" t="s">
        <v>23</v>
      </c>
      <c r="B114" s="66" t="s">
        <v>218</v>
      </c>
      <c r="C114" s="179" t="s">
        <v>219</v>
      </c>
      <c r="D114" s="179"/>
      <c r="E114" s="179"/>
      <c r="F114" s="179"/>
      <c r="G114" s="67">
        <v>22757391</v>
      </c>
      <c r="H114" s="67">
        <v>4047</v>
      </c>
      <c r="I114" s="67">
        <v>2044</v>
      </c>
      <c r="J114" s="70">
        <v>3.5198106895999999</v>
      </c>
      <c r="K114" s="71">
        <f t="shared" si="17"/>
        <v>4.2156385425826483E-2</v>
      </c>
      <c r="L114" s="36">
        <f t="shared" si="18"/>
        <v>1.1938754792561439E-2</v>
      </c>
      <c r="M114" s="37">
        <f t="shared" si="19"/>
        <v>1.9799412915851271</v>
      </c>
      <c r="N114" s="36">
        <f t="shared" si="20"/>
        <v>1.3511135987743483E-2</v>
      </c>
      <c r="O114" s="74">
        <f t="shared" si="21"/>
        <v>22757391</v>
      </c>
      <c r="P114" s="38">
        <f t="shared" si="22"/>
        <v>4605049.9939572448</v>
      </c>
      <c r="Q114" s="38">
        <f t="shared" si="23"/>
        <v>1302888.3200088856</v>
      </c>
      <c r="R114" s="38">
        <f t="shared" si="24"/>
        <v>28665329.313966129</v>
      </c>
      <c r="S114" s="47">
        <f>'Pasos FISMDF'!D804</f>
        <v>28665329</v>
      </c>
    </row>
    <row r="115" spans="1:19">
      <c r="A115" s="66" t="s">
        <v>23</v>
      </c>
      <c r="B115" s="66" t="s">
        <v>220</v>
      </c>
      <c r="C115" s="179" t="s">
        <v>221</v>
      </c>
      <c r="D115" s="179"/>
      <c r="E115" s="179"/>
      <c r="F115" s="179"/>
      <c r="G115" s="67">
        <v>7124372</v>
      </c>
      <c r="H115" s="67">
        <v>1910</v>
      </c>
      <c r="I115" s="67">
        <v>1681</v>
      </c>
      <c r="J115" s="70">
        <v>3.5261585549999999</v>
      </c>
      <c r="K115" s="71">
        <f t="shared" si="17"/>
        <v>3.4732234070589819E-2</v>
      </c>
      <c r="L115" s="36">
        <f t="shared" si="18"/>
        <v>9.8362234280310219E-3</v>
      </c>
      <c r="M115" s="37">
        <f t="shared" si="19"/>
        <v>1.1362284354550862</v>
      </c>
      <c r="N115" s="36">
        <f t="shared" si="20"/>
        <v>7.7536323777985337E-3</v>
      </c>
      <c r="O115" s="74">
        <f t="shared" si="21"/>
        <v>7124372</v>
      </c>
      <c r="P115" s="38">
        <f t="shared" si="22"/>
        <v>3794055.6971685756</v>
      </c>
      <c r="Q115" s="38">
        <f t="shared" si="23"/>
        <v>747688.20858886221</v>
      </c>
      <c r="R115" s="38">
        <f t="shared" si="24"/>
        <v>11666115.905757438</v>
      </c>
      <c r="S115" s="47">
        <f>'Pasos FISMDF'!D805</f>
        <v>11666116</v>
      </c>
    </row>
    <row r="116" spans="1:19">
      <c r="A116" s="66" t="s">
        <v>23</v>
      </c>
      <c r="B116" s="66" t="s">
        <v>222</v>
      </c>
      <c r="C116" s="179" t="s">
        <v>223</v>
      </c>
      <c r="D116" s="179"/>
      <c r="E116" s="179"/>
      <c r="F116" s="179"/>
      <c r="G116" s="67">
        <v>1200594</v>
      </c>
      <c r="H116" s="67">
        <v>342</v>
      </c>
      <c r="I116" s="67">
        <v>341</v>
      </c>
      <c r="J116" s="70">
        <v>3.4867928191000002</v>
      </c>
      <c r="K116" s="71">
        <f t="shared" si="17"/>
        <v>6.9669659989517298E-3</v>
      </c>
      <c r="L116" s="36">
        <f t="shared" si="18"/>
        <v>1.9730557510900942E-3</v>
      </c>
      <c r="M116" s="37">
        <f t="shared" si="19"/>
        <v>1.0029325513196481</v>
      </c>
      <c r="N116" s="36">
        <f t="shared" si="20"/>
        <v>6.844020145953744E-3</v>
      </c>
      <c r="O116" s="74">
        <f t="shared" si="21"/>
        <v>1200594</v>
      </c>
      <c r="P116" s="38">
        <f t="shared" si="22"/>
        <v>761052.59991568641</v>
      </c>
      <c r="Q116" s="38">
        <f t="shared" si="23"/>
        <v>659973.66307004972</v>
      </c>
      <c r="R116" s="38">
        <f t="shared" si="24"/>
        <v>2621620.2629857361</v>
      </c>
      <c r="S116" s="47">
        <f>'Pasos FISMDF'!D806</f>
        <v>2621620</v>
      </c>
    </row>
    <row r="117" spans="1:19">
      <c r="A117" s="66" t="s">
        <v>23</v>
      </c>
      <c r="B117" s="66" t="s">
        <v>224</v>
      </c>
      <c r="C117" s="179" t="s">
        <v>225</v>
      </c>
      <c r="D117" s="179"/>
      <c r="E117" s="179"/>
      <c r="F117" s="179"/>
      <c r="G117" s="67">
        <v>14151653</v>
      </c>
      <c r="H117" s="67">
        <v>3607</v>
      </c>
      <c r="I117" s="67">
        <v>2308</v>
      </c>
      <c r="J117" s="70">
        <v>3.5595950372999998</v>
      </c>
      <c r="K117" s="71">
        <f t="shared" si="17"/>
        <v>4.813927732060095E-2</v>
      </c>
      <c r="L117" s="36">
        <f t="shared" si="18"/>
        <v>1.3633119206412638E-2</v>
      </c>
      <c r="M117" s="37">
        <f t="shared" si="19"/>
        <v>1.5628249566724437</v>
      </c>
      <c r="N117" s="36">
        <f t="shared" si="20"/>
        <v>1.0664730618217346E-2</v>
      </c>
      <c r="O117" s="74">
        <f t="shared" si="21"/>
        <v>14151653</v>
      </c>
      <c r="P117" s="38">
        <f t="shared" si="22"/>
        <v>5258604.9893767284</v>
      </c>
      <c r="Q117" s="38">
        <f t="shared" si="23"/>
        <v>1028407.4537567542</v>
      </c>
      <c r="R117" s="38">
        <f t="shared" si="24"/>
        <v>20438665.443133481</v>
      </c>
      <c r="S117" s="47">
        <f>'Pasos FISMDF'!D807</f>
        <v>20438665</v>
      </c>
    </row>
    <row r="118" spans="1:19">
      <c r="A118" s="66" t="s">
        <v>23</v>
      </c>
      <c r="B118" s="66" t="s">
        <v>226</v>
      </c>
      <c r="C118" s="179" t="s">
        <v>227</v>
      </c>
      <c r="D118" s="179"/>
      <c r="E118" s="179"/>
      <c r="F118" s="179"/>
      <c r="G118" s="67">
        <v>61873843</v>
      </c>
      <c r="H118" s="67">
        <v>13785</v>
      </c>
      <c r="I118" s="67">
        <v>9436</v>
      </c>
      <c r="J118" s="70">
        <v>3.6004439641000001</v>
      </c>
      <c r="K118" s="71">
        <f t="shared" si="17"/>
        <v>0.19907061469599324</v>
      </c>
      <c r="L118" s="36">
        <f t="shared" si="18"/>
        <v>5.6377111824295986E-2</v>
      </c>
      <c r="M118" s="37">
        <f t="shared" si="19"/>
        <v>1.4608944467994913</v>
      </c>
      <c r="N118" s="36">
        <f t="shared" si="20"/>
        <v>9.9691559635310383E-3</v>
      </c>
      <c r="O118" s="74">
        <f t="shared" si="21"/>
        <v>61873843</v>
      </c>
      <c r="P118" s="38">
        <f t="shared" si="22"/>
        <v>21745937.744492386</v>
      </c>
      <c r="Q118" s="38">
        <f t="shared" si="23"/>
        <v>961332.70192929055</v>
      </c>
      <c r="R118" s="38">
        <f t="shared" si="24"/>
        <v>84581113.446421668</v>
      </c>
      <c r="S118" s="47">
        <f>'Pasos FISMDF'!D808</f>
        <v>84581113</v>
      </c>
    </row>
    <row r="119" spans="1:19">
      <c r="A119" s="66" t="s">
        <v>23</v>
      </c>
      <c r="B119" s="66" t="s">
        <v>228</v>
      </c>
      <c r="C119" s="179" t="s">
        <v>229</v>
      </c>
      <c r="D119" s="179"/>
      <c r="E119" s="179"/>
      <c r="F119" s="179"/>
      <c r="G119" s="67">
        <v>2108291</v>
      </c>
      <c r="H119" s="67">
        <v>745</v>
      </c>
      <c r="I119" s="67">
        <v>747</v>
      </c>
      <c r="J119" s="70">
        <v>3.5429371557999998</v>
      </c>
      <c r="K119" s="71">
        <f t="shared" si="17"/>
        <v>1.5507693894262342E-2</v>
      </c>
      <c r="L119" s="36">
        <f t="shared" si="18"/>
        <v>4.3918033515339171E-3</v>
      </c>
      <c r="M119" s="37">
        <f t="shared" si="19"/>
        <v>0.99732262382864789</v>
      </c>
      <c r="N119" s="36">
        <f t="shared" si="20"/>
        <v>6.8057379536814655E-3</v>
      </c>
      <c r="O119" s="74">
        <f t="shared" si="21"/>
        <v>2108291</v>
      </c>
      <c r="P119" s="38">
        <f t="shared" si="22"/>
        <v>1694018.7103971457</v>
      </c>
      <c r="Q119" s="38">
        <f t="shared" si="23"/>
        <v>656282.08441810426</v>
      </c>
      <c r="R119" s="38">
        <f t="shared" si="24"/>
        <v>4458591.7948152497</v>
      </c>
      <c r="S119" s="47">
        <f>'Pasos FISMDF'!D809</f>
        <v>4458592</v>
      </c>
    </row>
    <row r="120" spans="1:19">
      <c r="A120" s="66" t="s">
        <v>23</v>
      </c>
      <c r="B120" s="66" t="s">
        <v>230</v>
      </c>
      <c r="C120" s="179" t="s">
        <v>231</v>
      </c>
      <c r="D120" s="179"/>
      <c r="E120" s="179"/>
      <c r="F120" s="179"/>
      <c r="G120" s="67">
        <v>35317005</v>
      </c>
      <c r="H120" s="67">
        <v>4477</v>
      </c>
      <c r="I120" s="67">
        <v>2488</v>
      </c>
      <c r="J120" s="70">
        <v>3.5691163516</v>
      </c>
      <c r="K120" s="71">
        <f t="shared" si="17"/>
        <v>5.2032447075393465E-2</v>
      </c>
      <c r="L120" s="36">
        <f t="shared" si="18"/>
        <v>1.4735671016744303E-2</v>
      </c>
      <c r="M120" s="37">
        <f t="shared" si="19"/>
        <v>1.7994372990353698</v>
      </c>
      <c r="N120" s="36">
        <f t="shared" si="20"/>
        <v>1.2279375227949484E-2</v>
      </c>
      <c r="O120" s="74">
        <f t="shared" si="21"/>
        <v>35317005</v>
      </c>
      <c r="P120" s="38">
        <f t="shared" si="22"/>
        <v>5683884.3669772176</v>
      </c>
      <c r="Q120" s="38">
        <f t="shared" si="23"/>
        <v>1184108.7659849534</v>
      </c>
      <c r="R120" s="38">
        <f t="shared" si="24"/>
        <v>42184998.132962167</v>
      </c>
      <c r="S120" s="47">
        <f>'Pasos FISMDF'!D810</f>
        <v>42184998</v>
      </c>
    </row>
    <row r="121" spans="1:19">
      <c r="A121" s="66" t="s">
        <v>23</v>
      </c>
      <c r="B121" s="66" t="s">
        <v>232</v>
      </c>
      <c r="C121" s="179" t="s">
        <v>233</v>
      </c>
      <c r="D121" s="179"/>
      <c r="E121" s="179"/>
      <c r="F121" s="179"/>
      <c r="G121" s="67">
        <v>820982</v>
      </c>
      <c r="H121" s="67">
        <v>400</v>
      </c>
      <c r="I121" s="67">
        <v>222</v>
      </c>
      <c r="J121" s="70">
        <v>3.4881372176999998</v>
      </c>
      <c r="K121" s="71">
        <f t="shared" si="17"/>
        <v>4.5374275604961852E-3</v>
      </c>
      <c r="L121" s="36">
        <f t="shared" si="18"/>
        <v>1.2850066362802299E-3</v>
      </c>
      <c r="M121" s="37">
        <f t="shared" si="19"/>
        <v>1.8018018018018018</v>
      </c>
      <c r="N121" s="36">
        <f t="shared" si="20"/>
        <v>1.2295510614668494E-2</v>
      </c>
      <c r="O121" s="74">
        <f t="shared" si="21"/>
        <v>820982</v>
      </c>
      <c r="P121" s="38">
        <f t="shared" si="22"/>
        <v>495656.36496062903</v>
      </c>
      <c r="Q121" s="38">
        <f t="shared" si="23"/>
        <v>1185664.7126436278</v>
      </c>
      <c r="R121" s="38">
        <f t="shared" si="24"/>
        <v>2502303.0776042566</v>
      </c>
      <c r="S121" s="47">
        <f>'Pasos FISMDF'!D811</f>
        <v>2502303</v>
      </c>
    </row>
    <row r="122" spans="1:19">
      <c r="A122" s="66" t="s">
        <v>23</v>
      </c>
      <c r="B122" s="66" t="s">
        <v>234</v>
      </c>
      <c r="C122" s="179" t="s">
        <v>235</v>
      </c>
      <c r="D122" s="179"/>
      <c r="E122" s="179"/>
      <c r="F122" s="179"/>
      <c r="G122" s="67">
        <v>1170252</v>
      </c>
      <c r="H122" s="67">
        <v>187</v>
      </c>
      <c r="I122" s="67">
        <v>198</v>
      </c>
      <c r="J122" s="70">
        <v>3.3300855582</v>
      </c>
      <c r="K122" s="71">
        <f t="shared" si="17"/>
        <v>3.8635252166481114E-3</v>
      </c>
      <c r="L122" s="36">
        <f t="shared" si="18"/>
        <v>1.0941564304083197E-3</v>
      </c>
      <c r="M122" s="37">
        <f t="shared" si="19"/>
        <v>0.94444444444444442</v>
      </c>
      <c r="N122" s="36">
        <f t="shared" si="20"/>
        <v>6.4448968138554018E-3</v>
      </c>
      <c r="O122" s="74">
        <f t="shared" si="21"/>
        <v>1170252</v>
      </c>
      <c r="P122" s="38">
        <f t="shared" si="22"/>
        <v>422041.08810237824</v>
      </c>
      <c r="Q122" s="38">
        <f t="shared" si="23"/>
        <v>621485.92021070153</v>
      </c>
      <c r="R122" s="38">
        <f t="shared" si="24"/>
        <v>2213779.0083130798</v>
      </c>
      <c r="S122" s="47">
        <f>'Pasos FISMDF'!D812</f>
        <v>2213779</v>
      </c>
    </row>
    <row r="123" spans="1:19">
      <c r="A123" s="68"/>
      <c r="B123" s="68"/>
      <c r="C123" s="68"/>
      <c r="D123" s="68"/>
      <c r="E123" s="68"/>
      <c r="F123" s="68"/>
      <c r="G123" s="68"/>
      <c r="H123" s="68"/>
      <c r="I123" s="68"/>
      <c r="J123" s="68"/>
    </row>
  </sheetData>
  <mergeCells count="134">
    <mergeCell ref="C24:F24"/>
    <mergeCell ref="C25:F25"/>
    <mergeCell ref="C26:F26"/>
    <mergeCell ref="C27:F27"/>
    <mergeCell ref="P12:Q12"/>
    <mergeCell ref="B9:R9"/>
    <mergeCell ref="B11:B13"/>
    <mergeCell ref="C11:F13"/>
    <mergeCell ref="G11:G13"/>
    <mergeCell ref="H11:J11"/>
    <mergeCell ref="K11:L11"/>
    <mergeCell ref="M11:N11"/>
    <mergeCell ref="O11:Q11"/>
    <mergeCell ref="R11:R13"/>
    <mergeCell ref="I12:J12"/>
    <mergeCell ref="K12:K13"/>
    <mergeCell ref="L12:L13"/>
    <mergeCell ref="M12:N12"/>
    <mergeCell ref="O12:O13"/>
    <mergeCell ref="C15:F15"/>
    <mergeCell ref="C28:F28"/>
    <mergeCell ref="C29:F29"/>
    <mergeCell ref="C30:F30"/>
    <mergeCell ref="C31:F31"/>
    <mergeCell ref="C32:F32"/>
    <mergeCell ref="B1:G1"/>
    <mergeCell ref="B3:D3"/>
    <mergeCell ref="E3:G3"/>
    <mergeCell ref="I3:K3"/>
    <mergeCell ref="B4:D4"/>
    <mergeCell ref="E4:G4"/>
    <mergeCell ref="B5:D5"/>
    <mergeCell ref="E5:G5"/>
    <mergeCell ref="B6:D6"/>
    <mergeCell ref="E6:G6"/>
    <mergeCell ref="B7:D7"/>
    <mergeCell ref="E7:G7"/>
    <mergeCell ref="C22:F22"/>
    <mergeCell ref="C17:F17"/>
    <mergeCell ref="C18:F18"/>
    <mergeCell ref="C19:F19"/>
    <mergeCell ref="C20:F20"/>
    <mergeCell ref="C21:F21"/>
    <mergeCell ref="C23:F23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108:F108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</mergeCells>
  <conditionalFormatting sqref="I2">
    <cfRule type="cellIs" dxfId="1" priority="1" operator="notEqual">
      <formula>0</formula>
    </cfRule>
  </conditionalFormatting>
  <conditionalFormatting sqref="I3:K3">
    <cfRule type="containsText" dxfId="0" priority="2" operator="containsText" text="Cálculo no validado">
      <formula>NOT(ISERROR(SEARCH("Cálculo no validado",I3)))</formula>
    </cfRule>
  </conditionalFormatting>
  <dataValidations disablePrompts="1" count="1">
    <dataValidation operator="notEqual" allowBlank="1" showInputMessage="1" sqref="I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Pasos FISMDF</vt:lpstr>
      <vt:lpstr>Distribución FISMDF</vt:lpstr>
      <vt:lpstr>Calendario FISMDF</vt:lpstr>
      <vt:lpstr>Distribución FORTAMUN</vt:lpstr>
      <vt:lpstr>Calendario FORTAMUN</vt:lpstr>
      <vt:lpstr>Calendario</vt:lpstr>
      <vt:lpstr>Yucatán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Elideth Gonzalez Rodriguez</dc:creator>
  <cp:lastModifiedBy>Gabriel Abelardo Cauich Castilla</cp:lastModifiedBy>
  <dcterms:created xsi:type="dcterms:W3CDTF">2016-01-12T01:39:13Z</dcterms:created>
  <dcterms:modified xsi:type="dcterms:W3CDTF">2021-04-13T22:13:29Z</dcterms:modified>
</cp:coreProperties>
</file>