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.lunafan\Desktop\II Trimestre\"/>
    </mc:Choice>
  </mc:AlternateContent>
  <bookViews>
    <workbookView xWindow="0" yWindow="0" windowWidth="20490" windowHeight="6930"/>
  </bookViews>
  <sheets>
    <sheet name="Resumen Entidades" sheetId="1" r:id="rId1"/>
    <sheet name="Ingresos Entidades" sheetId="2" r:id="rId2"/>
    <sheet name="Egresos Entidades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15" i="1"/>
  <c r="F14" i="1"/>
  <c r="F13" i="1"/>
  <c r="F10" i="1" l="1"/>
  <c r="F9" i="1"/>
  <c r="F46" i="2"/>
  <c r="F45" i="2"/>
  <c r="F40" i="2"/>
  <c r="F7" i="3" l="1"/>
  <c r="G7" i="3"/>
  <c r="H7" i="3"/>
  <c r="J7" i="3"/>
  <c r="K7" i="3"/>
  <c r="L7" i="3"/>
  <c r="N7" i="3"/>
  <c r="O7" i="3"/>
  <c r="P7" i="3"/>
  <c r="B7" i="3"/>
  <c r="C7" i="3"/>
  <c r="D7" i="3"/>
  <c r="H7" i="2"/>
  <c r="F7" i="2"/>
  <c r="B7" i="2"/>
  <c r="C7" i="2"/>
  <c r="D7" i="2"/>
  <c r="F12" i="1"/>
  <c r="G12" i="1"/>
  <c r="H12" i="1"/>
  <c r="J12" i="1"/>
  <c r="K12" i="1"/>
  <c r="L12" i="1"/>
  <c r="N12" i="1"/>
  <c r="O12" i="1"/>
  <c r="P12" i="1"/>
  <c r="B12" i="1"/>
  <c r="C12" i="1"/>
  <c r="F7" i="1"/>
  <c r="G7" i="1"/>
  <c r="H7" i="1"/>
  <c r="J7" i="1"/>
  <c r="J23" i="1" s="1"/>
  <c r="K7" i="1"/>
  <c r="K23" i="1" s="1"/>
  <c r="L7" i="1"/>
  <c r="L23" i="1" s="1"/>
  <c r="N7" i="1"/>
  <c r="N23" i="1" s="1"/>
  <c r="O7" i="1"/>
  <c r="O23" i="1" s="1"/>
  <c r="P7" i="1"/>
  <c r="P23" i="1" s="1"/>
  <c r="C7" i="1"/>
  <c r="C23" i="1" s="1"/>
  <c r="D7" i="1"/>
  <c r="B7" i="1"/>
  <c r="B23" i="1" s="1"/>
  <c r="H23" i="1" l="1"/>
  <c r="G23" i="1"/>
  <c r="F23" i="1"/>
  <c r="G7" i="2"/>
  <c r="D16" i="1"/>
  <c r="D15" i="1"/>
  <c r="D14" i="1"/>
  <c r="D13" i="1"/>
  <c r="D12" i="1" s="1"/>
  <c r="D23" i="1" s="1"/>
  <c r="Q53" i="2" l="1"/>
  <c r="M53" i="2"/>
  <c r="I53" i="2"/>
  <c r="E53" i="2"/>
  <c r="R53" i="2" l="1"/>
  <c r="Q11" i="2" l="1"/>
  <c r="M11" i="2"/>
  <c r="I11" i="2"/>
  <c r="E11" i="2"/>
  <c r="Q47" i="2"/>
  <c r="M47" i="2"/>
  <c r="I47" i="2"/>
  <c r="E47" i="2"/>
  <c r="R11" i="2" l="1"/>
  <c r="R47" i="2"/>
  <c r="Q21" i="1" l="1"/>
  <c r="Q20" i="1"/>
  <c r="Q19" i="1"/>
  <c r="Q18" i="1"/>
  <c r="Q17" i="1"/>
  <c r="Q16" i="1"/>
  <c r="Q15" i="1"/>
  <c r="Q14" i="1"/>
  <c r="Q13" i="1"/>
  <c r="Q12" i="1" s="1"/>
  <c r="Q10" i="1"/>
  <c r="Q9" i="1"/>
  <c r="Q7" i="1" s="1"/>
  <c r="Q23" i="1" s="1"/>
  <c r="Q60" i="2"/>
  <c r="Q59" i="2"/>
  <c r="Q58" i="2"/>
  <c r="Q57" i="2"/>
  <c r="Q56" i="2"/>
  <c r="Q55" i="2"/>
  <c r="Q54" i="2"/>
  <c r="Q52" i="2"/>
  <c r="Q48" i="2"/>
  <c r="Q51" i="2"/>
  <c r="Q50" i="2"/>
  <c r="Q49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0" i="2"/>
  <c r="Q9" i="2"/>
  <c r="Q7" i="3" l="1"/>
  <c r="M27" i="2" l="1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0" i="2"/>
  <c r="M9" i="2"/>
  <c r="M10" i="1"/>
  <c r="M9" i="1"/>
  <c r="M7" i="1" s="1"/>
  <c r="M7" i="3" l="1"/>
  <c r="M60" i="2"/>
  <c r="M59" i="2"/>
  <c r="M58" i="2"/>
  <c r="M57" i="2"/>
  <c r="M56" i="2"/>
  <c r="M55" i="2"/>
  <c r="M54" i="2"/>
  <c r="M52" i="2"/>
  <c r="M48" i="2"/>
  <c r="M51" i="2"/>
  <c r="M50" i="2"/>
  <c r="M49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1" i="1"/>
  <c r="M20" i="1"/>
  <c r="M19" i="1"/>
  <c r="M18" i="1"/>
  <c r="M17" i="1"/>
  <c r="M16" i="1"/>
  <c r="M15" i="1"/>
  <c r="M14" i="1"/>
  <c r="M13" i="1"/>
  <c r="M12" i="1" s="1"/>
  <c r="M23" i="1" s="1"/>
  <c r="I20" i="1"/>
  <c r="I19" i="1"/>
  <c r="E20" i="1"/>
  <c r="E19" i="1"/>
  <c r="R20" i="1" l="1"/>
  <c r="R19" i="1"/>
  <c r="I10" i="1" l="1"/>
  <c r="I29" i="2"/>
  <c r="I21" i="2"/>
  <c r="I21" i="1"/>
  <c r="I18" i="1"/>
  <c r="I17" i="1"/>
  <c r="I16" i="1"/>
  <c r="I15" i="1"/>
  <c r="I14" i="1"/>
  <c r="I13" i="1"/>
  <c r="I9" i="1"/>
  <c r="I60" i="2"/>
  <c r="I59" i="2"/>
  <c r="I58" i="2"/>
  <c r="I57" i="2"/>
  <c r="I56" i="2"/>
  <c r="I55" i="2"/>
  <c r="I54" i="2"/>
  <c r="I52" i="2"/>
  <c r="I48" i="2"/>
  <c r="I51" i="2"/>
  <c r="I50" i="2"/>
  <c r="I49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8" i="2"/>
  <c r="I27" i="2"/>
  <c r="I26" i="2"/>
  <c r="I25" i="2"/>
  <c r="I24" i="2"/>
  <c r="I23" i="2"/>
  <c r="I22" i="2"/>
  <c r="I20" i="2"/>
  <c r="I19" i="2"/>
  <c r="I18" i="2"/>
  <c r="I17" i="2"/>
  <c r="I16" i="2"/>
  <c r="I15" i="2"/>
  <c r="I14" i="2"/>
  <c r="I13" i="2"/>
  <c r="I12" i="2"/>
  <c r="I10" i="2"/>
  <c r="I9" i="2"/>
  <c r="I8" i="2"/>
  <c r="I7" i="1" l="1"/>
  <c r="I12" i="1"/>
  <c r="I7" i="3"/>
  <c r="I7" i="2"/>
  <c r="I23" i="1" l="1"/>
  <c r="J7" i="2"/>
  <c r="K7" i="2" l="1"/>
  <c r="E21" i="1"/>
  <c r="R21" i="1" s="1"/>
  <c r="E18" i="1"/>
  <c r="R18" i="1" s="1"/>
  <c r="E17" i="1"/>
  <c r="R17" i="1" s="1"/>
  <c r="E16" i="1"/>
  <c r="R16" i="1" s="1"/>
  <c r="E15" i="1"/>
  <c r="R15" i="1" s="1"/>
  <c r="E14" i="1"/>
  <c r="R14" i="1" s="1"/>
  <c r="E13" i="1"/>
  <c r="R13" i="1" s="1"/>
  <c r="E10" i="1"/>
  <c r="R10" i="1" s="1"/>
  <c r="E9" i="1"/>
  <c r="R9" i="1" s="1"/>
  <c r="E60" i="2"/>
  <c r="R60" i="2" s="1"/>
  <c r="E59" i="2"/>
  <c r="R59" i="2" s="1"/>
  <c r="E58" i="2"/>
  <c r="R58" i="2" s="1"/>
  <c r="E57" i="2"/>
  <c r="R57" i="2" s="1"/>
  <c r="E56" i="2"/>
  <c r="R56" i="2" s="1"/>
  <c r="E55" i="2"/>
  <c r="R55" i="2" s="1"/>
  <c r="E54" i="2"/>
  <c r="R54" i="2" s="1"/>
  <c r="E52" i="2"/>
  <c r="R52" i="2" s="1"/>
  <c r="E48" i="2"/>
  <c r="R48" i="2" s="1"/>
  <c r="E51" i="2"/>
  <c r="R51" i="2" s="1"/>
  <c r="E50" i="2"/>
  <c r="R50" i="2" s="1"/>
  <c r="E49" i="2"/>
  <c r="R49" i="2" s="1"/>
  <c r="E46" i="2"/>
  <c r="R46" i="2" s="1"/>
  <c r="E45" i="2"/>
  <c r="R45" i="2" s="1"/>
  <c r="E44" i="2"/>
  <c r="R44" i="2" s="1"/>
  <c r="E43" i="2"/>
  <c r="R43" i="2" s="1"/>
  <c r="E42" i="2"/>
  <c r="R42" i="2" s="1"/>
  <c r="E41" i="2"/>
  <c r="R41" i="2" s="1"/>
  <c r="E40" i="2"/>
  <c r="R40" i="2" s="1"/>
  <c r="E39" i="2"/>
  <c r="R39" i="2" s="1"/>
  <c r="E38" i="2"/>
  <c r="R38" i="2" s="1"/>
  <c r="E37" i="2"/>
  <c r="R37" i="2" s="1"/>
  <c r="E36" i="2"/>
  <c r="R36" i="2" s="1"/>
  <c r="E35" i="2"/>
  <c r="R35" i="2" s="1"/>
  <c r="E34" i="2"/>
  <c r="R34" i="2" s="1"/>
  <c r="E33" i="2"/>
  <c r="R33" i="2" s="1"/>
  <c r="E32" i="2"/>
  <c r="R32" i="2" s="1"/>
  <c r="E31" i="2"/>
  <c r="R31" i="2" s="1"/>
  <c r="E30" i="2"/>
  <c r="R30" i="2" s="1"/>
  <c r="E29" i="2"/>
  <c r="R29" i="2" s="1"/>
  <c r="E28" i="2"/>
  <c r="R28" i="2" s="1"/>
  <c r="E27" i="2"/>
  <c r="R27" i="2" s="1"/>
  <c r="E26" i="2"/>
  <c r="R26" i="2" s="1"/>
  <c r="E25" i="2"/>
  <c r="R25" i="2" s="1"/>
  <c r="E24" i="2"/>
  <c r="R24" i="2" s="1"/>
  <c r="E23" i="2"/>
  <c r="R23" i="2" s="1"/>
  <c r="E22" i="2"/>
  <c r="R22" i="2" s="1"/>
  <c r="E21" i="2"/>
  <c r="R21" i="2" s="1"/>
  <c r="E20" i="2"/>
  <c r="R20" i="2" s="1"/>
  <c r="E19" i="2"/>
  <c r="R19" i="2" s="1"/>
  <c r="E18" i="2"/>
  <c r="R18" i="2" s="1"/>
  <c r="E17" i="2"/>
  <c r="R17" i="2" s="1"/>
  <c r="E16" i="2"/>
  <c r="R16" i="2" s="1"/>
  <c r="E15" i="2"/>
  <c r="R15" i="2" s="1"/>
  <c r="E14" i="2"/>
  <c r="R14" i="2" s="1"/>
  <c r="E13" i="2"/>
  <c r="R13" i="2" s="1"/>
  <c r="E12" i="2"/>
  <c r="R12" i="2" s="1"/>
  <c r="E10" i="2"/>
  <c r="R10" i="2" s="1"/>
  <c r="E9" i="2"/>
  <c r="R9" i="2" s="1"/>
  <c r="E8" i="2"/>
  <c r="E7" i="3" l="1"/>
  <c r="R7" i="3" s="1"/>
  <c r="L7" i="2"/>
  <c r="M8" i="2"/>
  <c r="E7" i="2"/>
  <c r="E12" i="1"/>
  <c r="R12" i="1" s="1"/>
  <c r="E7" i="1"/>
  <c r="R7" i="1" s="1"/>
  <c r="M7" i="2" l="1"/>
  <c r="E23" i="1"/>
  <c r="R23" i="1" s="1"/>
  <c r="O7" i="2" l="1"/>
  <c r="N7" i="2"/>
  <c r="P7" i="2"/>
  <c r="Q8" i="2" l="1"/>
  <c r="Q7" i="2" l="1"/>
  <c r="R7" i="2" s="1"/>
  <c r="R8" i="2"/>
</calcChain>
</file>

<file path=xl/sharedStrings.xml><?xml version="1.0" encoding="utf-8"?>
<sst xmlns="http://schemas.openxmlformats.org/spreadsheetml/2006/main" count="191" uniqueCount="99">
  <si>
    <t>Entidades Paraestatales</t>
  </si>
  <si>
    <t>(Millones de pesos)</t>
  </si>
  <si>
    <t>CONCEPTO</t>
  </si>
  <si>
    <t>ENERO</t>
  </si>
  <si>
    <t>FEBRERO</t>
  </si>
  <si>
    <t>MARZO</t>
  </si>
  <si>
    <t>I TRIM</t>
  </si>
  <si>
    <t>ABRIL</t>
  </si>
  <si>
    <t>MAYO</t>
  </si>
  <si>
    <t>JUNIO</t>
  </si>
  <si>
    <t>II TRIM</t>
  </si>
  <si>
    <t>JULIO</t>
  </si>
  <si>
    <t>AGOSTO</t>
  </si>
  <si>
    <t>SEPTIEMBRE</t>
  </si>
  <si>
    <t>III TRIM</t>
  </si>
  <si>
    <t>OCTUBRE</t>
  </si>
  <si>
    <t>NOVIEMBRE</t>
  </si>
  <si>
    <t>DICIEMBRE</t>
  </si>
  <si>
    <t>IV TRIM</t>
  </si>
  <si>
    <t>TOTAL</t>
  </si>
  <si>
    <t>RECURSOS TOTALES</t>
  </si>
  <si>
    <t>I.1 INGRESOS OBSERVADOS</t>
  </si>
  <si>
    <t>Propios</t>
  </si>
  <si>
    <t>Transferencias del Ejecutivo y otros entes</t>
  </si>
  <si>
    <t>GASTO EJERCIDO</t>
  </si>
  <si>
    <t>Servicios personales</t>
  </si>
  <si>
    <t>Materiales y suministros</t>
  </si>
  <si>
    <t>Servicios generales</t>
  </si>
  <si>
    <t>Ayudas, Subsidios y Transferencias</t>
  </si>
  <si>
    <t>Bienes Muebles e Inmuebles</t>
  </si>
  <si>
    <t>Inversiones Públicas</t>
  </si>
  <si>
    <t xml:space="preserve">Inversiones Financieras y Otras provisiones </t>
  </si>
  <si>
    <t>Participaciones y Aportaciones</t>
  </si>
  <si>
    <t>Deuda Pública</t>
  </si>
  <si>
    <t xml:space="preserve">REMANENTE  </t>
  </si>
  <si>
    <t>INGRESOS OBSERVADOS</t>
  </si>
  <si>
    <t>ADMINISTRACIÓN DEL PATRIMONIO DE LA BENEFICENCIA PÚBLICA DEL ESTADO DE YUCATÁN</t>
  </si>
  <si>
    <t>AEROPUERTO  DE CHICHÉN ITZÁ DEL ESTADO DE YUCATÁN SA DE CV</t>
  </si>
  <si>
    <t>AGENCIA PARA EL DESARROLLO  DE YUCATÁN</t>
  </si>
  <si>
    <t>CENTRO DE CONCILIACIÓN LABORAL DEL ESTADO DE YUCATÁN</t>
  </si>
  <si>
    <t>CENTRO ESTATAL DE TRASPLANTES DE YUCATÁN</t>
  </si>
  <si>
    <t>COLEGIO DE BACHILLERES DEL ESTADO DE YUCATÁN</t>
  </si>
  <si>
    <t>COLEGIO DE EDUCACIÓN PROFESIONAL TÉCNICA DEL ESTADO DE YUCATÁN</t>
  </si>
  <si>
    <t>COLEGIO DE ESTUDIOS CIENTÍFICOS Y TECNOLÓGICOS DEL ESTADO DE YUCATÁN</t>
  </si>
  <si>
    <t>COMISIÓN EJECUTIVA ESTATAL DE ATENCIÓN A VÍCTIMAS</t>
  </si>
  <si>
    <t>EMPRESA PORTUARIA YUCATECA SA DE CV</t>
  </si>
  <si>
    <t>FIDEICOMISO GARANTE DE LA ORQUESTA SINFÓNICA DE YUCATÁN</t>
  </si>
  <si>
    <t>FIDEICOMISO PÚBLICO PARA LA ADMINISTRACIÓN DE LA RESERVA TERRITORIAL DE UCÚ</t>
  </si>
  <si>
    <t>FIDEICOMISO PÚBLICO PARA LA ADMINISTRACIÓN DEL PALACIO DE LA MÚSICA</t>
  </si>
  <si>
    <t>HOSPITAL COMUNITARIO DE PETO YUCATAN</t>
  </si>
  <si>
    <t>HOSPITAL COMUNITARIO DE TICUL YUCATÁN</t>
  </si>
  <si>
    <t>HOSPITAL DE LA AMISTAD</t>
  </si>
  <si>
    <t>HOSPITAL GENERAL DE TEKAX</t>
  </si>
  <si>
    <t>INSTITUTO DE CAPACITACIÓN PARA EL TRABAJO DEL ESTADO DE YUCATÁN</t>
  </si>
  <si>
    <t>INSTITUTO DE EDUCACIÓN PARA ADULTOS DEL ESTADO DE YUCATÁN</t>
  </si>
  <si>
    <t>INSTITUTO DE INFRAESTRUCTURA CARRETERA DE YUCATÁN</t>
  </si>
  <si>
    <t>INSTITUTO DE MOVILIDAD Y DESARROLLO URBANO TERRITORIAL</t>
  </si>
  <si>
    <t>INSTITUTO DE SEGURIDAD JURÍDICA PATRIMONIAL DE YUCATÁN</t>
  </si>
  <si>
    <t>INSTITUTO DE SEGURIDAD SOCIAL DE LOS TRABAJADORES DEL ESTADO DE YUCATÁN</t>
  </si>
  <si>
    <t>INSTITUTO DE VIVIENDA DEL ESTADO DE YUCATÁN</t>
  </si>
  <si>
    <t>INSTITUTO DEL DEPORTE DEL ESTADO DE YUCATÁN</t>
  </si>
  <si>
    <t>INSTITUTO PARA EL DESARROLLO DE LA CULTURA MAYA DEL ESTADO DE YUCATÁN</t>
  </si>
  <si>
    <t>INSTITUTO PARA EL DESARROLLO Y CERTIFICACIÓN DE LA INFRAESTRUCTURA FÍSICA EDUCATIVA DE YUCATÁN</t>
  </si>
  <si>
    <t>INSTITUTO PARA LA CONSTRUCCIÓN Y CONSERVACIÓN DE OBRA PÚBLICA EN YUCATÁN</t>
  </si>
  <si>
    <t>INSTITUTO PARA LA INCLUSIÓN DE LAS PERSONAS CON DISCAPACIDAD DEL ESTADO DE YUCATÁN</t>
  </si>
  <si>
    <t>INSTITUTO PROMOTOR DE FERIAS DE YUCATÁN</t>
  </si>
  <si>
    <t>INSTITUTO TECNOLÓGICO SUPERIOR DE MOTUL</t>
  </si>
  <si>
    <t>INSTITUTO TECNOLÓGICO SUPERIOR DE VALLADOLID</t>
  </si>
  <si>
    <t>INSTITUTO TECNOLÓGICO SUPERIOR DEL SUR DEL ESTADO DE YUCATÁN</t>
  </si>
  <si>
    <t>INSTITUTO YUCATECO DE EMPRENDEDORES</t>
  </si>
  <si>
    <t>JUNTA DE  ASISTENCIA PRIVADA DEL ESTADO DE YUCATÁN</t>
  </si>
  <si>
    <t>JUNTA DE AGUA POTABLE Y ALCANTARILLADO DE YUCATÁN</t>
  </si>
  <si>
    <t>PARQUE CIENTÍFICO Y TECNOLÓGICO DE YUCATÁN</t>
  </si>
  <si>
    <t>PATRONATO DE LAS UNIDADES DE SERVICIOS CULTURALES Y TURÍSTICOS DEL ESTADO DE YUCATÁN</t>
  </si>
  <si>
    <t>SECRETARÍA EJECUTIVA DEL SISTEMA ESTATAL ANTICORRUPCIÓN</t>
  </si>
  <si>
    <t>SECRETARIA TÉCNICA DE PLANEACIÓN Y EVALUACIÓN</t>
  </si>
  <si>
    <t>SISTEMA PARA EL DESARROLLO INTEGRAL DE LA FAMILIA EN YUCATÁN</t>
  </si>
  <si>
    <t>SISTEMA TELE YUCATÁN SA DE CV</t>
  </si>
  <si>
    <t>UNIVERSIDAD DE ORIENTE</t>
  </si>
  <si>
    <t>UNIVERSIDAD POLITÉCNICA DE YUCATÁN</t>
  </si>
  <si>
    <t>UNIVERSIDAD TECNOLÓGICA DEL CENTRO</t>
  </si>
  <si>
    <t>UNIVERSIDAD TECNOLÓGICA DEL MAYAB</t>
  </si>
  <si>
    <t>UNIVERSIDAD TECNOLÓGICA DEL PONIENTE</t>
  </si>
  <si>
    <t>UNIVERSIDAD TECNOLÓGICA METROPOLITANA</t>
  </si>
  <si>
    <t>UNIVERSIDAD TECNOLÓGICA REGIONAL DEL SUR</t>
  </si>
  <si>
    <t>Gasto Presupuestario</t>
  </si>
  <si>
    <t>GASTO EJERCIDO TOTAL</t>
  </si>
  <si>
    <t>ENTIDADES PARAESTATALES</t>
  </si>
  <si>
    <t>BALANCE PRESUPUESTARIO</t>
  </si>
  <si>
    <t>(MILLONES DE PESOS)</t>
  </si>
  <si>
    <t>INGRESOS ENTIDADES</t>
  </si>
  <si>
    <t>ENERO - JUNIO 2023</t>
  </si>
  <si>
    <t>Enero - Junio 2023</t>
  </si>
  <si>
    <t>UNIVERSIDAD DE LAS ARTES DE YUCATÁN</t>
  </si>
  <si>
    <t>*Las sumas de los componentes pueden diferir de los totales por cuestiones de redondeo.</t>
  </si>
  <si>
    <t>FIDEICOMISO PÚBLICO PARA EL DESARROLLO DEL TURISMO DE REUNIONES EN YUCATÁN</t>
  </si>
  <si>
    <t>INSTITUTO TECNOLÓGICO SUPERIOR DE PROGRESO</t>
  </si>
  <si>
    <t>SERVICIOS DE SALUD DE YUCATÁN</t>
  </si>
  <si>
    <r>
      <t xml:space="preserve">FIDEICOMISO PÚBLICO </t>
    </r>
    <r>
      <rPr>
        <sz val="10"/>
        <color theme="1" tint="0.249977111117893"/>
        <rFont val="Barlow"/>
        <family val="3"/>
      </rPr>
      <t>PARA EL DESARROLLO DEL TURISMO DE REUNIONES EN YUCATÁN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</si>
</sst>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164" formatCode="0.0"/>
    <numFmt numFmtId="165" formatCode="&quot;$&quot;#,##0.00"/>
    <numFmt numFmtId="166" formatCode="0.00000000"/>
    <numFmt numFmtId="167" formatCode="#,##0.00_ ;\-#,##0.00\ "/>
    <numFmt numFmtId="168" formatCode="#,##0.0_ ;\-#,##0.0\ 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Barlow"/>
      <family val="3"/>
    </font>
    <font>
      <b/>
      <sz val="10"/>
      <color theme="1" tint="0.249977111117893"/>
      <name val="Barlow"/>
      <family val="3"/>
    </font>
    <font>
      <sz val="10"/>
      <color theme="1" tint="0.249977111117893"/>
      <name val="Barlow"/>
      <family val="3"/>
    </font>
    <font>
      <b/>
      <sz val="12"/>
      <color theme="1" tint="0.249977111117893"/>
      <name val="Barlow"/>
      <family val="3"/>
    </font>
  </fonts>
  <fills count="7">
    <fill>
      <patternFill patternType="none"/>
    </fill>
    <fill>
      <patternFill patternType="gray125"/>
    </fill>
    <fill>
      <patternFill patternType="solid">
        <fgColor rgb="FF268DA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24">
    <xf numFmtId="0" fontId="0" fillId="0" borderId="0" xfId="0"/>
    <xf numFmtId="165" fontId="0" fillId="0" borderId="0" xfId="0" applyNumberFormat="1"/>
    <xf numFmtId="164" fontId="0" fillId="0" borderId="0" xfId="0" applyNumberFormat="1"/>
    <xf numFmtId="166" fontId="0" fillId="0" borderId="0" xfId="0" applyNumberFormat="1"/>
    <xf numFmtId="0" fontId="3" fillId="0" borderId="0" xfId="1" applyFont="1" applyAlignment="1">
      <alignment horizontal="left"/>
    </xf>
    <xf numFmtId="0" fontId="6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 indent="1"/>
    </xf>
    <xf numFmtId="167" fontId="7" fillId="0" borderId="1" xfId="0" applyNumberFormat="1" applyFont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6" borderId="2" xfId="0" applyFont="1" applyFill="1" applyBorder="1" applyAlignment="1">
      <alignment horizontal="center" vertical="center" wrapText="1"/>
    </xf>
    <xf numFmtId="167" fontId="6" fillId="6" borderId="1" xfId="0" applyNumberFormat="1" applyFont="1" applyFill="1" applyBorder="1" applyAlignment="1">
      <alignment vertical="center"/>
    </xf>
    <xf numFmtId="164" fontId="0" fillId="0" borderId="0" xfId="0" applyNumberFormat="1" applyFill="1"/>
    <xf numFmtId="166" fontId="0" fillId="0" borderId="0" xfId="0" applyNumberFormat="1" applyFill="1"/>
    <xf numFmtId="168" fontId="0" fillId="0" borderId="0" xfId="0" applyNumberFormat="1"/>
    <xf numFmtId="168" fontId="7" fillId="0" borderId="0" xfId="0" applyNumberFormat="1" applyFont="1" applyFill="1" applyBorder="1" applyAlignment="1">
      <alignment vertical="center"/>
    </xf>
    <xf numFmtId="167" fontId="6" fillId="3" borderId="1" xfId="0" applyNumberFormat="1" applyFont="1" applyFill="1" applyBorder="1" applyAlignment="1">
      <alignment vertical="center"/>
    </xf>
    <xf numFmtId="167" fontId="2" fillId="0" borderId="0" xfId="1" applyNumberFormat="1" applyFont="1"/>
    <xf numFmtId="167" fontId="0" fillId="0" borderId="0" xfId="0" applyNumberFormat="1"/>
    <xf numFmtId="167" fontId="6" fillId="4" borderId="1" xfId="0" applyNumberFormat="1" applyFont="1" applyFill="1" applyBorder="1" applyAlignment="1">
      <alignment vertical="center"/>
    </xf>
    <xf numFmtId="0" fontId="0" fillId="0" borderId="0" xfId="0" applyFill="1"/>
    <xf numFmtId="0" fontId="7" fillId="0" borderId="0" xfId="0" applyFont="1" applyBorder="1" applyAlignment="1">
      <alignment horizontal="left" vertical="center" wrapText="1"/>
    </xf>
    <xf numFmtId="167" fontId="5" fillId="2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/>
    </xf>
  </cellXfs>
  <cellStyles count="3">
    <cellStyle name="Moneda 2" xfId="2"/>
    <cellStyle name="Normal" xfId="0" builtinId="0"/>
    <cellStyle name="Normal_Cuadros 28 OCTUBRE" xfId="1"/>
  </cellStyles>
  <dxfs count="0"/>
  <tableStyles count="0" defaultTableStyle="TableStyleMedium2" defaultPivotStyle="PivotStyleLight16"/>
  <colors>
    <mruColors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64575</xdr:colOff>
      <xdr:row>0</xdr:row>
      <xdr:rowOff>0</xdr:rowOff>
    </xdr:from>
    <xdr:to>
      <xdr:col>1</xdr:col>
      <xdr:colOff>762000</xdr:colOff>
      <xdr:row>3</xdr:row>
      <xdr:rowOff>174355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64575" y="0"/>
          <a:ext cx="3377340" cy="7749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3377340</xdr:colOff>
      <xdr:row>3</xdr:row>
      <xdr:rowOff>174355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0" y="0"/>
          <a:ext cx="3377340" cy="7749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3377340</xdr:colOff>
      <xdr:row>3</xdr:row>
      <xdr:rowOff>174355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8" t="3043" r="5700" b="81591"/>
        <a:stretch/>
      </xdr:blipFill>
      <xdr:spPr bwMode="auto">
        <a:xfrm>
          <a:off x="0" y="0"/>
          <a:ext cx="3377340" cy="77491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showGridLines="0" tabSelected="1" zoomScaleNormal="100" workbookViewId="0">
      <selection sqref="A1:R1"/>
    </sheetView>
  </sheetViews>
  <sheetFormatPr baseColWidth="10" defaultColWidth="11.5703125" defaultRowHeight="15" x14ac:dyDescent="0.25"/>
  <cols>
    <col min="1" max="1" width="39.140625" bestFit="1" customWidth="1"/>
    <col min="10" max="17" width="11.42578125" customWidth="1"/>
  </cols>
  <sheetData>
    <row r="1" spans="1:21" ht="15.75" x14ac:dyDescent="0.25">
      <c r="A1" s="23" t="s">
        <v>87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1" ht="15.75" x14ac:dyDescent="0.25">
      <c r="A2" s="23" t="s">
        <v>88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1" ht="15.75" x14ac:dyDescent="0.25">
      <c r="A3" s="23" t="s">
        <v>91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21" ht="15.75" x14ac:dyDescent="0.25">
      <c r="A4" s="23" t="s">
        <v>89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1" x14ac:dyDescent="0.25">
      <c r="A5" s="22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2" t="s">
        <v>16</v>
      </c>
      <c r="P5" s="22" t="s">
        <v>17</v>
      </c>
      <c r="Q5" s="22" t="s">
        <v>18</v>
      </c>
      <c r="R5" s="22" t="s">
        <v>19</v>
      </c>
    </row>
    <row r="6" spans="1:21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1" x14ac:dyDescent="0.25">
      <c r="A7" s="5" t="s">
        <v>20</v>
      </c>
      <c r="B7" s="16">
        <f>B9+B10</f>
        <v>562</v>
      </c>
      <c r="C7" s="16">
        <f t="shared" ref="C7:D7" si="0">C9+C10</f>
        <v>834.09999999999991</v>
      </c>
      <c r="D7" s="16">
        <f t="shared" si="0"/>
        <v>985.7</v>
      </c>
      <c r="E7" s="16">
        <f>+E9+E10</f>
        <v>2381.7999999999997</v>
      </c>
      <c r="F7" s="16">
        <f t="shared" ref="F7:Q7" si="1">+F9+F10</f>
        <v>2885.2999999999997</v>
      </c>
      <c r="G7" s="16">
        <f t="shared" si="1"/>
        <v>1695.8</v>
      </c>
      <c r="H7" s="16">
        <f t="shared" si="1"/>
        <v>1843.3</v>
      </c>
      <c r="I7" s="16">
        <f t="shared" si="1"/>
        <v>6424.4</v>
      </c>
      <c r="J7" s="16">
        <f t="shared" si="1"/>
        <v>0</v>
      </c>
      <c r="K7" s="16">
        <f t="shared" si="1"/>
        <v>0</v>
      </c>
      <c r="L7" s="16">
        <f t="shared" si="1"/>
        <v>0</v>
      </c>
      <c r="M7" s="16">
        <f t="shared" si="1"/>
        <v>0</v>
      </c>
      <c r="N7" s="16">
        <f t="shared" si="1"/>
        <v>0</v>
      </c>
      <c r="O7" s="16">
        <f t="shared" si="1"/>
        <v>0</v>
      </c>
      <c r="P7" s="16">
        <f t="shared" si="1"/>
        <v>0</v>
      </c>
      <c r="Q7" s="16">
        <f t="shared" si="1"/>
        <v>0</v>
      </c>
      <c r="R7" s="16">
        <f>+E7+I7+M7+Q7</f>
        <v>8806.1999999999989</v>
      </c>
    </row>
    <row r="8" spans="1:21" x14ac:dyDescent="0.25">
      <c r="A8" s="6" t="s">
        <v>21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21" x14ac:dyDescent="0.25">
      <c r="A9" s="6" t="s">
        <v>22</v>
      </c>
      <c r="B9" s="7">
        <v>113.6</v>
      </c>
      <c r="C9" s="7">
        <v>84.3</v>
      </c>
      <c r="D9" s="7">
        <v>101.3</v>
      </c>
      <c r="E9" s="7">
        <f>SUM(B9:D9)</f>
        <v>299.2</v>
      </c>
      <c r="F9" s="7">
        <f>93.8+17.3</f>
        <v>111.1</v>
      </c>
      <c r="G9" s="7">
        <v>125.6</v>
      </c>
      <c r="H9" s="7">
        <v>119.6</v>
      </c>
      <c r="I9" s="7">
        <f>SUM(F9:H9)</f>
        <v>356.29999999999995</v>
      </c>
      <c r="J9" s="7">
        <v>0</v>
      </c>
      <c r="K9" s="7">
        <v>0</v>
      </c>
      <c r="L9" s="7">
        <v>0</v>
      </c>
      <c r="M9" s="7">
        <f>+J9+K9+L9</f>
        <v>0</v>
      </c>
      <c r="N9" s="7">
        <v>0</v>
      </c>
      <c r="O9" s="7">
        <v>0</v>
      </c>
      <c r="P9" s="7">
        <v>0</v>
      </c>
      <c r="Q9" s="7">
        <f>SUM(N9:P9)</f>
        <v>0</v>
      </c>
      <c r="R9" s="7">
        <f>+E9+I9+M9+Q9</f>
        <v>655.5</v>
      </c>
      <c r="U9" s="14"/>
    </row>
    <row r="10" spans="1:21" x14ac:dyDescent="0.25">
      <c r="A10" s="6" t="s">
        <v>23</v>
      </c>
      <c r="B10" s="7">
        <v>448.4</v>
      </c>
      <c r="C10" s="7">
        <v>749.8</v>
      </c>
      <c r="D10" s="7">
        <v>884.40000000000009</v>
      </c>
      <c r="E10" s="7">
        <f>SUM(B10:D10)</f>
        <v>2082.6</v>
      </c>
      <c r="F10" s="7">
        <f>1603.6+1170.6</f>
        <v>2774.2</v>
      </c>
      <c r="G10" s="7">
        <v>1570.2</v>
      </c>
      <c r="H10" s="7">
        <v>1723.7</v>
      </c>
      <c r="I10" s="7">
        <f>SUM(F10:H10)</f>
        <v>6068.0999999999995</v>
      </c>
      <c r="J10" s="7">
        <v>0</v>
      </c>
      <c r="K10" s="7">
        <v>0</v>
      </c>
      <c r="L10" s="7">
        <v>0</v>
      </c>
      <c r="M10" s="7">
        <f>+J10+K10+L10</f>
        <v>0</v>
      </c>
      <c r="N10" s="7">
        <v>0</v>
      </c>
      <c r="O10" s="7">
        <v>0</v>
      </c>
      <c r="P10" s="7">
        <v>0</v>
      </c>
      <c r="Q10" s="7">
        <f>SUM(N10:P10)</f>
        <v>0</v>
      </c>
      <c r="R10" s="7">
        <f>+E10+I10+M10+Q10</f>
        <v>8150.6999999999989</v>
      </c>
      <c r="U10" s="14"/>
    </row>
    <row r="11" spans="1:21" x14ac:dyDescent="0.25">
      <c r="A11" s="4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</row>
    <row r="12" spans="1:21" x14ac:dyDescent="0.25">
      <c r="A12" s="5" t="s">
        <v>24</v>
      </c>
      <c r="B12" s="16">
        <f t="shared" ref="B12:D12" si="2">SUM(B13:B21)</f>
        <v>471.09999999999997</v>
      </c>
      <c r="C12" s="16">
        <f t="shared" si="2"/>
        <v>516.20000000000005</v>
      </c>
      <c r="D12" s="16">
        <f t="shared" si="2"/>
        <v>817.5</v>
      </c>
      <c r="E12" s="16">
        <f>SUM(E13:E21)</f>
        <v>1804.8</v>
      </c>
      <c r="F12" s="16">
        <f t="shared" ref="F12" si="3">SUM(F13:F21)</f>
        <v>1706.9</v>
      </c>
      <c r="G12" s="16">
        <f t="shared" ref="G12" si="4">SUM(G13:G21)</f>
        <v>1359.8000000000002</v>
      </c>
      <c r="H12" s="16">
        <f t="shared" ref="H12:I12" si="5">SUM(H13:H21)</f>
        <v>1406.6000000000001</v>
      </c>
      <c r="I12" s="16">
        <f t="shared" si="5"/>
        <v>4473.3</v>
      </c>
      <c r="J12" s="16">
        <f t="shared" ref="J12" si="6">SUM(J13:J21)</f>
        <v>0</v>
      </c>
      <c r="K12" s="16">
        <f t="shared" ref="K12" si="7">SUM(K13:K21)</f>
        <v>0</v>
      </c>
      <c r="L12" s="16">
        <f t="shared" ref="L12:M12" si="8">SUM(L13:L21)</f>
        <v>0</v>
      </c>
      <c r="M12" s="16">
        <f t="shared" si="8"/>
        <v>0</v>
      </c>
      <c r="N12" s="16">
        <f t="shared" ref="N12" si="9">SUM(N13:N21)</f>
        <v>0</v>
      </c>
      <c r="O12" s="16">
        <f t="shared" ref="O12" si="10">SUM(O13:O21)</f>
        <v>0</v>
      </c>
      <c r="P12" s="16">
        <f t="shared" ref="P12:Q12" si="11">SUM(P13:P21)</f>
        <v>0</v>
      </c>
      <c r="Q12" s="16">
        <f t="shared" si="11"/>
        <v>0</v>
      </c>
      <c r="R12" s="16">
        <f>+E12+I12+M12+Q12</f>
        <v>6278.1</v>
      </c>
      <c r="T12" s="2"/>
    </row>
    <row r="13" spans="1:21" x14ac:dyDescent="0.25">
      <c r="A13" s="6" t="s">
        <v>25</v>
      </c>
      <c r="B13" s="7">
        <v>199.6</v>
      </c>
      <c r="C13" s="7">
        <v>191</v>
      </c>
      <c r="D13" s="7">
        <f>206.6+1.1</f>
        <v>207.7</v>
      </c>
      <c r="E13" s="7">
        <f>SUM(B13:D13)</f>
        <v>598.29999999999995</v>
      </c>
      <c r="F13" s="7">
        <f>430+698.7</f>
        <v>1128.7</v>
      </c>
      <c r="G13" s="7">
        <v>467.1</v>
      </c>
      <c r="H13" s="7">
        <v>456.6</v>
      </c>
      <c r="I13" s="7">
        <f>SUM(F13:H13)</f>
        <v>2052.4</v>
      </c>
      <c r="J13" s="7">
        <v>0</v>
      </c>
      <c r="K13" s="7">
        <v>0</v>
      </c>
      <c r="L13" s="7">
        <v>0</v>
      </c>
      <c r="M13" s="7">
        <f>SUM(J13:L13)</f>
        <v>0</v>
      </c>
      <c r="N13" s="7">
        <v>0</v>
      </c>
      <c r="O13" s="7">
        <v>0</v>
      </c>
      <c r="P13" s="7">
        <v>0</v>
      </c>
      <c r="Q13" s="7">
        <f>SUM(N13:P13)</f>
        <v>0</v>
      </c>
      <c r="R13" s="7">
        <f>+E13+I13+M13+Q13</f>
        <v>2650.7</v>
      </c>
      <c r="S13" s="15"/>
      <c r="T13" s="14"/>
    </row>
    <row r="14" spans="1:21" x14ac:dyDescent="0.25">
      <c r="A14" s="6" t="s">
        <v>26</v>
      </c>
      <c r="B14" s="7">
        <v>12.8</v>
      </c>
      <c r="C14" s="7">
        <v>24.4</v>
      </c>
      <c r="D14" s="7">
        <f>31.7+0.1</f>
        <v>31.8</v>
      </c>
      <c r="E14" s="7">
        <f t="shared" ref="E14:E21" si="12">SUM(B14:D14)</f>
        <v>69</v>
      </c>
      <c r="F14" s="7">
        <f>102.5+52.3</f>
        <v>154.80000000000001</v>
      </c>
      <c r="G14" s="7">
        <v>205.3</v>
      </c>
      <c r="H14" s="7">
        <v>195.1</v>
      </c>
      <c r="I14" s="7">
        <f t="shared" ref="I14:I21" si="13">SUM(F14:H14)</f>
        <v>555.20000000000005</v>
      </c>
      <c r="J14" s="7">
        <v>0</v>
      </c>
      <c r="K14" s="7">
        <v>0</v>
      </c>
      <c r="L14" s="7">
        <v>0</v>
      </c>
      <c r="M14" s="7">
        <f t="shared" ref="M14:M21" si="14">SUM(J14:L14)</f>
        <v>0</v>
      </c>
      <c r="N14" s="7">
        <v>0</v>
      </c>
      <c r="O14" s="7">
        <v>0</v>
      </c>
      <c r="P14" s="7">
        <v>0</v>
      </c>
      <c r="Q14" s="7">
        <f t="shared" ref="Q14:Q21" si="15">SUM(N14:P14)</f>
        <v>0</v>
      </c>
      <c r="R14" s="7">
        <f t="shared" ref="R14:R21" si="16">+E14+I14+M14+Q14</f>
        <v>624.20000000000005</v>
      </c>
      <c r="S14" s="15"/>
      <c r="T14" s="14"/>
    </row>
    <row r="15" spans="1:21" x14ac:dyDescent="0.25">
      <c r="A15" s="6" t="s">
        <v>27</v>
      </c>
      <c r="B15" s="7">
        <v>39</v>
      </c>
      <c r="C15" s="7">
        <v>73.2</v>
      </c>
      <c r="D15" s="7">
        <f>120.9+0.3</f>
        <v>121.2</v>
      </c>
      <c r="E15" s="7">
        <f t="shared" si="12"/>
        <v>233.4</v>
      </c>
      <c r="F15" s="7">
        <f>201.7+35.3</f>
        <v>237</v>
      </c>
      <c r="G15" s="7">
        <v>369.1</v>
      </c>
      <c r="H15" s="7">
        <v>322.2</v>
      </c>
      <c r="I15" s="7">
        <f t="shared" si="13"/>
        <v>928.3</v>
      </c>
      <c r="J15" s="7">
        <v>0</v>
      </c>
      <c r="K15" s="7">
        <v>0</v>
      </c>
      <c r="L15" s="7">
        <v>0</v>
      </c>
      <c r="M15" s="7">
        <f t="shared" si="14"/>
        <v>0</v>
      </c>
      <c r="N15" s="7">
        <v>0</v>
      </c>
      <c r="O15" s="7">
        <v>0</v>
      </c>
      <c r="P15" s="7">
        <v>0</v>
      </c>
      <c r="Q15" s="7">
        <f t="shared" si="15"/>
        <v>0</v>
      </c>
      <c r="R15" s="7">
        <f t="shared" si="16"/>
        <v>1161.7</v>
      </c>
      <c r="S15" s="15"/>
      <c r="T15" s="14"/>
    </row>
    <row r="16" spans="1:21" x14ac:dyDescent="0.25">
      <c r="A16" s="6" t="s">
        <v>28</v>
      </c>
      <c r="B16" s="7">
        <v>173.1</v>
      </c>
      <c r="C16" s="7">
        <v>170.1</v>
      </c>
      <c r="D16" s="7">
        <f>193.6+0.1</f>
        <v>193.7</v>
      </c>
      <c r="E16" s="7">
        <f t="shared" si="12"/>
        <v>536.9</v>
      </c>
      <c r="F16" s="7">
        <f>180.8+0.5</f>
        <v>181.3</v>
      </c>
      <c r="G16" s="7">
        <v>302.39999999999998</v>
      </c>
      <c r="H16" s="7">
        <v>223.5</v>
      </c>
      <c r="I16" s="7">
        <f t="shared" si="13"/>
        <v>707.2</v>
      </c>
      <c r="J16" s="7">
        <v>0</v>
      </c>
      <c r="K16" s="7">
        <v>0</v>
      </c>
      <c r="L16" s="7">
        <v>0</v>
      </c>
      <c r="M16" s="7">
        <f t="shared" si="14"/>
        <v>0</v>
      </c>
      <c r="N16" s="7">
        <v>0</v>
      </c>
      <c r="O16" s="7">
        <v>0</v>
      </c>
      <c r="P16" s="7">
        <v>0</v>
      </c>
      <c r="Q16" s="7">
        <f t="shared" si="15"/>
        <v>0</v>
      </c>
      <c r="R16" s="7">
        <f t="shared" si="16"/>
        <v>1244.0999999999999</v>
      </c>
      <c r="S16" s="15"/>
      <c r="T16" s="14"/>
    </row>
    <row r="17" spans="1:20" x14ac:dyDescent="0.25">
      <c r="A17" s="6" t="s">
        <v>29</v>
      </c>
      <c r="B17" s="7">
        <v>5.7</v>
      </c>
      <c r="C17" s="7">
        <v>1.3</v>
      </c>
      <c r="D17" s="7">
        <v>5.6</v>
      </c>
      <c r="E17" s="7">
        <f t="shared" si="12"/>
        <v>12.6</v>
      </c>
      <c r="F17" s="7">
        <v>3.9</v>
      </c>
      <c r="G17" s="7">
        <v>3.9</v>
      </c>
      <c r="H17" s="7">
        <v>11.9</v>
      </c>
      <c r="I17" s="7">
        <f t="shared" si="13"/>
        <v>19.7</v>
      </c>
      <c r="J17" s="7">
        <v>0</v>
      </c>
      <c r="K17" s="7">
        <v>0</v>
      </c>
      <c r="L17" s="7">
        <v>0</v>
      </c>
      <c r="M17" s="7">
        <f t="shared" si="14"/>
        <v>0</v>
      </c>
      <c r="N17" s="7">
        <v>0</v>
      </c>
      <c r="O17" s="7">
        <v>0</v>
      </c>
      <c r="P17" s="7">
        <v>0</v>
      </c>
      <c r="Q17" s="7">
        <f t="shared" si="15"/>
        <v>0</v>
      </c>
      <c r="R17" s="7">
        <f t="shared" si="16"/>
        <v>32.299999999999997</v>
      </c>
      <c r="S17" s="15"/>
      <c r="T17" s="14"/>
    </row>
    <row r="18" spans="1:20" x14ac:dyDescent="0.25">
      <c r="A18" s="6" t="s">
        <v>30</v>
      </c>
      <c r="B18" s="7">
        <v>40.700000000000003</v>
      </c>
      <c r="C18" s="7">
        <v>55.6</v>
      </c>
      <c r="D18" s="7">
        <v>257.10000000000002</v>
      </c>
      <c r="E18" s="7">
        <f t="shared" si="12"/>
        <v>353.40000000000003</v>
      </c>
      <c r="F18" s="7">
        <v>0.8</v>
      </c>
      <c r="G18" s="7">
        <v>10.9</v>
      </c>
      <c r="H18" s="7">
        <v>196.3</v>
      </c>
      <c r="I18" s="7">
        <f t="shared" si="13"/>
        <v>208</v>
      </c>
      <c r="J18" s="7">
        <v>0</v>
      </c>
      <c r="K18" s="7">
        <v>0</v>
      </c>
      <c r="L18" s="7">
        <v>0</v>
      </c>
      <c r="M18" s="7">
        <f t="shared" si="14"/>
        <v>0</v>
      </c>
      <c r="N18" s="7">
        <v>0</v>
      </c>
      <c r="O18" s="7">
        <v>0</v>
      </c>
      <c r="P18" s="7">
        <v>0</v>
      </c>
      <c r="Q18" s="7">
        <f t="shared" si="15"/>
        <v>0</v>
      </c>
      <c r="R18" s="7">
        <f t="shared" si="16"/>
        <v>561.40000000000009</v>
      </c>
      <c r="S18" s="15"/>
      <c r="T18" s="14"/>
    </row>
    <row r="19" spans="1:20" x14ac:dyDescent="0.25">
      <c r="A19" s="6" t="s">
        <v>31</v>
      </c>
      <c r="B19" s="7">
        <v>0.2</v>
      </c>
      <c r="C19" s="7">
        <v>0.6</v>
      </c>
      <c r="D19" s="7">
        <v>0.4</v>
      </c>
      <c r="E19" s="7">
        <f t="shared" si="12"/>
        <v>1.2000000000000002</v>
      </c>
      <c r="F19" s="7">
        <v>0.4</v>
      </c>
      <c r="G19" s="7">
        <v>1.1000000000000001</v>
      </c>
      <c r="H19" s="7">
        <v>1</v>
      </c>
      <c r="I19" s="7">
        <f t="shared" si="13"/>
        <v>2.5</v>
      </c>
      <c r="J19" s="7">
        <v>0</v>
      </c>
      <c r="K19" s="7">
        <v>0</v>
      </c>
      <c r="L19" s="7">
        <v>0</v>
      </c>
      <c r="M19" s="7">
        <f t="shared" si="14"/>
        <v>0</v>
      </c>
      <c r="N19" s="7">
        <v>0</v>
      </c>
      <c r="O19" s="7">
        <v>0</v>
      </c>
      <c r="P19" s="7">
        <v>0</v>
      </c>
      <c r="Q19" s="7">
        <f t="shared" si="15"/>
        <v>0</v>
      </c>
      <c r="R19" s="7">
        <f t="shared" si="16"/>
        <v>3.7</v>
      </c>
      <c r="S19" s="15"/>
      <c r="T19" s="14"/>
    </row>
    <row r="20" spans="1:20" x14ac:dyDescent="0.25">
      <c r="A20" s="6" t="s">
        <v>32</v>
      </c>
      <c r="B20" s="7">
        <v>0</v>
      </c>
      <c r="C20" s="7">
        <v>0</v>
      </c>
      <c r="D20" s="7">
        <v>0</v>
      </c>
      <c r="E20" s="7">
        <f t="shared" si="12"/>
        <v>0</v>
      </c>
      <c r="F20" s="7">
        <v>0</v>
      </c>
      <c r="G20" s="7">
        <v>0</v>
      </c>
      <c r="H20" s="7">
        <v>0</v>
      </c>
      <c r="I20" s="7">
        <f t="shared" si="13"/>
        <v>0</v>
      </c>
      <c r="J20" s="7">
        <v>0</v>
      </c>
      <c r="K20" s="7">
        <v>0</v>
      </c>
      <c r="L20" s="7">
        <v>0</v>
      </c>
      <c r="M20" s="7">
        <f t="shared" si="14"/>
        <v>0</v>
      </c>
      <c r="N20" s="7">
        <v>0</v>
      </c>
      <c r="O20" s="7">
        <v>0</v>
      </c>
      <c r="P20" s="7">
        <v>0</v>
      </c>
      <c r="Q20" s="7">
        <f t="shared" si="15"/>
        <v>0</v>
      </c>
      <c r="R20" s="7">
        <f t="shared" si="16"/>
        <v>0</v>
      </c>
      <c r="S20" s="15"/>
      <c r="T20" s="14"/>
    </row>
    <row r="21" spans="1:20" x14ac:dyDescent="0.25">
      <c r="A21" s="6" t="s">
        <v>33</v>
      </c>
      <c r="B21" s="7">
        <v>0</v>
      </c>
      <c r="C21" s="7">
        <v>0</v>
      </c>
      <c r="D21" s="7">
        <v>0</v>
      </c>
      <c r="E21" s="7">
        <f t="shared" si="12"/>
        <v>0</v>
      </c>
      <c r="F21" s="7">
        <v>0</v>
      </c>
      <c r="G21" s="7">
        <v>0</v>
      </c>
      <c r="H21" s="7">
        <v>0</v>
      </c>
      <c r="I21" s="7">
        <f t="shared" si="13"/>
        <v>0</v>
      </c>
      <c r="J21" s="7">
        <v>0</v>
      </c>
      <c r="K21" s="7">
        <v>0</v>
      </c>
      <c r="L21" s="7">
        <v>0</v>
      </c>
      <c r="M21" s="7">
        <f t="shared" si="14"/>
        <v>0</v>
      </c>
      <c r="N21" s="7">
        <v>0</v>
      </c>
      <c r="O21" s="7">
        <v>0</v>
      </c>
      <c r="P21" s="7">
        <v>0</v>
      </c>
      <c r="Q21" s="7">
        <f t="shared" si="15"/>
        <v>0</v>
      </c>
      <c r="R21" s="7">
        <f t="shared" si="16"/>
        <v>0</v>
      </c>
      <c r="S21" s="15"/>
      <c r="T21" s="14"/>
    </row>
    <row r="22" spans="1:20" x14ac:dyDescent="0.25">
      <c r="A22" s="4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20" x14ac:dyDescent="0.25">
      <c r="A23" s="10" t="s">
        <v>34</v>
      </c>
      <c r="B23" s="11">
        <f t="shared" ref="B23:Q23" si="17">+B7-B12</f>
        <v>90.900000000000034</v>
      </c>
      <c r="C23" s="11">
        <f t="shared" si="17"/>
        <v>317.89999999999986</v>
      </c>
      <c r="D23" s="11">
        <f t="shared" si="17"/>
        <v>168.20000000000005</v>
      </c>
      <c r="E23" s="11">
        <f>+E7-E12</f>
        <v>576.99999999999977</v>
      </c>
      <c r="F23" s="11">
        <f t="shared" si="17"/>
        <v>1178.3999999999996</v>
      </c>
      <c r="G23" s="11">
        <f t="shared" si="17"/>
        <v>335.99999999999977</v>
      </c>
      <c r="H23" s="11">
        <f t="shared" si="17"/>
        <v>436.69999999999982</v>
      </c>
      <c r="I23" s="11">
        <f t="shared" si="17"/>
        <v>1951.0999999999995</v>
      </c>
      <c r="J23" s="11">
        <f t="shared" si="17"/>
        <v>0</v>
      </c>
      <c r="K23" s="11">
        <f t="shared" si="17"/>
        <v>0</v>
      </c>
      <c r="L23" s="11">
        <f t="shared" si="17"/>
        <v>0</v>
      </c>
      <c r="M23" s="11">
        <f t="shared" si="17"/>
        <v>0</v>
      </c>
      <c r="N23" s="11">
        <f t="shared" si="17"/>
        <v>0</v>
      </c>
      <c r="O23" s="11">
        <f t="shared" si="17"/>
        <v>0</v>
      </c>
      <c r="P23" s="11">
        <f t="shared" si="17"/>
        <v>0</v>
      </c>
      <c r="Q23" s="11">
        <f t="shared" si="17"/>
        <v>0</v>
      </c>
      <c r="R23" s="11">
        <f>+E23+I23+M23+Q23</f>
        <v>2528.0999999999995</v>
      </c>
    </row>
  </sheetData>
  <mergeCells count="22"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K5:K6"/>
    <mergeCell ref="L5:L6"/>
    <mergeCell ref="M5:M6"/>
    <mergeCell ref="N5:N6"/>
    <mergeCell ref="O5:O6"/>
    <mergeCell ref="P5:P6"/>
    <mergeCell ref="Q5:Q6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showGridLines="0" zoomScaleNormal="100" workbookViewId="0">
      <selection sqref="A1:R1"/>
    </sheetView>
  </sheetViews>
  <sheetFormatPr baseColWidth="10" defaultColWidth="11.5703125" defaultRowHeight="15" x14ac:dyDescent="0.25"/>
  <cols>
    <col min="1" max="1" width="87" customWidth="1"/>
    <col min="2" max="2" width="11.42578125" customWidth="1"/>
    <col min="10" max="17" width="11.42578125"/>
    <col min="19" max="19" width="11.42578125"/>
    <col min="20" max="20" width="6.5703125" style="20" bestFit="1" customWidth="1"/>
    <col min="21" max="21" width="21.5703125" bestFit="1" customWidth="1"/>
    <col min="22" max="22" width="14.28515625" bestFit="1" customWidth="1"/>
    <col min="23" max="27" width="11.42578125" customWidth="1"/>
  </cols>
  <sheetData>
    <row r="1" spans="1:27" ht="15.75" x14ac:dyDescent="0.25">
      <c r="A1" s="23" t="s">
        <v>87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7" ht="15.75" x14ac:dyDescent="0.25">
      <c r="A2" s="23" t="s">
        <v>90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7" ht="15.75" x14ac:dyDescent="0.25">
      <c r="A3" s="23" t="s">
        <v>91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27" ht="15.75" x14ac:dyDescent="0.25">
      <c r="A4" s="23" t="s">
        <v>89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7" x14ac:dyDescent="0.25">
      <c r="A5" s="22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2" t="s">
        <v>16</v>
      </c>
      <c r="P5" s="22" t="s">
        <v>17</v>
      </c>
      <c r="Q5" s="22" t="s">
        <v>18</v>
      </c>
      <c r="R5" s="22" t="s">
        <v>19</v>
      </c>
    </row>
    <row r="6" spans="1:27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7" x14ac:dyDescent="0.25">
      <c r="A7" s="10" t="s">
        <v>35</v>
      </c>
      <c r="B7" s="11">
        <f t="shared" ref="B7:Q7" si="0">SUM(B8:B60)</f>
        <v>561.98055418000013</v>
      </c>
      <c r="C7" s="11">
        <f t="shared" si="0"/>
        <v>834.11540337000008</v>
      </c>
      <c r="D7" s="11">
        <f t="shared" si="0"/>
        <v>985.72873023000011</v>
      </c>
      <c r="E7" s="11">
        <f t="shared" si="0"/>
        <v>2381.8246877800007</v>
      </c>
      <c r="F7" s="11">
        <f t="shared" si="0"/>
        <v>2885.3692948800003</v>
      </c>
      <c r="G7" s="11">
        <f t="shared" si="0"/>
        <v>1695.7870708700007</v>
      </c>
      <c r="H7" s="11">
        <f t="shared" si="0"/>
        <v>1843.25567368</v>
      </c>
      <c r="I7" s="11">
        <f t="shared" si="0"/>
        <v>6424.4120394299998</v>
      </c>
      <c r="J7" s="11">
        <f t="shared" si="0"/>
        <v>0</v>
      </c>
      <c r="K7" s="11">
        <f t="shared" si="0"/>
        <v>0</v>
      </c>
      <c r="L7" s="11">
        <f t="shared" si="0"/>
        <v>0</v>
      </c>
      <c r="M7" s="11">
        <f t="shared" si="0"/>
        <v>0</v>
      </c>
      <c r="N7" s="11">
        <f t="shared" si="0"/>
        <v>0</v>
      </c>
      <c r="O7" s="11">
        <f t="shared" si="0"/>
        <v>0</v>
      </c>
      <c r="P7" s="11">
        <f t="shared" si="0"/>
        <v>0</v>
      </c>
      <c r="Q7" s="11">
        <f t="shared" si="0"/>
        <v>0</v>
      </c>
      <c r="R7" s="11">
        <f t="shared" ref="R7:R38" si="1">+E7+I7+M7+Q7</f>
        <v>8806.23672721</v>
      </c>
      <c r="T7" s="12"/>
      <c r="U7" s="2"/>
      <c r="V7" s="2"/>
      <c r="W7" s="2"/>
      <c r="X7" s="2"/>
      <c r="Y7" s="2"/>
      <c r="Z7" s="2"/>
      <c r="AA7" s="2"/>
    </row>
    <row r="8" spans="1:27" x14ac:dyDescent="0.25">
      <c r="A8" s="9" t="s">
        <v>36</v>
      </c>
      <c r="B8" s="7">
        <v>6.2876699999999994E-2</v>
      </c>
      <c r="C8" s="7">
        <v>1.0169366900000001</v>
      </c>
      <c r="D8" s="7">
        <v>0.84942262000000002</v>
      </c>
      <c r="E8" s="7">
        <f t="shared" ref="E8:E39" si="2">+B8+C8+D8</f>
        <v>1.9292360099999999</v>
      </c>
      <c r="F8" s="7">
        <v>0.33597375000000002</v>
      </c>
      <c r="G8" s="7">
        <v>2.1610717999999998</v>
      </c>
      <c r="H8" s="7">
        <v>1.6289073500000002</v>
      </c>
      <c r="I8" s="7">
        <f t="shared" ref="I8:I39" si="3">+F8+G8+H8</f>
        <v>4.1259528999999997</v>
      </c>
      <c r="J8" s="7">
        <v>0</v>
      </c>
      <c r="K8" s="7">
        <v>0</v>
      </c>
      <c r="L8" s="7">
        <v>0</v>
      </c>
      <c r="M8" s="7">
        <f t="shared" ref="M8:M39" si="4">+J8+K8+L8</f>
        <v>0</v>
      </c>
      <c r="N8" s="7">
        <v>0</v>
      </c>
      <c r="O8" s="7">
        <v>0</v>
      </c>
      <c r="P8" s="7">
        <v>0</v>
      </c>
      <c r="Q8" s="7">
        <f t="shared" ref="Q8:Q39" si="5">SUM(N8:P8)</f>
        <v>0</v>
      </c>
      <c r="R8" s="7">
        <f t="shared" si="1"/>
        <v>6.05518891</v>
      </c>
      <c r="S8" s="2"/>
      <c r="T8" s="12"/>
      <c r="U8" s="2"/>
      <c r="V8" s="3"/>
      <c r="W8" s="2"/>
      <c r="X8" s="2"/>
      <c r="Y8" s="2"/>
      <c r="Z8" s="2"/>
      <c r="AA8" s="2"/>
    </row>
    <row r="9" spans="1:27" x14ac:dyDescent="0.25">
      <c r="A9" s="9" t="s">
        <v>37</v>
      </c>
      <c r="B9" s="7">
        <v>0</v>
      </c>
      <c r="C9" s="7">
        <v>0</v>
      </c>
      <c r="D9" s="7">
        <v>0</v>
      </c>
      <c r="E9" s="7">
        <f t="shared" si="2"/>
        <v>0</v>
      </c>
      <c r="F9" s="7">
        <v>0</v>
      </c>
      <c r="G9" s="7">
        <v>0</v>
      </c>
      <c r="H9" s="7">
        <v>0</v>
      </c>
      <c r="I9" s="7">
        <f t="shared" si="3"/>
        <v>0</v>
      </c>
      <c r="J9" s="7"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v>0</v>
      </c>
      <c r="Q9" s="7">
        <f t="shared" si="5"/>
        <v>0</v>
      </c>
      <c r="R9" s="7">
        <f t="shared" si="1"/>
        <v>0</v>
      </c>
      <c r="S9" s="2"/>
      <c r="T9" s="12"/>
      <c r="U9" s="2"/>
      <c r="V9" s="3"/>
      <c r="W9" s="2"/>
      <c r="X9" s="2"/>
      <c r="Y9" s="2"/>
      <c r="Z9" s="2"/>
      <c r="AA9" s="2"/>
    </row>
    <row r="10" spans="1:27" x14ac:dyDescent="0.25">
      <c r="A10" s="9" t="s">
        <v>38</v>
      </c>
      <c r="B10" s="7">
        <v>0.30946431000000002</v>
      </c>
      <c r="C10" s="7">
        <v>0.32036044000000002</v>
      </c>
      <c r="D10" s="7">
        <v>0.32036688000000002</v>
      </c>
      <c r="E10" s="7">
        <f t="shared" si="2"/>
        <v>0.95019163000000006</v>
      </c>
      <c r="F10" s="7">
        <v>0.35615243000000002</v>
      </c>
      <c r="G10" s="7">
        <v>0.79115256999999994</v>
      </c>
      <c r="H10" s="7">
        <v>0.24432822000000001</v>
      </c>
      <c r="I10" s="7">
        <f t="shared" si="3"/>
        <v>1.3916332200000001</v>
      </c>
      <c r="J10" s="7"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v>0</v>
      </c>
      <c r="Q10" s="7">
        <f t="shared" si="5"/>
        <v>0</v>
      </c>
      <c r="R10" s="7">
        <f t="shared" si="1"/>
        <v>2.3418248500000001</v>
      </c>
      <c r="S10" s="2"/>
      <c r="T10" s="12"/>
      <c r="U10" s="2"/>
      <c r="V10" s="3"/>
      <c r="W10" s="2"/>
      <c r="X10" s="2"/>
      <c r="Y10" s="2"/>
      <c r="Z10" s="2"/>
      <c r="AA10" s="2"/>
    </row>
    <row r="11" spans="1:27" x14ac:dyDescent="0.25">
      <c r="A11" s="9" t="s">
        <v>39</v>
      </c>
      <c r="B11" s="7">
        <v>1.40678668</v>
      </c>
      <c r="C11" s="7">
        <v>1.99102051</v>
      </c>
      <c r="D11" s="7">
        <v>1.7239161300000001</v>
      </c>
      <c r="E11" s="7">
        <f t="shared" si="2"/>
        <v>5.1217233200000001</v>
      </c>
      <c r="F11" s="7">
        <v>1.70393482</v>
      </c>
      <c r="G11" s="7">
        <v>2.1089519399999999</v>
      </c>
      <c r="H11" s="7">
        <v>1.8700467000000001</v>
      </c>
      <c r="I11" s="7">
        <f t="shared" si="3"/>
        <v>5.6829334599999992</v>
      </c>
      <c r="J11" s="7"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v>0</v>
      </c>
      <c r="Q11" s="7">
        <f t="shared" si="5"/>
        <v>0</v>
      </c>
      <c r="R11" s="7">
        <f t="shared" si="1"/>
        <v>10.804656779999998</v>
      </c>
      <c r="S11" s="2"/>
      <c r="T11" s="12"/>
      <c r="U11" s="2"/>
      <c r="V11" s="3"/>
      <c r="W11" s="2"/>
      <c r="X11" s="2"/>
      <c r="Y11" s="2"/>
      <c r="Z11" s="2"/>
      <c r="AA11" s="2"/>
    </row>
    <row r="12" spans="1:27" x14ac:dyDescent="0.25">
      <c r="A12" s="9" t="s">
        <v>40</v>
      </c>
      <c r="B12" s="7">
        <v>0.67497112000000004</v>
      </c>
      <c r="C12" s="7">
        <v>0.16849565999999999</v>
      </c>
      <c r="D12" s="7">
        <v>0.26123723999999998</v>
      </c>
      <c r="E12" s="7">
        <f t="shared" si="2"/>
        <v>1.10470402</v>
      </c>
      <c r="F12" s="7">
        <v>0.20508641</v>
      </c>
      <c r="G12" s="7">
        <v>0.19199584</v>
      </c>
      <c r="H12" s="7">
        <v>0.19929657000000001</v>
      </c>
      <c r="I12" s="7">
        <f t="shared" si="3"/>
        <v>0.59637881999999998</v>
      </c>
      <c r="J12" s="7"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0</v>
      </c>
      <c r="Q12" s="7">
        <f t="shared" si="5"/>
        <v>0</v>
      </c>
      <c r="R12" s="7">
        <f t="shared" si="1"/>
        <v>1.70108284</v>
      </c>
      <c r="S12" s="2"/>
      <c r="T12" s="12"/>
      <c r="U12" s="2"/>
      <c r="V12" s="3"/>
      <c r="W12" s="2"/>
      <c r="X12" s="2"/>
      <c r="Y12" s="2"/>
      <c r="Z12" s="2"/>
      <c r="AA12" s="2"/>
    </row>
    <row r="13" spans="1:27" x14ac:dyDescent="0.25">
      <c r="A13" s="9" t="s">
        <v>41</v>
      </c>
      <c r="B13" s="7">
        <v>66.215653900000007</v>
      </c>
      <c r="C13" s="7">
        <v>67.448299199999994</v>
      </c>
      <c r="D13" s="7">
        <v>31.927766699999999</v>
      </c>
      <c r="E13" s="7">
        <f t="shared" si="2"/>
        <v>165.59171980000002</v>
      </c>
      <c r="F13" s="7">
        <v>63.255404759999998</v>
      </c>
      <c r="G13" s="7">
        <v>35.968326520000005</v>
      </c>
      <c r="H13" s="7">
        <v>40.745748890000002</v>
      </c>
      <c r="I13" s="7">
        <f t="shared" si="3"/>
        <v>139.96948017</v>
      </c>
      <c r="J13" s="7"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0</v>
      </c>
      <c r="Q13" s="7">
        <f t="shared" si="5"/>
        <v>0</v>
      </c>
      <c r="R13" s="7">
        <f t="shared" si="1"/>
        <v>305.56119997000002</v>
      </c>
      <c r="S13" s="2"/>
      <c r="T13" s="12"/>
      <c r="U13" s="2"/>
      <c r="V13" s="3"/>
      <c r="W13" s="2"/>
      <c r="X13" s="2"/>
      <c r="Y13" s="2"/>
      <c r="Z13" s="2"/>
      <c r="AA13" s="2"/>
    </row>
    <row r="14" spans="1:27" x14ac:dyDescent="0.25">
      <c r="A14" s="9" t="s">
        <v>42</v>
      </c>
      <c r="B14" s="7">
        <v>14.295605200000001</v>
      </c>
      <c r="C14" s="7">
        <v>12.0051606</v>
      </c>
      <c r="D14" s="7">
        <v>15.080875300000001</v>
      </c>
      <c r="E14" s="7">
        <f t="shared" si="2"/>
        <v>41.381641100000003</v>
      </c>
      <c r="F14" s="7">
        <v>10.405958999999999</v>
      </c>
      <c r="G14" s="7">
        <v>10.33814216</v>
      </c>
      <c r="H14" s="7">
        <v>11.870631039999999</v>
      </c>
      <c r="I14" s="7">
        <f t="shared" si="3"/>
        <v>32.614732199999999</v>
      </c>
      <c r="J14" s="7"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v>0</v>
      </c>
      <c r="Q14" s="7">
        <f t="shared" si="5"/>
        <v>0</v>
      </c>
      <c r="R14" s="7">
        <f t="shared" si="1"/>
        <v>73.996373300000002</v>
      </c>
      <c r="S14" s="2"/>
      <c r="T14" s="12"/>
      <c r="U14" s="2"/>
      <c r="V14" s="3"/>
      <c r="W14" s="2"/>
      <c r="X14" s="2"/>
      <c r="Y14" s="2"/>
      <c r="Z14" s="2"/>
      <c r="AA14" s="2"/>
    </row>
    <row r="15" spans="1:27" x14ac:dyDescent="0.25">
      <c r="A15" s="9" t="s">
        <v>43</v>
      </c>
      <c r="B15" s="7">
        <v>6.6317979500000002</v>
      </c>
      <c r="C15" s="7">
        <v>20.269043400000001</v>
      </c>
      <c r="D15" s="7">
        <v>11.4087744</v>
      </c>
      <c r="E15" s="7">
        <f t="shared" si="2"/>
        <v>38.309615749999999</v>
      </c>
      <c r="F15" s="7">
        <v>9.0856627200000002</v>
      </c>
      <c r="G15" s="7">
        <v>6.1050354699999998</v>
      </c>
      <c r="H15" s="7">
        <v>7.0502151900000003</v>
      </c>
      <c r="I15" s="7">
        <f t="shared" si="3"/>
        <v>22.240913379999999</v>
      </c>
      <c r="J15" s="7"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v>0</v>
      </c>
      <c r="Q15" s="7">
        <f t="shared" si="5"/>
        <v>0</v>
      </c>
      <c r="R15" s="7">
        <f t="shared" si="1"/>
        <v>60.550529130000001</v>
      </c>
      <c r="S15" s="2"/>
      <c r="T15" s="12"/>
      <c r="U15" s="2"/>
      <c r="V15" s="3"/>
      <c r="W15" s="2"/>
      <c r="X15" s="2"/>
      <c r="Y15" s="2"/>
      <c r="Z15" s="2"/>
      <c r="AA15" s="2"/>
    </row>
    <row r="16" spans="1:27" x14ac:dyDescent="0.25">
      <c r="A16" s="9" t="s">
        <v>44</v>
      </c>
      <c r="B16" s="7">
        <v>2.0511900399999998</v>
      </c>
      <c r="C16" s="7">
        <v>1.64793144</v>
      </c>
      <c r="D16" s="7">
        <v>1.7</v>
      </c>
      <c r="E16" s="7">
        <f t="shared" si="2"/>
        <v>5.3991214799999998</v>
      </c>
      <c r="F16" s="7">
        <v>1.71878347</v>
      </c>
      <c r="G16" s="7">
        <v>1.6355866100000001</v>
      </c>
      <c r="H16" s="7">
        <v>1.6549485100000001</v>
      </c>
      <c r="I16" s="7">
        <f t="shared" si="3"/>
        <v>5.0093185899999995</v>
      </c>
      <c r="J16" s="7"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v>0</v>
      </c>
      <c r="Q16" s="7">
        <f t="shared" si="5"/>
        <v>0</v>
      </c>
      <c r="R16" s="7">
        <f t="shared" si="1"/>
        <v>10.408440069999999</v>
      </c>
      <c r="S16" s="2"/>
      <c r="T16" s="12"/>
      <c r="U16" s="2"/>
      <c r="V16" s="3"/>
      <c r="W16" s="2"/>
      <c r="X16" s="2"/>
      <c r="Y16" s="2"/>
      <c r="Z16" s="2"/>
      <c r="AA16" s="2"/>
    </row>
    <row r="17" spans="1:27" x14ac:dyDescent="0.25">
      <c r="A17" s="9" t="s">
        <v>45</v>
      </c>
      <c r="B17" s="7">
        <v>0</v>
      </c>
      <c r="C17" s="7">
        <v>0</v>
      </c>
      <c r="D17" s="7">
        <v>0</v>
      </c>
      <c r="E17" s="7">
        <f t="shared" si="2"/>
        <v>0</v>
      </c>
      <c r="F17" s="7">
        <v>0</v>
      </c>
      <c r="G17" s="7">
        <v>0</v>
      </c>
      <c r="H17" s="7">
        <v>0</v>
      </c>
      <c r="I17" s="7">
        <f t="shared" si="3"/>
        <v>0</v>
      </c>
      <c r="J17" s="7"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0</v>
      </c>
      <c r="Q17" s="7">
        <f t="shared" si="5"/>
        <v>0</v>
      </c>
      <c r="R17" s="7">
        <f t="shared" si="1"/>
        <v>0</v>
      </c>
      <c r="S17" s="2"/>
      <c r="T17" s="12"/>
      <c r="U17" s="2"/>
      <c r="V17" s="3"/>
      <c r="W17" s="2"/>
      <c r="X17" s="2"/>
      <c r="Y17" s="2"/>
      <c r="Z17" s="2"/>
      <c r="AA17" s="2"/>
    </row>
    <row r="18" spans="1:27" x14ac:dyDescent="0.25">
      <c r="A18" s="9" t="s">
        <v>46</v>
      </c>
      <c r="B18" s="7">
        <v>3.7839929099999998</v>
      </c>
      <c r="C18" s="7">
        <v>2.2396827300000002</v>
      </c>
      <c r="D18" s="7">
        <v>1.8289855699999999</v>
      </c>
      <c r="E18" s="7">
        <f t="shared" si="2"/>
        <v>7.8526612100000008</v>
      </c>
      <c r="F18" s="7">
        <v>2.75373409</v>
      </c>
      <c r="G18" s="7">
        <v>3.07724544</v>
      </c>
      <c r="H18" s="7">
        <v>2.6096980200000002</v>
      </c>
      <c r="I18" s="7">
        <f t="shared" si="3"/>
        <v>8.4406775500000002</v>
      </c>
      <c r="J18" s="7"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v>0</v>
      </c>
      <c r="Q18" s="7">
        <f t="shared" si="5"/>
        <v>0</v>
      </c>
      <c r="R18" s="7">
        <f t="shared" si="1"/>
        <v>16.293338760000001</v>
      </c>
      <c r="S18" s="2"/>
      <c r="T18" s="12"/>
      <c r="U18" s="12"/>
      <c r="V18" s="13"/>
      <c r="W18" s="2"/>
      <c r="X18" s="2"/>
      <c r="Y18" s="2"/>
      <c r="Z18" s="2"/>
      <c r="AA18" s="2"/>
    </row>
    <row r="19" spans="1:27" x14ac:dyDescent="0.25">
      <c r="A19" s="9" t="s">
        <v>95</v>
      </c>
      <c r="B19" s="7">
        <v>1.3677766</v>
      </c>
      <c r="C19" s="7">
        <v>2.0869860199999999</v>
      </c>
      <c r="D19" s="7">
        <v>4.0814260999999998</v>
      </c>
      <c r="E19" s="7">
        <f t="shared" si="2"/>
        <v>7.5361887200000002</v>
      </c>
      <c r="F19" s="7">
        <v>25.604708729999999</v>
      </c>
      <c r="G19" s="7">
        <v>5.8651197599999998</v>
      </c>
      <c r="H19" s="7">
        <v>9.4464203000000015</v>
      </c>
      <c r="I19" s="7">
        <f t="shared" si="3"/>
        <v>40.916248789999997</v>
      </c>
      <c r="J19" s="7"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v>0</v>
      </c>
      <c r="Q19" s="7">
        <f t="shared" si="5"/>
        <v>0</v>
      </c>
      <c r="R19" s="7">
        <f t="shared" si="1"/>
        <v>48.452437509999996</v>
      </c>
      <c r="S19" s="2"/>
      <c r="T19" s="12"/>
      <c r="U19" s="2"/>
      <c r="V19" s="3"/>
      <c r="W19" s="2"/>
      <c r="X19" s="2"/>
      <c r="Y19" s="2"/>
      <c r="Z19" s="2"/>
      <c r="AA19" s="2"/>
    </row>
    <row r="20" spans="1:27" x14ac:dyDescent="0.25">
      <c r="A20" s="9" t="s">
        <v>47</v>
      </c>
      <c r="B20" s="7">
        <v>0.29511418</v>
      </c>
      <c r="C20" s="7">
        <v>0.69703990000000005</v>
      </c>
      <c r="D20" s="7">
        <v>0.28267081999999999</v>
      </c>
      <c r="E20" s="7">
        <f t="shared" si="2"/>
        <v>1.2748249</v>
      </c>
      <c r="F20" s="7">
        <v>10.76954948</v>
      </c>
      <c r="G20" s="7">
        <v>77.306220199999998</v>
      </c>
      <c r="H20" s="7">
        <v>0.26876817999999997</v>
      </c>
      <c r="I20" s="7">
        <f t="shared" si="3"/>
        <v>88.344537859999988</v>
      </c>
      <c r="J20" s="7">
        <v>0</v>
      </c>
      <c r="K20" s="7">
        <v>0</v>
      </c>
      <c r="L20" s="7">
        <v>0</v>
      </c>
      <c r="M20" s="7">
        <f t="shared" si="4"/>
        <v>0</v>
      </c>
      <c r="N20" s="7">
        <v>0</v>
      </c>
      <c r="O20" s="7">
        <v>0</v>
      </c>
      <c r="P20" s="7">
        <v>0</v>
      </c>
      <c r="Q20" s="7">
        <f t="shared" si="5"/>
        <v>0</v>
      </c>
      <c r="R20" s="7">
        <f t="shared" si="1"/>
        <v>89.619362759999987</v>
      </c>
      <c r="S20" s="2"/>
      <c r="T20" s="12"/>
      <c r="U20" s="2"/>
      <c r="V20" s="3"/>
      <c r="W20" s="2"/>
      <c r="X20" s="2"/>
      <c r="Y20" s="2"/>
      <c r="Z20" s="2"/>
      <c r="AA20" s="2"/>
    </row>
    <row r="21" spans="1:27" x14ac:dyDescent="0.25">
      <c r="A21" s="9" t="s">
        <v>48</v>
      </c>
      <c r="B21" s="7">
        <v>0.70124209000000004</v>
      </c>
      <c r="C21" s="7">
        <v>0.88681401000000004</v>
      </c>
      <c r="D21" s="7">
        <v>2.3445173600000002</v>
      </c>
      <c r="E21" s="7">
        <f t="shared" si="2"/>
        <v>3.9325734600000004</v>
      </c>
      <c r="F21" s="7">
        <v>1.8749743600000002</v>
      </c>
      <c r="G21" s="7">
        <v>1.44335733</v>
      </c>
      <c r="H21" s="7">
        <v>1.20511872</v>
      </c>
      <c r="I21" s="7">
        <f t="shared" si="3"/>
        <v>4.5234504099999997</v>
      </c>
      <c r="J21" s="7"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v>0</v>
      </c>
      <c r="Q21" s="7">
        <f t="shared" si="5"/>
        <v>0</v>
      </c>
      <c r="R21" s="7">
        <f t="shared" si="1"/>
        <v>8.4560238699999992</v>
      </c>
      <c r="S21" s="2"/>
      <c r="T21" s="12"/>
      <c r="U21" s="2"/>
      <c r="V21" s="3"/>
      <c r="W21" s="2"/>
      <c r="X21" s="2"/>
      <c r="Y21" s="2"/>
      <c r="Z21" s="2"/>
      <c r="AA21" s="2"/>
    </row>
    <row r="22" spans="1:27" x14ac:dyDescent="0.25">
      <c r="A22" s="9" t="s">
        <v>49</v>
      </c>
      <c r="B22" s="7">
        <v>3.59587805</v>
      </c>
      <c r="C22" s="7">
        <v>3.61163342</v>
      </c>
      <c r="D22" s="7">
        <v>3.6596130900000001</v>
      </c>
      <c r="E22" s="7">
        <f t="shared" si="2"/>
        <v>10.867124560000001</v>
      </c>
      <c r="F22" s="7">
        <v>3.6318205699999999</v>
      </c>
      <c r="G22" s="7">
        <v>3.6164967099999998</v>
      </c>
      <c r="H22" s="7">
        <v>3.7105148199999998</v>
      </c>
      <c r="I22" s="7">
        <f t="shared" si="3"/>
        <v>10.9588321</v>
      </c>
      <c r="J22" s="7"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v>0</v>
      </c>
      <c r="Q22" s="7">
        <f t="shared" si="5"/>
        <v>0</v>
      </c>
      <c r="R22" s="7">
        <f t="shared" si="1"/>
        <v>21.825956660000003</v>
      </c>
      <c r="S22" s="2"/>
      <c r="T22" s="12"/>
      <c r="U22" s="2"/>
      <c r="V22" s="3"/>
      <c r="W22" s="2"/>
      <c r="X22" s="2"/>
      <c r="Y22" s="2"/>
      <c r="Z22" s="2"/>
      <c r="AA22" s="2"/>
    </row>
    <row r="23" spans="1:27" x14ac:dyDescent="0.25">
      <c r="A23" s="9" t="s">
        <v>50</v>
      </c>
      <c r="B23" s="7">
        <v>3.9805584700000001</v>
      </c>
      <c r="C23" s="7">
        <v>4.0256489799999997</v>
      </c>
      <c r="D23" s="7">
        <v>0</v>
      </c>
      <c r="E23" s="7">
        <f t="shared" si="2"/>
        <v>8.0062074499999998</v>
      </c>
      <c r="F23" s="7">
        <v>8</v>
      </c>
      <c r="G23" s="7">
        <v>4.0665912999999998</v>
      </c>
      <c r="H23" s="7">
        <v>3.9674304199999999</v>
      </c>
      <c r="I23" s="7">
        <f t="shared" si="3"/>
        <v>16.034021719999998</v>
      </c>
      <c r="J23" s="7"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v>0</v>
      </c>
      <c r="Q23" s="7">
        <f t="shared" si="5"/>
        <v>0</v>
      </c>
      <c r="R23" s="7">
        <f t="shared" si="1"/>
        <v>24.040229169999996</v>
      </c>
      <c r="S23" s="2"/>
      <c r="T23" s="12"/>
      <c r="U23" s="2"/>
      <c r="V23" s="3"/>
      <c r="W23" s="2"/>
      <c r="X23" s="2"/>
      <c r="Y23" s="2"/>
      <c r="Z23" s="2"/>
      <c r="AA23" s="2"/>
    </row>
    <row r="24" spans="1:27" x14ac:dyDescent="0.25">
      <c r="A24" s="9" t="s">
        <v>51</v>
      </c>
      <c r="B24" s="7">
        <v>5.2321662099999999</v>
      </c>
      <c r="C24" s="7">
        <v>4.5402720099999998</v>
      </c>
      <c r="D24" s="7">
        <v>5.9408709499999999</v>
      </c>
      <c r="E24" s="7">
        <f t="shared" si="2"/>
        <v>15.713309169999999</v>
      </c>
      <c r="F24" s="7">
        <v>6.1927597499999996</v>
      </c>
      <c r="G24" s="7">
        <v>9.0059835500000016</v>
      </c>
      <c r="H24" s="7">
        <v>5.7558612</v>
      </c>
      <c r="I24" s="7">
        <f t="shared" si="3"/>
        <v>20.954604500000002</v>
      </c>
      <c r="J24" s="7"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v>0</v>
      </c>
      <c r="Q24" s="7">
        <f t="shared" si="5"/>
        <v>0</v>
      </c>
      <c r="R24" s="7">
        <f t="shared" si="1"/>
        <v>36.667913670000004</v>
      </c>
      <c r="S24" s="2"/>
      <c r="T24" s="12"/>
      <c r="U24" s="2"/>
      <c r="V24" s="3"/>
      <c r="W24" s="2"/>
      <c r="X24" s="2"/>
      <c r="Y24" s="2"/>
      <c r="Z24" s="2"/>
      <c r="AA24" s="2"/>
    </row>
    <row r="25" spans="1:27" x14ac:dyDescent="0.25">
      <c r="A25" s="9" t="s">
        <v>52</v>
      </c>
      <c r="B25" s="7">
        <v>3.8500000000000004E-6</v>
      </c>
      <c r="C25" s="7">
        <v>0</v>
      </c>
      <c r="D25" s="7">
        <v>0</v>
      </c>
      <c r="E25" s="7">
        <f t="shared" si="2"/>
        <v>3.8500000000000004E-6</v>
      </c>
      <c r="F25" s="7">
        <v>0</v>
      </c>
      <c r="G25" s="7">
        <v>0</v>
      </c>
      <c r="H25" s="7">
        <v>0</v>
      </c>
      <c r="I25" s="7">
        <f t="shared" si="3"/>
        <v>0</v>
      </c>
      <c r="J25" s="7"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v>0</v>
      </c>
      <c r="Q25" s="7">
        <f t="shared" si="5"/>
        <v>0</v>
      </c>
      <c r="R25" s="7">
        <f t="shared" si="1"/>
        <v>3.8500000000000004E-6</v>
      </c>
      <c r="S25" s="2"/>
      <c r="T25" s="12"/>
      <c r="U25" s="2"/>
      <c r="V25" s="3"/>
      <c r="W25" s="2"/>
      <c r="X25" s="2"/>
      <c r="Y25" s="2"/>
      <c r="Z25" s="2"/>
      <c r="AA25" s="2"/>
    </row>
    <row r="26" spans="1:27" x14ac:dyDescent="0.25">
      <c r="A26" s="9" t="s">
        <v>53</v>
      </c>
      <c r="B26" s="7">
        <v>0.39057845000000002</v>
      </c>
      <c r="C26" s="7">
        <v>1.3604217700000001</v>
      </c>
      <c r="D26" s="7">
        <v>0.75894894000000002</v>
      </c>
      <c r="E26" s="7">
        <f t="shared" si="2"/>
        <v>2.5099491600000001</v>
      </c>
      <c r="F26" s="7">
        <v>1.0287114100000001</v>
      </c>
      <c r="G26" s="7">
        <v>0.83771823999999995</v>
      </c>
      <c r="H26" s="7">
        <v>0.88406551</v>
      </c>
      <c r="I26" s="7">
        <f t="shared" si="3"/>
        <v>2.7504951600000003</v>
      </c>
      <c r="J26" s="7"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v>0</v>
      </c>
      <c r="Q26" s="7">
        <f t="shared" si="5"/>
        <v>0</v>
      </c>
      <c r="R26" s="7">
        <f t="shared" si="1"/>
        <v>5.2604443200000004</v>
      </c>
      <c r="S26" s="2"/>
      <c r="T26" s="12"/>
      <c r="U26" s="2"/>
      <c r="V26" s="3"/>
      <c r="W26" s="2"/>
      <c r="X26" s="2"/>
      <c r="Y26" s="2"/>
      <c r="Z26" s="2"/>
      <c r="AA26" s="2"/>
    </row>
    <row r="27" spans="1:27" x14ac:dyDescent="0.25">
      <c r="A27" s="9" t="s">
        <v>54</v>
      </c>
      <c r="B27" s="7">
        <v>12.2670245</v>
      </c>
      <c r="C27" s="7">
        <v>8.2325979100000009</v>
      </c>
      <c r="D27" s="7">
        <v>7.3862613699999997</v>
      </c>
      <c r="E27" s="7">
        <f t="shared" si="2"/>
        <v>27.88588378</v>
      </c>
      <c r="F27" s="7">
        <v>8.44392985</v>
      </c>
      <c r="G27" s="7">
        <v>9.1636501999999993</v>
      </c>
      <c r="H27" s="7">
        <v>8.0003751199999993</v>
      </c>
      <c r="I27" s="7">
        <f t="shared" si="3"/>
        <v>25.607955169999997</v>
      </c>
      <c r="J27" s="7"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v>0</v>
      </c>
      <c r="Q27" s="7">
        <f t="shared" si="5"/>
        <v>0</v>
      </c>
      <c r="R27" s="7">
        <f t="shared" si="1"/>
        <v>53.493838949999997</v>
      </c>
      <c r="S27" s="2"/>
      <c r="T27" s="12"/>
      <c r="U27" s="2"/>
      <c r="V27" s="3"/>
      <c r="W27" s="2"/>
      <c r="X27" s="2"/>
      <c r="Y27" s="2"/>
      <c r="Z27" s="2"/>
      <c r="AA27" s="2"/>
    </row>
    <row r="28" spans="1:27" x14ac:dyDescent="0.25">
      <c r="A28" s="9" t="s">
        <v>55</v>
      </c>
      <c r="B28" s="7">
        <v>16.305386200000001</v>
      </c>
      <c r="C28" s="7">
        <v>12.846174</v>
      </c>
      <c r="D28" s="7">
        <v>126.369287</v>
      </c>
      <c r="E28" s="7">
        <f t="shared" si="2"/>
        <v>155.52084719999999</v>
      </c>
      <c r="F28" s="7">
        <v>72.27831737999999</v>
      </c>
      <c r="G28" s="7">
        <v>53.266887859999997</v>
      </c>
      <c r="H28" s="7">
        <v>103.69567984</v>
      </c>
      <c r="I28" s="7">
        <f t="shared" si="3"/>
        <v>229.24088508</v>
      </c>
      <c r="J28" s="7"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v>0</v>
      </c>
      <c r="Q28" s="7">
        <f t="shared" si="5"/>
        <v>0</v>
      </c>
      <c r="R28" s="7">
        <f t="shared" si="1"/>
        <v>384.76173227999999</v>
      </c>
      <c r="S28" s="2"/>
      <c r="T28" s="12"/>
      <c r="U28" s="2"/>
      <c r="V28" s="3"/>
      <c r="W28" s="2"/>
      <c r="X28" s="2"/>
      <c r="Y28" s="2"/>
      <c r="Z28" s="2"/>
      <c r="AA28" s="2"/>
    </row>
    <row r="29" spans="1:27" x14ac:dyDescent="0.25">
      <c r="A29" s="9" t="s">
        <v>56</v>
      </c>
      <c r="B29" s="7">
        <v>37.684453599999998</v>
      </c>
      <c r="C29" s="7">
        <v>284.75355500000001</v>
      </c>
      <c r="D29" s="7">
        <v>1.2510296700000001</v>
      </c>
      <c r="E29" s="7">
        <f t="shared" si="2"/>
        <v>323.68903826999997</v>
      </c>
      <c r="F29" s="7">
        <v>235.98900089</v>
      </c>
      <c r="G29" s="7">
        <v>306.84654001000001</v>
      </c>
      <c r="H29" s="7">
        <v>268.85559625000002</v>
      </c>
      <c r="I29" s="7">
        <f t="shared" si="3"/>
        <v>811.69113715000003</v>
      </c>
      <c r="J29" s="7">
        <v>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v>0</v>
      </c>
      <c r="Q29" s="7">
        <f t="shared" si="5"/>
        <v>0</v>
      </c>
      <c r="R29" s="7">
        <f t="shared" si="1"/>
        <v>1135.3801754199999</v>
      </c>
      <c r="S29" s="2"/>
      <c r="T29" s="12"/>
      <c r="U29" s="2"/>
      <c r="V29" s="3"/>
      <c r="W29" s="2"/>
      <c r="X29" s="2"/>
      <c r="Y29" s="2"/>
      <c r="Z29" s="2"/>
      <c r="AA29" s="2"/>
    </row>
    <row r="30" spans="1:27" x14ac:dyDescent="0.25">
      <c r="A30" s="9" t="s">
        <v>57</v>
      </c>
      <c r="B30" s="7">
        <v>5.9795712999999999</v>
      </c>
      <c r="C30" s="7">
        <v>7.4505297199999996</v>
      </c>
      <c r="D30" s="7">
        <v>7.1108070300000001</v>
      </c>
      <c r="E30" s="7">
        <f t="shared" si="2"/>
        <v>20.540908049999999</v>
      </c>
      <c r="F30" s="7">
        <v>7.6829720000000004</v>
      </c>
      <c r="G30" s="7">
        <v>8.2799139999999998</v>
      </c>
      <c r="H30" s="7">
        <v>7.5127909000000006</v>
      </c>
      <c r="I30" s="7">
        <f t="shared" si="3"/>
        <v>23.475676900000003</v>
      </c>
      <c r="J30" s="7">
        <v>0</v>
      </c>
      <c r="K30" s="7">
        <v>0</v>
      </c>
      <c r="L30" s="7">
        <v>0</v>
      </c>
      <c r="M30" s="7">
        <f t="shared" si="4"/>
        <v>0</v>
      </c>
      <c r="N30" s="7">
        <v>0</v>
      </c>
      <c r="O30" s="7">
        <v>0</v>
      </c>
      <c r="P30" s="7">
        <v>0</v>
      </c>
      <c r="Q30" s="7">
        <f t="shared" si="5"/>
        <v>0</v>
      </c>
      <c r="R30" s="7">
        <f t="shared" si="1"/>
        <v>44.016584950000002</v>
      </c>
      <c r="S30" s="2"/>
      <c r="T30" s="12"/>
      <c r="U30" s="2"/>
      <c r="V30" s="3"/>
      <c r="W30" s="2"/>
      <c r="X30" s="2"/>
      <c r="Y30" s="2"/>
      <c r="Z30" s="2"/>
      <c r="AA30" s="2"/>
    </row>
    <row r="31" spans="1:27" x14ac:dyDescent="0.25">
      <c r="A31" s="9" t="s">
        <v>58</v>
      </c>
      <c r="B31" s="7">
        <v>201.699322</v>
      </c>
      <c r="C31" s="7">
        <v>118.783935</v>
      </c>
      <c r="D31" s="7">
        <v>227.82142899999999</v>
      </c>
      <c r="E31" s="7">
        <f t="shared" si="2"/>
        <v>548.30468599999995</v>
      </c>
      <c r="F31" s="7">
        <v>212.6841225</v>
      </c>
      <c r="G31" s="7">
        <v>257.37947291</v>
      </c>
      <c r="H31" s="7">
        <v>133.7908276</v>
      </c>
      <c r="I31" s="7">
        <f t="shared" si="3"/>
        <v>603.85442301</v>
      </c>
      <c r="J31" s="7">
        <v>0</v>
      </c>
      <c r="K31" s="7">
        <v>0</v>
      </c>
      <c r="L31" s="7">
        <v>0</v>
      </c>
      <c r="M31" s="7">
        <f t="shared" si="4"/>
        <v>0</v>
      </c>
      <c r="N31" s="7">
        <v>0</v>
      </c>
      <c r="O31" s="7">
        <v>0</v>
      </c>
      <c r="P31" s="7">
        <v>0</v>
      </c>
      <c r="Q31" s="7">
        <f t="shared" si="5"/>
        <v>0</v>
      </c>
      <c r="R31" s="7">
        <f t="shared" si="1"/>
        <v>1152.1591090100001</v>
      </c>
      <c r="S31" s="2"/>
      <c r="T31" s="12"/>
      <c r="U31" s="2"/>
      <c r="V31" s="3"/>
      <c r="W31" s="2"/>
      <c r="X31" s="2"/>
      <c r="Y31" s="2"/>
      <c r="Z31" s="2"/>
      <c r="AA31" s="2"/>
    </row>
    <row r="32" spans="1:27" x14ac:dyDescent="0.25">
      <c r="A32" s="9" t="s">
        <v>59</v>
      </c>
      <c r="B32" s="7">
        <v>13.444194100000001</v>
      </c>
      <c r="C32" s="7">
        <v>16.4648067</v>
      </c>
      <c r="D32" s="7">
        <v>10.7907557</v>
      </c>
      <c r="E32" s="7">
        <f t="shared" si="2"/>
        <v>40.699756499999999</v>
      </c>
      <c r="F32" s="7">
        <v>14.99914873</v>
      </c>
      <c r="G32" s="7">
        <v>30.446738620000001</v>
      </c>
      <c r="H32" s="7">
        <v>32.176814300000004</v>
      </c>
      <c r="I32" s="7">
        <f t="shared" si="3"/>
        <v>77.62270165000001</v>
      </c>
      <c r="J32" s="7">
        <v>0</v>
      </c>
      <c r="K32" s="7">
        <v>0</v>
      </c>
      <c r="L32" s="7">
        <v>0</v>
      </c>
      <c r="M32" s="7">
        <f t="shared" si="4"/>
        <v>0</v>
      </c>
      <c r="N32" s="7">
        <v>0</v>
      </c>
      <c r="O32" s="7">
        <v>0</v>
      </c>
      <c r="P32" s="7">
        <v>0</v>
      </c>
      <c r="Q32" s="7">
        <f t="shared" si="5"/>
        <v>0</v>
      </c>
      <c r="R32" s="7">
        <f t="shared" si="1"/>
        <v>118.32245815000002</v>
      </c>
      <c r="S32" s="2"/>
      <c r="T32" s="12"/>
      <c r="U32" s="2"/>
      <c r="V32" s="3"/>
      <c r="W32" s="2"/>
      <c r="X32" s="2"/>
      <c r="Y32" s="2"/>
      <c r="Z32" s="2"/>
      <c r="AA32" s="2"/>
    </row>
    <row r="33" spans="1:27" x14ac:dyDescent="0.25">
      <c r="A33" s="9" t="s">
        <v>60</v>
      </c>
      <c r="B33" s="7">
        <v>19.270008799999999</v>
      </c>
      <c r="C33" s="7">
        <v>32.662821299999997</v>
      </c>
      <c r="D33" s="7">
        <v>59.817320000000002</v>
      </c>
      <c r="E33" s="7">
        <f t="shared" si="2"/>
        <v>111.7501501</v>
      </c>
      <c r="F33" s="7">
        <v>29.525492180000001</v>
      </c>
      <c r="G33" s="7">
        <v>21.325754420000003</v>
      </c>
      <c r="H33" s="7">
        <v>59.355472450000001</v>
      </c>
      <c r="I33" s="7">
        <f t="shared" si="3"/>
        <v>110.20671905</v>
      </c>
      <c r="J33" s="7">
        <v>0</v>
      </c>
      <c r="K33" s="7">
        <v>0</v>
      </c>
      <c r="L33" s="7">
        <v>0</v>
      </c>
      <c r="M33" s="7">
        <f t="shared" si="4"/>
        <v>0</v>
      </c>
      <c r="N33" s="7">
        <v>0</v>
      </c>
      <c r="O33" s="7">
        <v>0</v>
      </c>
      <c r="P33" s="7">
        <v>0</v>
      </c>
      <c r="Q33" s="7">
        <f t="shared" si="5"/>
        <v>0</v>
      </c>
      <c r="R33" s="7">
        <f t="shared" si="1"/>
        <v>221.95686914999999</v>
      </c>
      <c r="S33" s="2"/>
      <c r="T33" s="12"/>
      <c r="U33" s="2"/>
      <c r="V33" s="3"/>
      <c r="W33" s="2"/>
      <c r="X33" s="2"/>
      <c r="Y33" s="2"/>
      <c r="Z33" s="2"/>
      <c r="AA33" s="2"/>
    </row>
    <row r="34" spans="1:27" x14ac:dyDescent="0.25">
      <c r="A34" s="9" t="s">
        <v>61</v>
      </c>
      <c r="B34" s="7">
        <v>1.01546096</v>
      </c>
      <c r="C34" s="7">
        <v>1.2302243399999999</v>
      </c>
      <c r="D34" s="7">
        <v>1.66852402</v>
      </c>
      <c r="E34" s="7">
        <f t="shared" si="2"/>
        <v>3.9142093199999999</v>
      </c>
      <c r="F34" s="7">
        <v>4.3348815499999995</v>
      </c>
      <c r="G34" s="7">
        <v>1.5818380700000001</v>
      </c>
      <c r="H34" s="7">
        <v>1.3711330100000001</v>
      </c>
      <c r="I34" s="7">
        <f t="shared" si="3"/>
        <v>7.2878526299999997</v>
      </c>
      <c r="J34" s="7">
        <v>0</v>
      </c>
      <c r="K34" s="7">
        <v>0</v>
      </c>
      <c r="L34" s="7">
        <v>0</v>
      </c>
      <c r="M34" s="7">
        <f t="shared" si="4"/>
        <v>0</v>
      </c>
      <c r="N34" s="7">
        <v>0</v>
      </c>
      <c r="O34" s="7">
        <v>0</v>
      </c>
      <c r="P34" s="7">
        <v>0</v>
      </c>
      <c r="Q34" s="7">
        <f t="shared" si="5"/>
        <v>0</v>
      </c>
      <c r="R34" s="7">
        <f t="shared" si="1"/>
        <v>11.202061949999999</v>
      </c>
      <c r="S34" s="2"/>
      <c r="T34" s="12"/>
      <c r="U34" s="2"/>
      <c r="V34" s="3"/>
      <c r="W34" s="2"/>
      <c r="X34" s="2"/>
      <c r="Y34" s="2"/>
      <c r="Z34" s="2"/>
      <c r="AA34" s="2"/>
    </row>
    <row r="35" spans="1:27" ht="27" x14ac:dyDescent="0.25">
      <c r="A35" s="9" t="s">
        <v>62</v>
      </c>
      <c r="B35" s="7">
        <v>3.4029726199999999</v>
      </c>
      <c r="C35" s="7">
        <v>19.989699099999999</v>
      </c>
      <c r="D35" s="7">
        <v>166.55536900000001</v>
      </c>
      <c r="E35" s="7">
        <f t="shared" si="2"/>
        <v>189.94804072000002</v>
      </c>
      <c r="F35" s="7">
        <v>288.85135674000003</v>
      </c>
      <c r="G35" s="7">
        <v>74.07377554</v>
      </c>
      <c r="H35" s="7">
        <v>241.65282452000002</v>
      </c>
      <c r="I35" s="7">
        <f t="shared" si="3"/>
        <v>604.57795680000004</v>
      </c>
      <c r="J35" s="7">
        <v>0</v>
      </c>
      <c r="K35" s="7">
        <v>0</v>
      </c>
      <c r="L35" s="7">
        <v>0</v>
      </c>
      <c r="M35" s="7">
        <f t="shared" si="4"/>
        <v>0</v>
      </c>
      <c r="N35" s="7">
        <v>0</v>
      </c>
      <c r="O35" s="7">
        <v>0</v>
      </c>
      <c r="P35" s="7">
        <v>0</v>
      </c>
      <c r="Q35" s="7">
        <f t="shared" si="5"/>
        <v>0</v>
      </c>
      <c r="R35" s="7">
        <f t="shared" si="1"/>
        <v>794.52599752000003</v>
      </c>
      <c r="S35" s="2"/>
      <c r="T35" s="12"/>
      <c r="U35" s="2"/>
      <c r="V35" s="3"/>
      <c r="W35" s="2"/>
      <c r="X35" s="2"/>
      <c r="Y35" s="2"/>
      <c r="Z35" s="2"/>
      <c r="AA35" s="2"/>
    </row>
    <row r="36" spans="1:27" x14ac:dyDescent="0.25">
      <c r="A36" s="9" t="s">
        <v>63</v>
      </c>
      <c r="B36" s="7">
        <v>3.7582327000000002</v>
      </c>
      <c r="C36" s="7">
        <v>4.7380963600000001</v>
      </c>
      <c r="D36" s="7">
        <v>9.8853334000000004</v>
      </c>
      <c r="E36" s="7">
        <f t="shared" si="2"/>
        <v>18.381662460000001</v>
      </c>
      <c r="F36" s="7">
        <v>43.741228979999995</v>
      </c>
      <c r="G36" s="7">
        <v>43.017218740000004</v>
      </c>
      <c r="H36" s="7">
        <v>82.438214279999997</v>
      </c>
      <c r="I36" s="7">
        <f t="shared" si="3"/>
        <v>169.196662</v>
      </c>
      <c r="J36" s="7">
        <v>0</v>
      </c>
      <c r="K36" s="7">
        <v>0</v>
      </c>
      <c r="L36" s="7">
        <v>0</v>
      </c>
      <c r="M36" s="7">
        <f t="shared" si="4"/>
        <v>0</v>
      </c>
      <c r="N36" s="7">
        <v>0</v>
      </c>
      <c r="O36" s="7">
        <v>0</v>
      </c>
      <c r="P36" s="7">
        <v>0</v>
      </c>
      <c r="Q36" s="7">
        <f t="shared" si="5"/>
        <v>0</v>
      </c>
      <c r="R36" s="7">
        <f t="shared" si="1"/>
        <v>187.57832446</v>
      </c>
      <c r="S36" s="2"/>
      <c r="T36" s="12"/>
      <c r="U36" s="2"/>
      <c r="V36" s="3"/>
      <c r="W36" s="2"/>
      <c r="X36" s="2"/>
      <c r="Y36" s="2"/>
      <c r="Z36" s="2"/>
      <c r="AA36" s="2"/>
    </row>
    <row r="37" spans="1:27" x14ac:dyDescent="0.25">
      <c r="A37" s="9" t="s">
        <v>64</v>
      </c>
      <c r="B37" s="7">
        <v>0.33483399000000003</v>
      </c>
      <c r="C37" s="7">
        <v>0.33242568</v>
      </c>
      <c r="D37" s="7">
        <v>0.43687614000000002</v>
      </c>
      <c r="E37" s="7">
        <f t="shared" si="2"/>
        <v>1.1041358100000001</v>
      </c>
      <c r="F37" s="7">
        <v>0.42662242</v>
      </c>
      <c r="G37" s="7">
        <v>0.32738921999999998</v>
      </c>
      <c r="H37" s="7">
        <v>0.45052415999999995</v>
      </c>
      <c r="I37" s="7">
        <f t="shared" si="3"/>
        <v>1.2045357999999999</v>
      </c>
      <c r="J37" s="7">
        <v>0</v>
      </c>
      <c r="K37" s="7">
        <v>0</v>
      </c>
      <c r="L37" s="7">
        <v>0</v>
      </c>
      <c r="M37" s="7">
        <f t="shared" si="4"/>
        <v>0</v>
      </c>
      <c r="N37" s="7">
        <v>0</v>
      </c>
      <c r="O37" s="7">
        <v>0</v>
      </c>
      <c r="P37" s="7">
        <v>0</v>
      </c>
      <c r="Q37" s="7">
        <f t="shared" si="5"/>
        <v>0</v>
      </c>
      <c r="R37" s="7">
        <f t="shared" si="1"/>
        <v>2.3086716100000002</v>
      </c>
      <c r="S37" s="2"/>
      <c r="T37" s="12"/>
      <c r="U37" s="2"/>
      <c r="V37" s="3"/>
      <c r="W37" s="2"/>
      <c r="X37" s="2"/>
      <c r="Y37" s="2"/>
      <c r="Z37" s="2"/>
      <c r="AA37" s="2"/>
    </row>
    <row r="38" spans="1:27" x14ac:dyDescent="0.25">
      <c r="A38" s="9" t="s">
        <v>65</v>
      </c>
      <c r="B38" s="7">
        <v>1.1809805799999999</v>
      </c>
      <c r="C38" s="7">
        <v>3.5295809999999997E-2</v>
      </c>
      <c r="D38" s="7">
        <v>1.45037411</v>
      </c>
      <c r="E38" s="7">
        <f t="shared" si="2"/>
        <v>2.6666505000000003</v>
      </c>
      <c r="F38" s="7">
        <v>4.8434650000000003E-2</v>
      </c>
      <c r="G38" s="7">
        <v>0.63843899999999998</v>
      </c>
      <c r="H38" s="7">
        <v>4.573377E-2</v>
      </c>
      <c r="I38" s="7">
        <f t="shared" si="3"/>
        <v>0.73260742000000001</v>
      </c>
      <c r="J38" s="7">
        <v>0</v>
      </c>
      <c r="K38" s="7">
        <v>0</v>
      </c>
      <c r="L38" s="7">
        <v>0</v>
      </c>
      <c r="M38" s="7">
        <f t="shared" si="4"/>
        <v>0</v>
      </c>
      <c r="N38" s="7">
        <v>0</v>
      </c>
      <c r="O38" s="7">
        <v>0</v>
      </c>
      <c r="P38" s="7">
        <v>0</v>
      </c>
      <c r="Q38" s="7">
        <f t="shared" si="5"/>
        <v>0</v>
      </c>
      <c r="R38" s="7">
        <f t="shared" si="1"/>
        <v>3.3992579200000002</v>
      </c>
      <c r="S38" s="2"/>
      <c r="T38" s="12"/>
      <c r="U38" s="2"/>
      <c r="V38" s="3"/>
      <c r="W38" s="2"/>
      <c r="X38" s="2"/>
      <c r="Y38" s="2"/>
      <c r="Z38" s="2"/>
      <c r="AA38" s="2"/>
    </row>
    <row r="39" spans="1:27" x14ac:dyDescent="0.25">
      <c r="A39" s="9" t="s">
        <v>66</v>
      </c>
      <c r="B39" s="7">
        <v>4.9077835600000004</v>
      </c>
      <c r="C39" s="7">
        <v>2.70831972</v>
      </c>
      <c r="D39" s="7">
        <v>2.7845260700000001</v>
      </c>
      <c r="E39" s="7">
        <f t="shared" si="2"/>
        <v>10.400629350000001</v>
      </c>
      <c r="F39" s="7">
        <v>3.1605831800000002</v>
      </c>
      <c r="G39" s="7">
        <v>2.6086051000000001</v>
      </c>
      <c r="H39" s="7">
        <v>3.2051423900000002</v>
      </c>
      <c r="I39" s="7">
        <f t="shared" si="3"/>
        <v>8.9743306700000005</v>
      </c>
      <c r="J39" s="7">
        <v>0</v>
      </c>
      <c r="K39" s="7">
        <v>0</v>
      </c>
      <c r="L39" s="7">
        <v>0</v>
      </c>
      <c r="M39" s="7">
        <f t="shared" si="4"/>
        <v>0</v>
      </c>
      <c r="N39" s="7">
        <v>0</v>
      </c>
      <c r="O39" s="7">
        <v>0</v>
      </c>
      <c r="P39" s="7">
        <v>0</v>
      </c>
      <c r="Q39" s="7">
        <f t="shared" si="5"/>
        <v>0</v>
      </c>
      <c r="R39" s="7">
        <f t="shared" ref="R39:R60" si="6">+E39+I39+M39+Q39</f>
        <v>19.374960020000003</v>
      </c>
      <c r="S39" s="2"/>
      <c r="T39" s="12"/>
      <c r="U39" s="2"/>
      <c r="V39" s="3"/>
      <c r="W39" s="2"/>
      <c r="X39" s="2"/>
      <c r="Y39" s="2"/>
      <c r="Z39" s="2"/>
      <c r="AA39" s="2"/>
    </row>
    <row r="40" spans="1:27" x14ac:dyDescent="0.25">
      <c r="A40" s="9" t="s">
        <v>67</v>
      </c>
      <c r="B40" s="7">
        <v>4.7546645500000002</v>
      </c>
      <c r="C40" s="7">
        <v>8.1129226499999998</v>
      </c>
      <c r="D40" s="7">
        <v>0</v>
      </c>
      <c r="E40" s="7">
        <f t="shared" ref="E40:E60" si="7">+B40+C40+D40</f>
        <v>12.867587199999999</v>
      </c>
      <c r="F40" s="7">
        <f>3.53310901+3</f>
        <v>6.5331090100000004</v>
      </c>
      <c r="G40" s="7">
        <v>5.1817052400000003</v>
      </c>
      <c r="H40" s="7">
        <v>3.2140875099999997</v>
      </c>
      <c r="I40" s="7">
        <f t="shared" ref="I40:I60" si="8">+F40+G40+H40</f>
        <v>14.928901759999999</v>
      </c>
      <c r="J40" s="7">
        <v>0</v>
      </c>
      <c r="K40" s="7">
        <v>0</v>
      </c>
      <c r="L40" s="7">
        <v>0</v>
      </c>
      <c r="M40" s="7">
        <f t="shared" ref="M40:M60" si="9">+J40+K40+L40</f>
        <v>0</v>
      </c>
      <c r="N40" s="7">
        <v>0</v>
      </c>
      <c r="O40" s="7">
        <v>0</v>
      </c>
      <c r="P40" s="7">
        <v>0</v>
      </c>
      <c r="Q40" s="7">
        <f t="shared" ref="Q40:Q60" si="10">SUM(N40:P40)</f>
        <v>0</v>
      </c>
      <c r="R40" s="7">
        <f t="shared" si="6"/>
        <v>27.796488959999998</v>
      </c>
      <c r="S40" s="2"/>
      <c r="T40" s="12"/>
      <c r="U40" s="2"/>
      <c r="V40" s="3"/>
      <c r="W40" s="2"/>
      <c r="X40" s="2"/>
      <c r="Y40" s="2"/>
      <c r="Z40" s="2"/>
      <c r="AA40" s="2"/>
    </row>
    <row r="41" spans="1:27" x14ac:dyDescent="0.25">
      <c r="A41" s="9" t="s">
        <v>68</v>
      </c>
      <c r="B41" s="7">
        <v>5.46857185</v>
      </c>
      <c r="C41" s="7">
        <v>3.0387324699999998</v>
      </c>
      <c r="D41" s="7">
        <v>3.3474499899999999</v>
      </c>
      <c r="E41" s="7">
        <f t="shared" si="7"/>
        <v>11.854754309999999</v>
      </c>
      <c r="F41" s="7">
        <v>3.9577795899999999</v>
      </c>
      <c r="G41" s="7">
        <v>3.2001535699999999</v>
      </c>
      <c r="H41" s="7">
        <v>3.3808140299999998</v>
      </c>
      <c r="I41" s="7">
        <f t="shared" si="8"/>
        <v>10.538747189999999</v>
      </c>
      <c r="J41" s="7">
        <v>0</v>
      </c>
      <c r="K41" s="7">
        <v>0</v>
      </c>
      <c r="L41" s="7">
        <v>0</v>
      </c>
      <c r="M41" s="7">
        <f t="shared" si="9"/>
        <v>0</v>
      </c>
      <c r="N41" s="7">
        <v>0</v>
      </c>
      <c r="O41" s="7">
        <v>0</v>
      </c>
      <c r="P41" s="7">
        <v>0</v>
      </c>
      <c r="Q41" s="7">
        <f t="shared" si="10"/>
        <v>0</v>
      </c>
      <c r="R41" s="7">
        <f t="shared" si="6"/>
        <v>22.393501499999999</v>
      </c>
      <c r="S41" s="2"/>
      <c r="T41" s="12"/>
      <c r="U41" s="2"/>
      <c r="V41" s="3"/>
      <c r="W41" s="2"/>
      <c r="X41" s="2"/>
      <c r="Y41" s="2"/>
      <c r="Z41" s="2"/>
      <c r="AA41" s="2"/>
    </row>
    <row r="42" spans="1:27" x14ac:dyDescent="0.25">
      <c r="A42" s="9" t="s">
        <v>96</v>
      </c>
      <c r="B42" s="7">
        <v>6.4997656299999997</v>
      </c>
      <c r="C42" s="7">
        <v>3.13058331</v>
      </c>
      <c r="D42" s="7">
        <v>4.77087415</v>
      </c>
      <c r="E42" s="7">
        <f t="shared" si="7"/>
        <v>14.401223089999998</v>
      </c>
      <c r="F42" s="7">
        <v>2.5837532799999998</v>
      </c>
      <c r="G42" s="7">
        <v>3.5427210899999997</v>
      </c>
      <c r="H42" s="7">
        <v>8.4427066199999992</v>
      </c>
      <c r="I42" s="7">
        <f t="shared" si="8"/>
        <v>14.56918099</v>
      </c>
      <c r="J42" s="7">
        <v>0</v>
      </c>
      <c r="K42" s="7">
        <v>0</v>
      </c>
      <c r="L42" s="7">
        <v>0</v>
      </c>
      <c r="M42" s="7">
        <f t="shared" si="9"/>
        <v>0</v>
      </c>
      <c r="N42" s="7">
        <v>0</v>
      </c>
      <c r="O42" s="7">
        <v>0</v>
      </c>
      <c r="P42" s="7">
        <v>0</v>
      </c>
      <c r="Q42" s="7">
        <f t="shared" si="10"/>
        <v>0</v>
      </c>
      <c r="R42" s="7">
        <f t="shared" si="6"/>
        <v>28.970404079999998</v>
      </c>
      <c r="S42" s="2"/>
      <c r="T42" s="12"/>
      <c r="U42" s="2"/>
      <c r="V42" s="3"/>
      <c r="W42" s="2"/>
      <c r="X42" s="2"/>
      <c r="Y42" s="2"/>
      <c r="Z42" s="2"/>
      <c r="AA42" s="2"/>
    </row>
    <row r="43" spans="1:27" x14ac:dyDescent="0.25">
      <c r="A43" s="9" t="s">
        <v>69</v>
      </c>
      <c r="B43" s="7">
        <v>1.9250141999999999</v>
      </c>
      <c r="C43" s="7">
        <v>11.197179999999999</v>
      </c>
      <c r="D43" s="7">
        <v>7.5281686800000003</v>
      </c>
      <c r="E43" s="7">
        <f t="shared" si="7"/>
        <v>20.650362879999999</v>
      </c>
      <c r="F43" s="7">
        <v>5.5648055300000001</v>
      </c>
      <c r="G43" s="7">
        <v>5.6872316100000004</v>
      </c>
      <c r="H43" s="7">
        <v>4.4778112600000002</v>
      </c>
      <c r="I43" s="7">
        <f t="shared" si="8"/>
        <v>15.729848400000002</v>
      </c>
      <c r="J43" s="7">
        <v>0</v>
      </c>
      <c r="K43" s="7">
        <v>0</v>
      </c>
      <c r="L43" s="7">
        <v>0</v>
      </c>
      <c r="M43" s="7">
        <f t="shared" si="9"/>
        <v>0</v>
      </c>
      <c r="N43" s="7">
        <v>0</v>
      </c>
      <c r="O43" s="7">
        <v>0</v>
      </c>
      <c r="P43" s="7">
        <v>0</v>
      </c>
      <c r="Q43" s="7">
        <f t="shared" si="10"/>
        <v>0</v>
      </c>
      <c r="R43" s="7">
        <f t="shared" si="6"/>
        <v>36.380211279999997</v>
      </c>
      <c r="S43" s="2"/>
      <c r="T43" s="12"/>
      <c r="U43" s="2"/>
      <c r="V43" s="3"/>
      <c r="W43" s="2"/>
      <c r="X43" s="2"/>
      <c r="Y43" s="2"/>
      <c r="Z43" s="2"/>
      <c r="AA43" s="2"/>
    </row>
    <row r="44" spans="1:27" x14ac:dyDescent="0.25">
      <c r="A44" s="9" t="s">
        <v>70</v>
      </c>
      <c r="B44" s="7">
        <v>0.20897762</v>
      </c>
      <c r="C44" s="7">
        <v>0.69987180999999998</v>
      </c>
      <c r="D44" s="7">
        <v>0.34099146000000002</v>
      </c>
      <c r="E44" s="7">
        <f t="shared" si="7"/>
        <v>1.24984089</v>
      </c>
      <c r="F44" s="7">
        <v>0.26259909999999997</v>
      </c>
      <c r="G44" s="7">
        <v>0.36008656999999999</v>
      </c>
      <c r="H44" s="7">
        <v>0.30031279999999999</v>
      </c>
      <c r="I44" s="7">
        <f t="shared" si="8"/>
        <v>0.92299847000000002</v>
      </c>
      <c r="J44" s="7">
        <v>0</v>
      </c>
      <c r="K44" s="7">
        <v>0</v>
      </c>
      <c r="L44" s="7">
        <v>0</v>
      </c>
      <c r="M44" s="7">
        <f t="shared" si="9"/>
        <v>0</v>
      </c>
      <c r="N44" s="7">
        <v>0</v>
      </c>
      <c r="O44" s="7">
        <v>0</v>
      </c>
      <c r="P44" s="7">
        <v>0</v>
      </c>
      <c r="Q44" s="7">
        <f t="shared" si="10"/>
        <v>0</v>
      </c>
      <c r="R44" s="7">
        <f t="shared" si="6"/>
        <v>2.1728393600000002</v>
      </c>
      <c r="S44" s="2"/>
      <c r="T44" s="12"/>
      <c r="U44" s="2"/>
      <c r="V44" s="3"/>
      <c r="W44" s="2"/>
      <c r="X44" s="2"/>
      <c r="Y44" s="2"/>
      <c r="Z44" s="2"/>
      <c r="AA44" s="2"/>
    </row>
    <row r="45" spans="1:27" x14ac:dyDescent="0.25">
      <c r="A45" s="9" t="s">
        <v>71</v>
      </c>
      <c r="B45" s="7">
        <v>52.302236200000003</v>
      </c>
      <c r="C45" s="7">
        <v>31.001277699999999</v>
      </c>
      <c r="D45" s="7">
        <v>54.647769799999999</v>
      </c>
      <c r="E45" s="7">
        <f t="shared" si="7"/>
        <v>137.9512837</v>
      </c>
      <c r="F45" s="7">
        <f>34.37023662+1.8</f>
        <v>36.170236619999997</v>
      </c>
      <c r="G45" s="7">
        <v>56.730704869999997</v>
      </c>
      <c r="H45" s="7">
        <v>147.25984431000001</v>
      </c>
      <c r="I45" s="7">
        <f t="shared" si="8"/>
        <v>240.16078579999999</v>
      </c>
      <c r="J45" s="7">
        <v>0</v>
      </c>
      <c r="K45" s="7">
        <v>0</v>
      </c>
      <c r="L45" s="7">
        <v>0</v>
      </c>
      <c r="M45" s="7">
        <f t="shared" si="9"/>
        <v>0</v>
      </c>
      <c r="N45" s="7">
        <v>0</v>
      </c>
      <c r="O45" s="7">
        <v>0</v>
      </c>
      <c r="P45" s="7">
        <v>0</v>
      </c>
      <c r="Q45" s="7">
        <f t="shared" si="10"/>
        <v>0</v>
      </c>
      <c r="R45" s="7">
        <f t="shared" si="6"/>
        <v>378.11206949999996</v>
      </c>
      <c r="S45" s="2"/>
      <c r="T45" s="12"/>
      <c r="U45" s="2"/>
      <c r="V45" s="3"/>
      <c r="W45" s="2"/>
      <c r="X45" s="2"/>
      <c r="Y45" s="2"/>
      <c r="Z45" s="2"/>
      <c r="AA45" s="2"/>
    </row>
    <row r="46" spans="1:27" x14ac:dyDescent="0.25">
      <c r="A46" s="9" t="s">
        <v>97</v>
      </c>
      <c r="B46" s="7">
        <v>0</v>
      </c>
      <c r="C46" s="7">
        <v>0</v>
      </c>
      <c r="D46" s="7">
        <v>0</v>
      </c>
      <c r="E46" s="7">
        <f t="shared" si="7"/>
        <v>0</v>
      </c>
      <c r="F46" s="7">
        <f>400.9298164+1179.2</f>
        <v>1580.1298164</v>
      </c>
      <c r="G46" s="7">
        <v>495.52512287000002</v>
      </c>
      <c r="H46" s="7">
        <v>453.89574937000003</v>
      </c>
      <c r="I46" s="7">
        <f t="shared" si="8"/>
        <v>2529.5506886399999</v>
      </c>
      <c r="J46" s="7">
        <v>0</v>
      </c>
      <c r="K46" s="7">
        <v>0</v>
      </c>
      <c r="L46" s="7">
        <v>0</v>
      </c>
      <c r="M46" s="7">
        <f t="shared" si="9"/>
        <v>0</v>
      </c>
      <c r="N46" s="7">
        <v>0</v>
      </c>
      <c r="O46" s="7">
        <v>0</v>
      </c>
      <c r="P46" s="7">
        <v>0</v>
      </c>
      <c r="Q46" s="7">
        <f t="shared" si="10"/>
        <v>0</v>
      </c>
      <c r="R46" s="7">
        <f t="shared" si="6"/>
        <v>2529.5506886399999</v>
      </c>
      <c r="S46" s="2"/>
      <c r="T46" s="12"/>
      <c r="U46" s="2"/>
      <c r="V46" s="3"/>
      <c r="W46" s="2"/>
      <c r="X46" s="2"/>
      <c r="Y46" s="2"/>
      <c r="Z46" s="2"/>
      <c r="AA46" s="2"/>
    </row>
    <row r="47" spans="1:27" x14ac:dyDescent="0.25">
      <c r="A47" s="9" t="s">
        <v>72</v>
      </c>
      <c r="B47" s="7">
        <v>0.62829075000000001</v>
      </c>
      <c r="C47" s="7">
        <v>0.53689712000000001</v>
      </c>
      <c r="D47" s="7">
        <v>1.67134582</v>
      </c>
      <c r="E47" s="7">
        <f t="shared" si="7"/>
        <v>2.83653369</v>
      </c>
      <c r="F47" s="7">
        <v>0.80576837999999995</v>
      </c>
      <c r="G47" s="7">
        <v>1.2370486599999999</v>
      </c>
      <c r="H47" s="7">
        <v>0</v>
      </c>
      <c r="I47" s="7">
        <f t="shared" si="8"/>
        <v>2.0428170400000001</v>
      </c>
      <c r="J47" s="7">
        <v>0</v>
      </c>
      <c r="K47" s="7">
        <v>0</v>
      </c>
      <c r="L47" s="7">
        <v>0</v>
      </c>
      <c r="M47" s="7">
        <f t="shared" si="9"/>
        <v>0</v>
      </c>
      <c r="N47" s="7">
        <v>0</v>
      </c>
      <c r="O47" s="7">
        <v>0</v>
      </c>
      <c r="P47" s="7">
        <v>0</v>
      </c>
      <c r="Q47" s="7">
        <f t="shared" si="10"/>
        <v>0</v>
      </c>
      <c r="R47" s="7">
        <f t="shared" si="6"/>
        <v>4.8793507300000005</v>
      </c>
      <c r="S47" s="2"/>
      <c r="T47" s="12"/>
      <c r="U47" s="2"/>
      <c r="V47" s="3"/>
      <c r="W47" s="2"/>
      <c r="X47" s="2"/>
      <c r="Y47" s="2"/>
      <c r="Z47" s="2"/>
      <c r="AA47" s="2"/>
    </row>
    <row r="48" spans="1:27" x14ac:dyDescent="0.25">
      <c r="A48" s="9" t="s">
        <v>73</v>
      </c>
      <c r="B48" s="7">
        <v>15.5279492</v>
      </c>
      <c r="C48" s="7">
        <v>52.051211299999999</v>
      </c>
      <c r="D48" s="7">
        <v>53.818041000000001</v>
      </c>
      <c r="E48" s="7">
        <f t="shared" si="7"/>
        <v>121.39720149999999</v>
      </c>
      <c r="F48" s="7">
        <v>44.467013270000002</v>
      </c>
      <c r="G48" s="7">
        <v>42.691539759999998</v>
      </c>
      <c r="H48" s="7">
        <v>83.394476310000002</v>
      </c>
      <c r="I48" s="7">
        <f t="shared" si="8"/>
        <v>170.55302934000002</v>
      </c>
      <c r="J48" s="7">
        <v>0</v>
      </c>
      <c r="K48" s="7">
        <v>0</v>
      </c>
      <c r="L48" s="7">
        <v>0</v>
      </c>
      <c r="M48" s="7">
        <f t="shared" si="9"/>
        <v>0</v>
      </c>
      <c r="N48" s="7">
        <v>0</v>
      </c>
      <c r="O48" s="7">
        <v>0</v>
      </c>
      <c r="P48" s="7">
        <v>0</v>
      </c>
      <c r="Q48" s="7">
        <f t="shared" si="10"/>
        <v>0</v>
      </c>
      <c r="R48" s="7">
        <f t="shared" si="6"/>
        <v>291.95023084000002</v>
      </c>
      <c r="S48" s="2"/>
      <c r="T48" s="12"/>
      <c r="U48" s="2"/>
      <c r="V48" s="3"/>
      <c r="W48" s="2"/>
      <c r="X48" s="2"/>
      <c r="Y48" s="2"/>
      <c r="Z48" s="2"/>
      <c r="AA48" s="2"/>
    </row>
    <row r="49" spans="1:27" x14ac:dyDescent="0.25">
      <c r="A49" s="9" t="s">
        <v>74</v>
      </c>
      <c r="B49" s="7">
        <v>1.1459402000000001</v>
      </c>
      <c r="C49" s="7">
        <v>1.6996446199999999</v>
      </c>
      <c r="D49" s="7">
        <v>1.1729439500000001</v>
      </c>
      <c r="E49" s="7">
        <f t="shared" si="7"/>
        <v>4.0185287699999996</v>
      </c>
      <c r="F49" s="7">
        <v>1.47691452</v>
      </c>
      <c r="G49" s="7">
        <v>1.1754957699999999</v>
      </c>
      <c r="H49" s="7">
        <v>1.20675076</v>
      </c>
      <c r="I49" s="7">
        <f t="shared" si="8"/>
        <v>3.85916105</v>
      </c>
      <c r="J49" s="7">
        <v>0</v>
      </c>
      <c r="K49" s="7">
        <v>0</v>
      </c>
      <c r="L49" s="7">
        <v>0</v>
      </c>
      <c r="M49" s="7">
        <f t="shared" si="9"/>
        <v>0</v>
      </c>
      <c r="N49" s="7">
        <v>0</v>
      </c>
      <c r="O49" s="7">
        <v>0</v>
      </c>
      <c r="P49" s="7">
        <v>0</v>
      </c>
      <c r="Q49" s="7">
        <f t="shared" si="10"/>
        <v>0</v>
      </c>
      <c r="R49" s="7">
        <f t="shared" si="6"/>
        <v>7.8776898199999996</v>
      </c>
      <c r="S49" s="2"/>
      <c r="T49" s="12"/>
      <c r="U49" s="2"/>
      <c r="V49" s="3"/>
      <c r="W49" s="2"/>
      <c r="X49" s="2"/>
      <c r="Y49" s="2"/>
      <c r="Z49" s="2"/>
      <c r="AA49" s="2"/>
    </row>
    <row r="50" spans="1:27" x14ac:dyDescent="0.25">
      <c r="A50" s="9" t="s">
        <v>75</v>
      </c>
      <c r="B50" s="7">
        <v>1.37574065</v>
      </c>
      <c r="C50" s="7">
        <v>2.1532033799999999</v>
      </c>
      <c r="D50" s="7">
        <v>35.391131299999998</v>
      </c>
      <c r="E50" s="7">
        <f t="shared" si="7"/>
        <v>38.920075329999996</v>
      </c>
      <c r="F50" s="7">
        <v>7.9247597800000005</v>
      </c>
      <c r="G50" s="7">
        <v>3.5627803999999998</v>
      </c>
      <c r="H50" s="7">
        <v>4.5787136999999998</v>
      </c>
      <c r="I50" s="7">
        <f t="shared" si="8"/>
        <v>16.066253879999998</v>
      </c>
      <c r="J50" s="7">
        <v>0</v>
      </c>
      <c r="K50" s="7">
        <v>0</v>
      </c>
      <c r="L50" s="7">
        <v>0</v>
      </c>
      <c r="M50" s="7">
        <f t="shared" si="9"/>
        <v>0</v>
      </c>
      <c r="N50" s="7">
        <v>0</v>
      </c>
      <c r="O50" s="7">
        <v>0</v>
      </c>
      <c r="P50" s="7">
        <v>0</v>
      </c>
      <c r="Q50" s="7">
        <f t="shared" si="10"/>
        <v>0</v>
      </c>
      <c r="R50" s="7">
        <f t="shared" si="6"/>
        <v>54.986329209999994</v>
      </c>
      <c r="S50" s="2"/>
      <c r="T50" s="12"/>
      <c r="U50" s="2"/>
      <c r="V50" s="3"/>
      <c r="W50" s="2"/>
      <c r="X50" s="2"/>
      <c r="Y50" s="2"/>
      <c r="Z50" s="2"/>
      <c r="AA50" s="2"/>
    </row>
    <row r="51" spans="1:27" x14ac:dyDescent="0.25">
      <c r="A51" s="9" t="s">
        <v>76</v>
      </c>
      <c r="B51" s="7">
        <v>19.409380899999999</v>
      </c>
      <c r="C51" s="7">
        <v>63.234171199999999</v>
      </c>
      <c r="D51" s="7">
        <v>63.661085900000003</v>
      </c>
      <c r="E51" s="7">
        <f t="shared" si="7"/>
        <v>146.30463800000001</v>
      </c>
      <c r="F51" s="7">
        <v>91.919490180000011</v>
      </c>
      <c r="G51" s="7">
        <v>70.890883410000001</v>
      </c>
      <c r="H51" s="7">
        <v>65.287388010000001</v>
      </c>
      <c r="I51" s="7">
        <f t="shared" si="8"/>
        <v>228.09776160000001</v>
      </c>
      <c r="J51" s="7">
        <v>0</v>
      </c>
      <c r="K51" s="7">
        <v>0</v>
      </c>
      <c r="L51" s="7">
        <v>0</v>
      </c>
      <c r="M51" s="7">
        <f t="shared" si="9"/>
        <v>0</v>
      </c>
      <c r="N51" s="7">
        <v>0</v>
      </c>
      <c r="O51" s="7">
        <v>0</v>
      </c>
      <c r="P51" s="7">
        <v>0</v>
      </c>
      <c r="Q51" s="7">
        <f t="shared" si="10"/>
        <v>0</v>
      </c>
      <c r="R51" s="7">
        <f t="shared" si="6"/>
        <v>374.40239960000002</v>
      </c>
      <c r="S51" s="2"/>
      <c r="T51" s="12"/>
      <c r="U51" s="2"/>
      <c r="V51" s="3"/>
      <c r="W51" s="2"/>
      <c r="X51" s="2"/>
      <c r="Y51" s="2"/>
      <c r="Z51" s="2"/>
      <c r="AA51" s="2"/>
    </row>
    <row r="52" spans="1:27" x14ac:dyDescent="0.25">
      <c r="A52" s="9" t="s">
        <v>77</v>
      </c>
      <c r="B52" s="7">
        <v>1.5347617600000001</v>
      </c>
      <c r="C52" s="7">
        <v>2.2171876799999999</v>
      </c>
      <c r="D52" s="7">
        <v>1.8200341799999999</v>
      </c>
      <c r="E52" s="7">
        <f t="shared" si="7"/>
        <v>5.5719836199999992</v>
      </c>
      <c r="F52" s="7">
        <v>5.6558983600000001</v>
      </c>
      <c r="G52" s="7">
        <v>2.9657060499999996</v>
      </c>
      <c r="H52" s="7">
        <v>3.1414106299999998</v>
      </c>
      <c r="I52" s="7">
        <f t="shared" si="8"/>
        <v>11.763015039999999</v>
      </c>
      <c r="J52" s="7">
        <v>0</v>
      </c>
      <c r="K52" s="7">
        <v>0</v>
      </c>
      <c r="L52" s="7">
        <v>0</v>
      </c>
      <c r="M52" s="7">
        <f t="shared" si="9"/>
        <v>0</v>
      </c>
      <c r="N52" s="7">
        <v>0</v>
      </c>
      <c r="O52" s="7">
        <v>0</v>
      </c>
      <c r="P52" s="7">
        <v>0</v>
      </c>
      <c r="Q52" s="7">
        <f t="shared" si="10"/>
        <v>0</v>
      </c>
      <c r="R52" s="7">
        <f t="shared" si="6"/>
        <v>17.334998659999997</v>
      </c>
      <c r="S52" s="2"/>
      <c r="T52" s="12"/>
      <c r="U52" s="2"/>
      <c r="V52" s="3"/>
      <c r="W52" s="2"/>
      <c r="X52" s="2"/>
      <c r="Y52" s="2"/>
      <c r="Z52" s="2"/>
      <c r="AA52" s="2"/>
    </row>
    <row r="53" spans="1:27" x14ac:dyDescent="0.25">
      <c r="A53" s="9" t="s">
        <v>93</v>
      </c>
      <c r="B53" s="7">
        <v>2.8933383199999998</v>
      </c>
      <c r="C53" s="7">
        <v>2.8512415199999999</v>
      </c>
      <c r="D53" s="7">
        <v>3.03584963</v>
      </c>
      <c r="E53" s="7">
        <f t="shared" si="7"/>
        <v>8.7804294699999996</v>
      </c>
      <c r="F53" s="7">
        <v>4.2601095899999999</v>
      </c>
      <c r="G53" s="7">
        <v>3.5783466000000002</v>
      </c>
      <c r="H53" s="7">
        <v>2.9027153700000001</v>
      </c>
      <c r="I53" s="7">
        <f t="shared" si="8"/>
        <v>10.741171560000002</v>
      </c>
      <c r="J53" s="7">
        <v>0</v>
      </c>
      <c r="K53" s="7">
        <v>0</v>
      </c>
      <c r="L53" s="7">
        <v>0</v>
      </c>
      <c r="M53" s="7">
        <f t="shared" si="9"/>
        <v>0</v>
      </c>
      <c r="N53" s="7">
        <v>0</v>
      </c>
      <c r="O53" s="7">
        <v>0</v>
      </c>
      <c r="P53" s="7">
        <v>0</v>
      </c>
      <c r="Q53" s="7">
        <f t="shared" si="10"/>
        <v>0</v>
      </c>
      <c r="R53" s="7">
        <f t="shared" si="6"/>
        <v>19.521601029999999</v>
      </c>
      <c r="S53" s="2"/>
      <c r="T53" s="12"/>
      <c r="U53" s="2"/>
      <c r="V53" s="3"/>
      <c r="W53" s="2"/>
      <c r="X53" s="2"/>
      <c r="Y53" s="2"/>
      <c r="Z53" s="2"/>
      <c r="AA53" s="2"/>
    </row>
    <row r="54" spans="1:27" x14ac:dyDescent="0.25">
      <c r="A54" s="9" t="s">
        <v>78</v>
      </c>
      <c r="B54" s="7">
        <v>0.57747488999999996</v>
      </c>
      <c r="C54" s="7">
        <v>3.4443047</v>
      </c>
      <c r="D54" s="7">
        <v>4.1385931600000001</v>
      </c>
      <c r="E54" s="7">
        <f t="shared" si="7"/>
        <v>8.1603727500000005</v>
      </c>
      <c r="F54" s="7">
        <v>4.2623530399999998</v>
      </c>
      <c r="G54" s="7">
        <v>2.3364597099999997</v>
      </c>
      <c r="H54" s="7">
        <v>4.0514248400000001</v>
      </c>
      <c r="I54" s="7">
        <f t="shared" si="8"/>
        <v>10.65023759</v>
      </c>
      <c r="J54" s="7">
        <v>0</v>
      </c>
      <c r="K54" s="7">
        <v>0</v>
      </c>
      <c r="L54" s="7">
        <v>0</v>
      </c>
      <c r="M54" s="7">
        <f t="shared" si="9"/>
        <v>0</v>
      </c>
      <c r="N54" s="7">
        <v>0</v>
      </c>
      <c r="O54" s="7">
        <v>0</v>
      </c>
      <c r="P54" s="7">
        <v>0</v>
      </c>
      <c r="Q54" s="7">
        <f t="shared" si="10"/>
        <v>0</v>
      </c>
      <c r="R54" s="7">
        <f t="shared" si="6"/>
        <v>18.81061034</v>
      </c>
      <c r="S54" s="2"/>
      <c r="T54" s="12"/>
      <c r="U54" s="2"/>
      <c r="V54" s="3"/>
      <c r="W54" s="2"/>
      <c r="X54" s="2"/>
      <c r="Y54" s="2"/>
      <c r="Z54" s="2"/>
      <c r="AA54" s="2"/>
    </row>
    <row r="55" spans="1:27" x14ac:dyDescent="0.25">
      <c r="A55" s="9" t="s">
        <v>79</v>
      </c>
      <c r="B55" s="7">
        <v>1.4283966699999999</v>
      </c>
      <c r="C55" s="7">
        <v>2.0208325899999999</v>
      </c>
      <c r="D55" s="7">
        <v>2.98687646</v>
      </c>
      <c r="E55" s="7">
        <f t="shared" si="7"/>
        <v>6.4361057200000005</v>
      </c>
      <c r="F55" s="7">
        <v>2.4479501299999997</v>
      </c>
      <c r="G55" s="7">
        <v>1.91573707</v>
      </c>
      <c r="H55" s="7">
        <v>2.9063381800000001</v>
      </c>
      <c r="I55" s="7">
        <f t="shared" si="8"/>
        <v>7.2700253799999999</v>
      </c>
      <c r="J55" s="7">
        <v>0</v>
      </c>
      <c r="K55" s="7">
        <v>0</v>
      </c>
      <c r="L55" s="7">
        <v>0</v>
      </c>
      <c r="M55" s="7">
        <f t="shared" si="9"/>
        <v>0</v>
      </c>
      <c r="N55" s="7">
        <v>0</v>
      </c>
      <c r="O55" s="7">
        <v>0</v>
      </c>
      <c r="P55" s="7">
        <v>0</v>
      </c>
      <c r="Q55" s="7">
        <f t="shared" si="10"/>
        <v>0</v>
      </c>
      <c r="R55" s="7">
        <f t="shared" si="6"/>
        <v>13.7061311</v>
      </c>
      <c r="S55" s="2"/>
      <c r="T55" s="12"/>
      <c r="U55" s="2"/>
      <c r="V55" s="3"/>
      <c r="W55" s="2"/>
      <c r="X55" s="2"/>
      <c r="Y55" s="2"/>
      <c r="Z55" s="2"/>
      <c r="AA55" s="2"/>
    </row>
    <row r="56" spans="1:27" x14ac:dyDescent="0.25">
      <c r="A56" s="9" t="s">
        <v>80</v>
      </c>
      <c r="B56" s="7">
        <v>1.02339885</v>
      </c>
      <c r="C56" s="7">
        <v>0.99303271000000004</v>
      </c>
      <c r="D56" s="7">
        <v>4.7027762900000001</v>
      </c>
      <c r="E56" s="7">
        <f t="shared" si="7"/>
        <v>6.7192078500000001</v>
      </c>
      <c r="F56" s="7">
        <v>1.9912317099999999</v>
      </c>
      <c r="G56" s="7">
        <v>1.9888433700000001</v>
      </c>
      <c r="H56" s="7">
        <v>1.84662536</v>
      </c>
      <c r="I56" s="7">
        <f t="shared" si="8"/>
        <v>5.8267004399999998</v>
      </c>
      <c r="J56" s="7">
        <v>0</v>
      </c>
      <c r="K56" s="7">
        <v>0</v>
      </c>
      <c r="L56" s="7">
        <v>0</v>
      </c>
      <c r="M56" s="7">
        <f t="shared" si="9"/>
        <v>0</v>
      </c>
      <c r="N56" s="7">
        <v>0</v>
      </c>
      <c r="O56" s="7">
        <v>0</v>
      </c>
      <c r="P56" s="7">
        <v>0</v>
      </c>
      <c r="Q56" s="7">
        <f t="shared" si="10"/>
        <v>0</v>
      </c>
      <c r="R56" s="7">
        <f t="shared" si="6"/>
        <v>12.54590829</v>
      </c>
      <c r="S56" s="2"/>
      <c r="T56" s="12"/>
      <c r="U56" s="2"/>
      <c r="V56" s="3"/>
      <c r="W56" s="2"/>
      <c r="X56" s="2"/>
      <c r="Y56" s="2"/>
      <c r="Z56" s="2"/>
      <c r="AA56" s="2"/>
    </row>
    <row r="57" spans="1:27" x14ac:dyDescent="0.25">
      <c r="A57" s="9" t="s">
        <v>81</v>
      </c>
      <c r="B57" s="7">
        <v>1.08340221</v>
      </c>
      <c r="C57" s="7">
        <v>2.4223350899999998</v>
      </c>
      <c r="D57" s="7">
        <v>4.5272802600000004</v>
      </c>
      <c r="E57" s="7">
        <f t="shared" si="7"/>
        <v>8.0330175600000011</v>
      </c>
      <c r="F57" s="7">
        <v>2.4507350200000002</v>
      </c>
      <c r="G57" s="7">
        <v>2.4071551499999999</v>
      </c>
      <c r="H57" s="7">
        <v>2.2336387900000001</v>
      </c>
      <c r="I57" s="7">
        <f t="shared" si="8"/>
        <v>7.0915289599999998</v>
      </c>
      <c r="J57" s="7">
        <v>0</v>
      </c>
      <c r="K57" s="7">
        <v>0</v>
      </c>
      <c r="L57" s="7">
        <v>0</v>
      </c>
      <c r="M57" s="7">
        <f t="shared" si="9"/>
        <v>0</v>
      </c>
      <c r="N57" s="7">
        <v>0</v>
      </c>
      <c r="O57" s="7">
        <v>0</v>
      </c>
      <c r="P57" s="7">
        <v>0</v>
      </c>
      <c r="Q57" s="7">
        <f t="shared" si="10"/>
        <v>0</v>
      </c>
      <c r="R57" s="7">
        <f t="shared" si="6"/>
        <v>15.124546520000001</v>
      </c>
      <c r="S57" s="2"/>
      <c r="T57" s="12"/>
      <c r="U57" s="2"/>
      <c r="V57" s="3"/>
      <c r="W57" s="2"/>
      <c r="X57" s="2"/>
      <c r="Y57" s="2"/>
      <c r="Z57" s="2"/>
      <c r="AA57" s="2"/>
    </row>
    <row r="58" spans="1:27" x14ac:dyDescent="0.25">
      <c r="A58" s="9" t="s">
        <v>82</v>
      </c>
      <c r="B58" s="7">
        <v>0.55389732999999997</v>
      </c>
      <c r="C58" s="7">
        <v>1.2428739</v>
      </c>
      <c r="D58" s="7">
        <v>4.0061478099999999</v>
      </c>
      <c r="E58" s="7">
        <f t="shared" si="7"/>
        <v>5.8029190399999999</v>
      </c>
      <c r="F58" s="7">
        <v>1.5311118799999999</v>
      </c>
      <c r="G58" s="7">
        <v>1.8302706200000001</v>
      </c>
      <c r="H58" s="7">
        <v>1.5633926999999999</v>
      </c>
      <c r="I58" s="7">
        <f t="shared" si="8"/>
        <v>4.9247752</v>
      </c>
      <c r="J58" s="7">
        <v>0</v>
      </c>
      <c r="K58" s="7">
        <v>0</v>
      </c>
      <c r="L58" s="7">
        <v>0</v>
      </c>
      <c r="M58" s="7">
        <f t="shared" si="9"/>
        <v>0</v>
      </c>
      <c r="N58" s="7">
        <v>0</v>
      </c>
      <c r="O58" s="7">
        <v>0</v>
      </c>
      <c r="P58" s="7">
        <v>0</v>
      </c>
      <c r="Q58" s="7">
        <f t="shared" si="10"/>
        <v>0</v>
      </c>
      <c r="R58" s="7">
        <f t="shared" si="6"/>
        <v>10.72769424</v>
      </c>
      <c r="S58" s="2"/>
      <c r="T58" s="12"/>
      <c r="U58" s="2"/>
      <c r="V58" s="3"/>
      <c r="W58" s="2"/>
      <c r="X58" s="2"/>
      <c r="Y58" s="2"/>
      <c r="Z58" s="2"/>
      <c r="AA58" s="2"/>
    </row>
    <row r="59" spans="1:27" x14ac:dyDescent="0.25">
      <c r="A59" s="9" t="s">
        <v>83</v>
      </c>
      <c r="B59" s="7">
        <v>9.1224367900000001</v>
      </c>
      <c r="C59" s="7">
        <v>5.2634217699999999</v>
      </c>
      <c r="D59" s="7">
        <v>21.2375656</v>
      </c>
      <c r="E59" s="7">
        <f t="shared" si="7"/>
        <v>35.623424159999999</v>
      </c>
      <c r="F59" s="7">
        <v>9.8404681099999998</v>
      </c>
      <c r="G59" s="7">
        <v>11.5618105</v>
      </c>
      <c r="H59" s="7">
        <v>10.269163630000001</v>
      </c>
      <c r="I59" s="7">
        <f t="shared" si="8"/>
        <v>31.671442240000001</v>
      </c>
      <c r="J59" s="7">
        <v>0</v>
      </c>
      <c r="K59" s="7">
        <v>0</v>
      </c>
      <c r="L59" s="7">
        <v>0</v>
      </c>
      <c r="M59" s="7">
        <f t="shared" si="9"/>
        <v>0</v>
      </c>
      <c r="N59" s="7">
        <v>0</v>
      </c>
      <c r="O59" s="7">
        <v>0</v>
      </c>
      <c r="P59" s="7">
        <v>0</v>
      </c>
      <c r="Q59" s="7">
        <f t="shared" si="10"/>
        <v>0</v>
      </c>
      <c r="R59" s="7">
        <f t="shared" si="6"/>
        <v>67.294866400000004</v>
      </c>
      <c r="S59" s="2"/>
      <c r="T59" s="12"/>
      <c r="U59" s="2"/>
      <c r="V59" s="3"/>
      <c r="W59" s="2"/>
      <c r="X59" s="2"/>
      <c r="Y59" s="2"/>
      <c r="Z59" s="2"/>
      <c r="AA59" s="2"/>
    </row>
    <row r="60" spans="1:27" x14ac:dyDescent="0.25">
      <c r="A60" s="9" t="s">
        <v>84</v>
      </c>
      <c r="B60" s="7">
        <v>2.2710339899999998</v>
      </c>
      <c r="C60" s="7">
        <v>2.2602504300000001</v>
      </c>
      <c r="D60" s="7">
        <v>7.4265201799999998</v>
      </c>
      <c r="E60" s="7">
        <f t="shared" si="7"/>
        <v>11.957804599999999</v>
      </c>
      <c r="F60" s="7">
        <v>2.0440845800000003</v>
      </c>
      <c r="G60" s="7">
        <v>3.9420488499999999</v>
      </c>
      <c r="H60" s="7">
        <v>3.23918127</v>
      </c>
      <c r="I60" s="7">
        <f t="shared" si="8"/>
        <v>9.2253147000000002</v>
      </c>
      <c r="J60" s="7">
        <v>0</v>
      </c>
      <c r="K60" s="7">
        <v>0</v>
      </c>
      <c r="L60" s="7">
        <v>0</v>
      </c>
      <c r="M60" s="7">
        <f t="shared" si="9"/>
        <v>0</v>
      </c>
      <c r="N60" s="7">
        <v>0</v>
      </c>
      <c r="O60" s="7">
        <v>0</v>
      </c>
      <c r="P60" s="7">
        <v>0</v>
      </c>
      <c r="Q60" s="7">
        <f t="shared" si="10"/>
        <v>0</v>
      </c>
      <c r="R60" s="7">
        <f t="shared" si="6"/>
        <v>21.183119300000001</v>
      </c>
      <c r="S60" s="2"/>
      <c r="T60" s="12"/>
      <c r="U60" s="2"/>
      <c r="V60" s="3"/>
      <c r="W60" s="2"/>
      <c r="X60" s="2"/>
      <c r="Y60" s="2"/>
      <c r="Z60" s="2"/>
      <c r="AA60" s="2"/>
    </row>
    <row r="61" spans="1:27" x14ac:dyDescent="0.25">
      <c r="A61" s="21" t="s">
        <v>94</v>
      </c>
      <c r="S61" s="2"/>
      <c r="T61" s="12"/>
      <c r="U61" s="2"/>
      <c r="V61" s="3"/>
      <c r="W61" s="2"/>
      <c r="X61" s="2"/>
    </row>
    <row r="62" spans="1:27" x14ac:dyDescent="0.25">
      <c r="S62" s="2"/>
      <c r="T62" s="12"/>
      <c r="U62" s="2"/>
      <c r="V62" s="2"/>
      <c r="W62" s="2"/>
      <c r="X62" s="2"/>
    </row>
  </sheetData>
  <sortState ref="A8:R61">
    <sortCondition ref="A8:A61"/>
  </sortState>
  <mergeCells count="22"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K5:K6"/>
    <mergeCell ref="L5:L6"/>
    <mergeCell ref="M5:M6"/>
    <mergeCell ref="N5:N6"/>
    <mergeCell ref="O5:O6"/>
    <mergeCell ref="P5:P6"/>
    <mergeCell ref="Q5:Q6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1"/>
  <sheetViews>
    <sheetView showGridLines="0" zoomScaleNormal="100" workbookViewId="0">
      <selection sqref="A1:R1"/>
    </sheetView>
  </sheetViews>
  <sheetFormatPr baseColWidth="10" defaultColWidth="11.5703125" defaultRowHeight="15" x14ac:dyDescent="0.25"/>
  <cols>
    <col min="1" max="1" width="87" customWidth="1"/>
    <col min="10" max="17" width="11.42578125"/>
    <col min="19" max="20" width="11.42578125"/>
    <col min="21" max="22" width="19.42578125" bestFit="1" customWidth="1"/>
  </cols>
  <sheetData>
    <row r="1" spans="1:22" ht="15.7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</row>
    <row r="2" spans="1:22" ht="15.75" x14ac:dyDescent="0.25">
      <c r="A2" s="23" t="s">
        <v>85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</row>
    <row r="3" spans="1:22" ht="15.75" x14ac:dyDescent="0.25">
      <c r="A3" s="23" t="s">
        <v>92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22" ht="15.75" x14ac:dyDescent="0.25">
      <c r="A4" s="23" t="s">
        <v>1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</row>
    <row r="5" spans="1:22" x14ac:dyDescent="0.25">
      <c r="A5" s="22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11</v>
      </c>
      <c r="K5" s="22" t="s">
        <v>12</v>
      </c>
      <c r="L5" s="22" t="s">
        <v>13</v>
      </c>
      <c r="M5" s="22" t="s">
        <v>14</v>
      </c>
      <c r="N5" s="22" t="s">
        <v>15</v>
      </c>
      <c r="O5" s="22" t="s">
        <v>16</v>
      </c>
      <c r="P5" s="22" t="s">
        <v>17</v>
      </c>
      <c r="Q5" s="22" t="s">
        <v>18</v>
      </c>
      <c r="R5" s="22" t="s">
        <v>19</v>
      </c>
    </row>
    <row r="6" spans="1:22" x14ac:dyDescent="0.25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  <row r="7" spans="1:22" x14ac:dyDescent="0.25">
      <c r="A7" s="8" t="s">
        <v>86</v>
      </c>
      <c r="B7" s="19">
        <f>SUM(B8:B60)</f>
        <v>471.06721153000001</v>
      </c>
      <c r="C7" s="19">
        <f>SUM(C8:C60)</f>
        <v>516.20719736000012</v>
      </c>
      <c r="D7" s="19">
        <f>SUM(D8:D60)</f>
        <v>817.48394155000005</v>
      </c>
      <c r="E7" s="19">
        <f>SUM(E8:E60)</f>
        <v>1804.7583504399997</v>
      </c>
      <c r="F7" s="19">
        <f t="shared" ref="F7:P7" si="0">SUM(F8:F60)</f>
        <v>1706.8864824500004</v>
      </c>
      <c r="G7" s="19">
        <f t="shared" si="0"/>
        <v>1359.80655462</v>
      </c>
      <c r="H7" s="19">
        <f t="shared" si="0"/>
        <v>1406.6080701800004</v>
      </c>
      <c r="I7" s="19">
        <f t="shared" si="0"/>
        <v>4473.3011072500003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9">
        <f t="shared" si="0"/>
        <v>0</v>
      </c>
      <c r="P7" s="19">
        <f t="shared" si="0"/>
        <v>0</v>
      </c>
      <c r="Q7" s="19">
        <f>SUM(Q8:Q60)</f>
        <v>0</v>
      </c>
      <c r="R7" s="19">
        <f>+E7+I7+M7+Q7</f>
        <v>6278.0594576900003</v>
      </c>
    </row>
    <row r="8" spans="1:22" x14ac:dyDescent="0.25">
      <c r="A8" s="9" t="s">
        <v>36</v>
      </c>
      <c r="B8" s="7">
        <v>0.86886187999999998</v>
      </c>
      <c r="C8" s="7">
        <v>0.70476422000000005</v>
      </c>
      <c r="D8" s="7">
        <v>0.63968751999999995</v>
      </c>
      <c r="E8" s="7">
        <v>2.2133136200000001</v>
      </c>
      <c r="F8" s="7">
        <v>0.76272302000000003</v>
      </c>
      <c r="G8" s="7">
        <v>0.58064539000000004</v>
      </c>
      <c r="H8" s="7">
        <v>1.45702508</v>
      </c>
      <c r="I8" s="7">
        <v>2.8003934900000003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5.0137071100000004</v>
      </c>
      <c r="S8" s="2"/>
      <c r="T8" s="2"/>
      <c r="U8" s="2"/>
      <c r="V8" s="2"/>
    </row>
    <row r="9" spans="1:22" x14ac:dyDescent="0.25">
      <c r="A9" s="9" t="s">
        <v>37</v>
      </c>
      <c r="B9" s="7">
        <v>8.0246499999999998E-2</v>
      </c>
      <c r="C9" s="7">
        <v>9.8774329999999994E-2</v>
      </c>
      <c r="D9" s="7">
        <v>8.7314260000000005E-2</v>
      </c>
      <c r="E9" s="7">
        <v>0.26633509</v>
      </c>
      <c r="F9" s="7">
        <v>0.10030910000000001</v>
      </c>
      <c r="G9" s="7">
        <v>8.2892389999999996E-2</v>
      </c>
      <c r="H9" s="7">
        <v>9.7653699999999996E-2</v>
      </c>
      <c r="I9" s="7">
        <v>0.28085519000000003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0.54719028000000003</v>
      </c>
      <c r="S9" s="2"/>
      <c r="T9" s="2"/>
      <c r="U9" s="2"/>
      <c r="V9" s="2"/>
    </row>
    <row r="10" spans="1:22" x14ac:dyDescent="0.25">
      <c r="A10" s="9" t="s">
        <v>38</v>
      </c>
      <c r="B10" s="7">
        <v>0.30841361</v>
      </c>
      <c r="C10" s="7">
        <v>0.31039371999999998</v>
      </c>
      <c r="D10" s="7">
        <v>0.24844631</v>
      </c>
      <c r="E10" s="7">
        <v>0.86725363999999994</v>
      </c>
      <c r="F10" s="7">
        <v>0.21020407999999999</v>
      </c>
      <c r="G10" s="7">
        <v>0.31664996999999995</v>
      </c>
      <c r="H10" s="7">
        <v>0.28779832</v>
      </c>
      <c r="I10" s="7">
        <v>0.8146523699999999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1.6819060099999998</v>
      </c>
      <c r="S10" s="2"/>
      <c r="T10" s="2"/>
      <c r="U10" s="2"/>
      <c r="V10" s="2"/>
    </row>
    <row r="11" spans="1:22" x14ac:dyDescent="0.25">
      <c r="A11" s="9" t="s">
        <v>39</v>
      </c>
      <c r="B11" s="7">
        <v>0.78265759000000001</v>
      </c>
      <c r="C11" s="7">
        <v>1.0836293400000001</v>
      </c>
      <c r="D11" s="7">
        <v>1.2281738799999999</v>
      </c>
      <c r="E11" s="7">
        <v>3.0944608100000002</v>
      </c>
      <c r="F11" s="7">
        <v>1.1736294599999999</v>
      </c>
      <c r="G11" s="7">
        <v>1.2724823000000001</v>
      </c>
      <c r="H11" s="7">
        <v>1.38810506</v>
      </c>
      <c r="I11" s="7">
        <v>3.83421682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6.9286776300000001</v>
      </c>
      <c r="S11" s="2"/>
      <c r="T11" s="2"/>
      <c r="U11" s="2"/>
      <c r="V11" s="2"/>
    </row>
    <row r="12" spans="1:22" x14ac:dyDescent="0.25">
      <c r="A12" s="9" t="s">
        <v>40</v>
      </c>
      <c r="B12" s="7">
        <v>0.1091874</v>
      </c>
      <c r="C12" s="7">
        <v>0.12170655</v>
      </c>
      <c r="D12" s="7">
        <v>0.17391651</v>
      </c>
      <c r="E12" s="7">
        <v>0.40481045999999998</v>
      </c>
      <c r="F12" s="7">
        <v>0.13722495000000001</v>
      </c>
      <c r="G12" s="7">
        <v>0.16523063000000002</v>
      </c>
      <c r="H12" s="7">
        <v>0.13633242000000001</v>
      </c>
      <c r="I12" s="7">
        <v>0.43878800000000007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0.84359846000000005</v>
      </c>
      <c r="S12" s="2"/>
      <c r="T12" s="2"/>
      <c r="U12" s="2"/>
      <c r="V12" s="2"/>
    </row>
    <row r="13" spans="1:22" x14ac:dyDescent="0.25">
      <c r="A13" s="9" t="s">
        <v>41</v>
      </c>
      <c r="B13" s="7">
        <v>42.958690599999997</v>
      </c>
      <c r="C13" s="7">
        <v>32.489736299999997</v>
      </c>
      <c r="D13" s="7">
        <v>51.183557700000001</v>
      </c>
      <c r="E13" s="7">
        <v>126.63198459999998</v>
      </c>
      <c r="F13" s="7">
        <v>36.643694700000005</v>
      </c>
      <c r="G13" s="7">
        <v>40.253800720000001</v>
      </c>
      <c r="H13" s="7">
        <v>41.610180240000005</v>
      </c>
      <c r="I13" s="7">
        <v>118.50767566000002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245.13966026</v>
      </c>
      <c r="S13" s="2"/>
      <c r="T13" s="2"/>
      <c r="U13" s="2"/>
      <c r="V13" s="2"/>
    </row>
    <row r="14" spans="1:22" x14ac:dyDescent="0.25">
      <c r="A14" s="9" t="s">
        <v>42</v>
      </c>
      <c r="B14" s="7">
        <v>11.8186629</v>
      </c>
      <c r="C14" s="7">
        <v>10.115708700000001</v>
      </c>
      <c r="D14" s="7">
        <v>13.8691558</v>
      </c>
      <c r="E14" s="7">
        <v>35.8035274</v>
      </c>
      <c r="F14" s="7">
        <v>10.149268560000001</v>
      </c>
      <c r="G14" s="7">
        <v>11.166662560000001</v>
      </c>
      <c r="H14" s="7">
        <v>12.471969660000001</v>
      </c>
      <c r="I14" s="7">
        <v>33.787900780000001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69.591428180000008</v>
      </c>
      <c r="S14" s="2"/>
      <c r="T14" s="2"/>
      <c r="U14" s="2"/>
      <c r="V14" s="2"/>
    </row>
    <row r="15" spans="1:22" x14ac:dyDescent="0.25">
      <c r="A15" s="9" t="s">
        <v>43</v>
      </c>
      <c r="B15" s="7">
        <v>6.1411876899999998</v>
      </c>
      <c r="C15" s="7">
        <v>6.6553752299999998</v>
      </c>
      <c r="D15" s="7">
        <v>9.4122640000000004</v>
      </c>
      <c r="E15" s="7">
        <v>22.20882692</v>
      </c>
      <c r="F15" s="7">
        <v>6.7929959400000008</v>
      </c>
      <c r="G15" s="7">
        <v>6.9157725700000006</v>
      </c>
      <c r="H15" s="7">
        <v>8.0457047900000003</v>
      </c>
      <c r="I15" s="7">
        <v>21.754473300000001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43.963300220000001</v>
      </c>
      <c r="S15" s="2"/>
      <c r="T15" s="2"/>
      <c r="U15" s="2"/>
      <c r="V15" s="2"/>
    </row>
    <row r="16" spans="1:22" x14ac:dyDescent="0.25">
      <c r="A16" s="9" t="s">
        <v>44</v>
      </c>
      <c r="B16" s="7">
        <v>1.2287622899999999</v>
      </c>
      <c r="C16" s="7">
        <v>1.59385778</v>
      </c>
      <c r="D16" s="7">
        <v>1.6</v>
      </c>
      <c r="E16" s="7">
        <v>4.4226200700000007</v>
      </c>
      <c r="F16" s="7">
        <v>1.44264222</v>
      </c>
      <c r="G16" s="7">
        <v>1.7080615400000001</v>
      </c>
      <c r="H16" s="7">
        <v>1.9197227699999999</v>
      </c>
      <c r="I16" s="7">
        <v>5.0704265299999998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9.4930465999999996</v>
      </c>
      <c r="S16" s="2"/>
      <c r="T16" s="2"/>
      <c r="U16" s="2"/>
      <c r="V16" s="2"/>
    </row>
    <row r="17" spans="1:22" x14ac:dyDescent="0.25">
      <c r="A17" s="9" t="s">
        <v>45</v>
      </c>
      <c r="B17" s="7">
        <v>4.64E-4</v>
      </c>
      <c r="C17" s="7">
        <v>4.64E-4</v>
      </c>
      <c r="D17" s="7">
        <v>4.64E-4</v>
      </c>
      <c r="E17" s="7">
        <v>1.392E-3</v>
      </c>
      <c r="F17" s="7">
        <v>1.0960270000000001E-2</v>
      </c>
      <c r="G17" s="7">
        <v>4.64E-4</v>
      </c>
      <c r="H17" s="7">
        <v>4.64E-4</v>
      </c>
      <c r="I17" s="7">
        <v>1.1888269999999999E-2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1.328027E-2</v>
      </c>
      <c r="S17" s="2"/>
      <c r="T17" s="2"/>
      <c r="U17" s="2"/>
      <c r="V17" s="2"/>
    </row>
    <row r="18" spans="1:22" x14ac:dyDescent="0.25">
      <c r="A18" s="9" t="s">
        <v>46</v>
      </c>
      <c r="B18" s="7">
        <v>2.1836081900000002</v>
      </c>
      <c r="C18" s="7">
        <v>2.2529700500000001</v>
      </c>
      <c r="D18" s="7">
        <v>2.4009531900000001</v>
      </c>
      <c r="E18" s="7">
        <v>6.8375314300000003</v>
      </c>
      <c r="F18" s="7">
        <v>2.2268892899999999</v>
      </c>
      <c r="G18" s="7">
        <v>3.27413562</v>
      </c>
      <c r="H18" s="7">
        <v>2.6418830799999999</v>
      </c>
      <c r="I18" s="7">
        <v>8.1429079899999994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14.98043942</v>
      </c>
      <c r="S18" s="2"/>
      <c r="T18" s="2"/>
      <c r="U18" s="2"/>
      <c r="V18" s="2"/>
    </row>
    <row r="19" spans="1:22" x14ac:dyDescent="0.25">
      <c r="A19" s="9" t="s">
        <v>98</v>
      </c>
      <c r="B19" s="7">
        <v>2.1960225599999998</v>
      </c>
      <c r="C19" s="7">
        <v>1.73262081</v>
      </c>
      <c r="D19" s="7">
        <v>3.4076164100000002</v>
      </c>
      <c r="E19" s="7">
        <v>7.3362597799999998</v>
      </c>
      <c r="F19" s="7">
        <v>2.8073843100000002</v>
      </c>
      <c r="G19" s="7">
        <v>3.7097365899999999</v>
      </c>
      <c r="H19" s="7">
        <v>3.4523913300000002</v>
      </c>
      <c r="I19" s="7">
        <v>9.9695122299999994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17.305772009999998</v>
      </c>
      <c r="S19" s="2"/>
      <c r="T19" s="2"/>
      <c r="U19" s="2"/>
      <c r="V19" s="2"/>
    </row>
    <row r="20" spans="1:22" x14ac:dyDescent="0.25">
      <c r="A20" s="9" t="s">
        <v>47</v>
      </c>
      <c r="B20" s="7">
        <v>0.20160965</v>
      </c>
      <c r="C20" s="7">
        <v>0.64264723999999995</v>
      </c>
      <c r="D20" s="7">
        <v>0.20282568000000001</v>
      </c>
      <c r="E20" s="7">
        <v>1.0470825699999999</v>
      </c>
      <c r="F20" s="7">
        <v>0.23114958999999999</v>
      </c>
      <c r="G20" s="7">
        <v>77.299377809999996</v>
      </c>
      <c r="H20" s="7">
        <v>0.26690003000000001</v>
      </c>
      <c r="I20" s="7">
        <v>77.797427429999999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78.84451</v>
      </c>
      <c r="S20" s="2"/>
      <c r="T20" s="2"/>
      <c r="U20" s="2"/>
      <c r="V20" s="2"/>
    </row>
    <row r="21" spans="1:22" x14ac:dyDescent="0.25">
      <c r="A21" s="9" t="s">
        <v>48</v>
      </c>
      <c r="B21" s="7">
        <v>0.82104098999999997</v>
      </c>
      <c r="C21" s="7">
        <v>0.95441940999999997</v>
      </c>
      <c r="D21" s="7">
        <v>0.92203849999999998</v>
      </c>
      <c r="E21" s="7">
        <v>2.6974989000000003</v>
      </c>
      <c r="F21" s="7">
        <v>1.10395559</v>
      </c>
      <c r="G21" s="7">
        <v>2.05362578</v>
      </c>
      <c r="H21" s="7">
        <v>1.1590341100000001</v>
      </c>
      <c r="I21" s="7">
        <v>4.3166154800000003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7.0141143800000005</v>
      </c>
      <c r="S21" s="2"/>
      <c r="T21" s="2"/>
      <c r="U21" s="2"/>
      <c r="V21" s="2"/>
    </row>
    <row r="22" spans="1:22" x14ac:dyDescent="0.25">
      <c r="A22" s="9" t="s">
        <v>49</v>
      </c>
      <c r="B22" s="7">
        <v>3.48292409</v>
      </c>
      <c r="C22" s="7">
        <v>3.2766255700000002</v>
      </c>
      <c r="D22" s="7">
        <v>3.3413152300000002</v>
      </c>
      <c r="E22" s="7">
        <v>10.10086489</v>
      </c>
      <c r="F22" s="7">
        <v>3.7872925299999998</v>
      </c>
      <c r="G22" s="7">
        <v>3.59787211</v>
      </c>
      <c r="H22" s="7">
        <v>3.3266418399999997</v>
      </c>
      <c r="I22" s="7">
        <v>10.71180648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20.81267137</v>
      </c>
      <c r="S22" s="2"/>
      <c r="T22" s="2"/>
      <c r="U22" s="2"/>
      <c r="V22" s="2"/>
    </row>
    <row r="23" spans="1:22" x14ac:dyDescent="0.25">
      <c r="A23" s="9" t="s">
        <v>50</v>
      </c>
      <c r="B23" s="7">
        <v>3.1950211899999998</v>
      </c>
      <c r="C23" s="7">
        <v>3.4188712799999998</v>
      </c>
      <c r="D23" s="7">
        <v>0</v>
      </c>
      <c r="E23" s="7">
        <v>6.6138924699999997</v>
      </c>
      <c r="F23" s="7">
        <v>7.3470075000000001</v>
      </c>
      <c r="G23" s="7">
        <v>3.2917505199999999</v>
      </c>
      <c r="H23" s="7">
        <v>3.5715924700000001</v>
      </c>
      <c r="I23" s="7">
        <v>14.210350490000001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20.824242959999999</v>
      </c>
      <c r="S23" s="2"/>
      <c r="T23" s="2"/>
      <c r="U23" s="2"/>
      <c r="V23" s="2"/>
    </row>
    <row r="24" spans="1:22" x14ac:dyDescent="0.25">
      <c r="A24" s="9" t="s">
        <v>51</v>
      </c>
      <c r="B24" s="7">
        <v>5.75939085</v>
      </c>
      <c r="C24" s="7">
        <v>5.9188434900000004</v>
      </c>
      <c r="D24" s="7">
        <v>5.5668144000000002</v>
      </c>
      <c r="E24" s="7">
        <v>17.245048740000001</v>
      </c>
      <c r="F24" s="7">
        <v>5.1257526500000008</v>
      </c>
      <c r="G24" s="7">
        <v>5.6748750499999998</v>
      </c>
      <c r="H24" s="7">
        <v>6.2048603399999998</v>
      </c>
      <c r="I24" s="7">
        <v>17.005488039999999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34.250536780000004</v>
      </c>
      <c r="S24" s="2"/>
      <c r="T24" s="2"/>
      <c r="U24" s="2"/>
      <c r="V24" s="2"/>
    </row>
    <row r="25" spans="1:22" x14ac:dyDescent="0.25">
      <c r="A25" s="9" t="s">
        <v>52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2"/>
      <c r="T25" s="2"/>
      <c r="U25" s="2"/>
      <c r="V25" s="2"/>
    </row>
    <row r="26" spans="1:22" x14ac:dyDescent="0.25">
      <c r="A26" s="9" t="s">
        <v>53</v>
      </c>
      <c r="B26" s="7">
        <v>0.60485823999999999</v>
      </c>
      <c r="C26" s="7">
        <v>0.97499402999999996</v>
      </c>
      <c r="D26" s="7">
        <v>0.89350742999999999</v>
      </c>
      <c r="E26" s="7">
        <v>2.4733597</v>
      </c>
      <c r="F26" s="7">
        <v>0.98713233999999994</v>
      </c>
      <c r="G26" s="7">
        <v>0.96076818000000008</v>
      </c>
      <c r="H26" s="7">
        <v>0.92868375999999997</v>
      </c>
      <c r="I26" s="7">
        <v>2.8765842800000003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5.3499439800000008</v>
      </c>
      <c r="S26" s="2"/>
      <c r="T26" s="2"/>
      <c r="U26" s="2"/>
      <c r="V26" s="2"/>
    </row>
    <row r="27" spans="1:22" x14ac:dyDescent="0.25">
      <c r="A27" s="9" t="s">
        <v>54</v>
      </c>
      <c r="B27" s="7">
        <v>5.4010453299999996</v>
      </c>
      <c r="C27" s="7">
        <v>6.1251302699999997</v>
      </c>
      <c r="D27" s="7">
        <v>6.6424086899999999</v>
      </c>
      <c r="E27" s="7">
        <v>18.168584289999998</v>
      </c>
      <c r="F27" s="7">
        <v>7.0724579500000004</v>
      </c>
      <c r="G27" s="7">
        <v>8.7743018399999997</v>
      </c>
      <c r="H27" s="7">
        <v>6.9287656399999999</v>
      </c>
      <c r="I27" s="7">
        <v>22.775525430000002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40.94410972</v>
      </c>
      <c r="S27" s="2"/>
      <c r="T27" s="2"/>
      <c r="U27" s="2"/>
      <c r="V27" s="2"/>
    </row>
    <row r="28" spans="1:22" x14ac:dyDescent="0.25">
      <c r="A28" s="9" t="s">
        <v>55</v>
      </c>
      <c r="B28" s="7">
        <v>10.862157399999999</v>
      </c>
      <c r="C28" s="7">
        <v>12.7588341</v>
      </c>
      <c r="D28" s="7">
        <v>16.0839958</v>
      </c>
      <c r="E28" s="7">
        <v>39.704987299999999</v>
      </c>
      <c r="F28" s="7">
        <v>22.488902159999999</v>
      </c>
      <c r="G28" s="7">
        <v>38.847545889999999</v>
      </c>
      <c r="H28" s="7">
        <v>68.619931700000009</v>
      </c>
      <c r="I28" s="7">
        <v>129.95637975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169.66136705</v>
      </c>
      <c r="S28" s="2"/>
      <c r="T28" s="2"/>
      <c r="U28" s="2"/>
      <c r="V28" s="2"/>
    </row>
    <row r="29" spans="1:22" x14ac:dyDescent="0.25">
      <c r="A29" s="9" t="s">
        <v>56</v>
      </c>
      <c r="B29" s="7">
        <v>14.807904300000001</v>
      </c>
      <c r="C29" s="7">
        <v>24.807814799999999</v>
      </c>
      <c r="D29" s="7">
        <v>121.914024</v>
      </c>
      <c r="E29" s="7">
        <v>161.52974309999999</v>
      </c>
      <c r="F29" s="7">
        <v>55.250038799999999</v>
      </c>
      <c r="G29" s="7">
        <v>108.31410896</v>
      </c>
      <c r="H29" s="7">
        <v>236.32448340000002</v>
      </c>
      <c r="I29" s="7">
        <v>399.88863116000005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561.41837426000006</v>
      </c>
      <c r="S29" s="2"/>
      <c r="T29" s="2"/>
      <c r="U29" s="2"/>
      <c r="V29" s="2"/>
    </row>
    <row r="30" spans="1:22" x14ac:dyDescent="0.25">
      <c r="A30" s="9" t="s">
        <v>57</v>
      </c>
      <c r="B30" s="7">
        <v>9.2998989900000009</v>
      </c>
      <c r="C30" s="7">
        <v>6.5018573699999997</v>
      </c>
      <c r="D30" s="7">
        <v>7.6781750000000004</v>
      </c>
      <c r="E30" s="7">
        <v>23.479931360000002</v>
      </c>
      <c r="F30" s="7">
        <v>6.5516252999999995</v>
      </c>
      <c r="G30" s="7">
        <v>8.0094852400000001</v>
      </c>
      <c r="H30" s="7">
        <v>6.9792764199999997</v>
      </c>
      <c r="I30" s="7">
        <v>21.540386959999999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45.020318320000001</v>
      </c>
      <c r="S30" s="2"/>
      <c r="T30" s="2"/>
      <c r="U30" s="2"/>
      <c r="V30" s="2"/>
    </row>
    <row r="31" spans="1:22" x14ac:dyDescent="0.25">
      <c r="A31" s="9" t="s">
        <v>58</v>
      </c>
      <c r="B31" s="7">
        <v>165.66818599999999</v>
      </c>
      <c r="C31" s="7">
        <v>166.354546</v>
      </c>
      <c r="D31" s="7">
        <v>176.051027</v>
      </c>
      <c r="E31" s="7">
        <v>508.073759</v>
      </c>
      <c r="F31" s="7">
        <v>174.14580709999998</v>
      </c>
      <c r="G31" s="7">
        <v>231.32006258999999</v>
      </c>
      <c r="H31" s="7">
        <v>191.6604481</v>
      </c>
      <c r="I31" s="7">
        <v>597.12631779000003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1105.2000767899999</v>
      </c>
      <c r="S31" s="2"/>
      <c r="T31" s="2"/>
      <c r="U31" s="2"/>
      <c r="V31" s="2"/>
    </row>
    <row r="32" spans="1:22" x14ac:dyDescent="0.25">
      <c r="A32" s="9" t="s">
        <v>59</v>
      </c>
      <c r="B32" s="7">
        <v>22.4542535</v>
      </c>
      <c r="C32" s="7">
        <v>17.709935000000002</v>
      </c>
      <c r="D32" s="7">
        <v>18.231871999999999</v>
      </c>
      <c r="E32" s="7">
        <v>58.396060500000004</v>
      </c>
      <c r="F32" s="7">
        <v>8.1418012500000003</v>
      </c>
      <c r="G32" s="7">
        <v>14.056300369999999</v>
      </c>
      <c r="H32" s="7">
        <v>23.07178631</v>
      </c>
      <c r="I32" s="7">
        <v>45.269887929999996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103.66594843</v>
      </c>
      <c r="S32" s="2"/>
      <c r="T32" s="2"/>
      <c r="U32" s="2"/>
      <c r="V32" s="2"/>
    </row>
    <row r="33" spans="1:22" x14ac:dyDescent="0.25">
      <c r="A33" s="9" t="s">
        <v>60</v>
      </c>
      <c r="B33" s="7">
        <v>17.066302199999999</v>
      </c>
      <c r="C33" s="7">
        <v>15.478748899999999</v>
      </c>
      <c r="D33" s="7">
        <v>36.861369500000002</v>
      </c>
      <c r="E33" s="7">
        <v>69.40642059999999</v>
      </c>
      <c r="F33" s="7">
        <v>20.755949409999999</v>
      </c>
      <c r="G33" s="7">
        <v>26.42075397</v>
      </c>
      <c r="H33" s="7">
        <v>36.802088220000002</v>
      </c>
      <c r="I33" s="7">
        <v>83.978791599999994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153.38521219999998</v>
      </c>
      <c r="S33" s="2"/>
      <c r="T33" s="2"/>
      <c r="U33" s="2"/>
      <c r="V33" s="2"/>
    </row>
    <row r="34" spans="1:22" x14ac:dyDescent="0.25">
      <c r="A34" s="9" t="s">
        <v>61</v>
      </c>
      <c r="B34" s="7">
        <v>0.89598405999999997</v>
      </c>
      <c r="C34" s="7">
        <v>1.02444333</v>
      </c>
      <c r="D34" s="7">
        <v>1.1009103099999999</v>
      </c>
      <c r="E34" s="7">
        <v>3.0213377000000001</v>
      </c>
      <c r="F34" s="7">
        <v>1.0756087400000001</v>
      </c>
      <c r="G34" s="7">
        <v>1.1275065399999999</v>
      </c>
      <c r="H34" s="7">
        <v>1.3786980800000002</v>
      </c>
      <c r="I34" s="7">
        <v>3.5818133599999999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6.6031510600000001</v>
      </c>
      <c r="S34" s="2"/>
      <c r="T34" s="2"/>
      <c r="U34" s="2"/>
      <c r="V34" s="2"/>
    </row>
    <row r="35" spans="1:22" ht="27" x14ac:dyDescent="0.25">
      <c r="A35" s="9" t="s">
        <v>62</v>
      </c>
      <c r="B35" s="7">
        <v>32.940358000000003</v>
      </c>
      <c r="C35" s="7">
        <v>58.770964800000002</v>
      </c>
      <c r="D35" s="7">
        <v>191.68450000000001</v>
      </c>
      <c r="E35" s="7">
        <v>283.39582280000002</v>
      </c>
      <c r="F35" s="7">
        <v>8.9496452799999986</v>
      </c>
      <c r="G35" s="7">
        <v>13.38790004</v>
      </c>
      <c r="H35" s="7">
        <v>29.25363243</v>
      </c>
      <c r="I35" s="7">
        <v>51.59117775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334.98700055</v>
      </c>
      <c r="S35" s="2"/>
      <c r="T35" s="2"/>
      <c r="U35" s="2"/>
      <c r="V35" s="2"/>
    </row>
    <row r="36" spans="1:22" x14ac:dyDescent="0.25">
      <c r="A36" s="9" t="s">
        <v>63</v>
      </c>
      <c r="B36" s="7">
        <v>5.2172030700000001</v>
      </c>
      <c r="C36" s="7">
        <v>3.8186149899999999</v>
      </c>
      <c r="D36" s="7">
        <v>8.0302736400000008</v>
      </c>
      <c r="E36" s="7">
        <v>17.066091700000001</v>
      </c>
      <c r="F36" s="7">
        <v>4.2653866699999998</v>
      </c>
      <c r="G36" s="7">
        <v>5.27949906</v>
      </c>
      <c r="H36" s="7">
        <v>6.2904335700000003</v>
      </c>
      <c r="I36" s="7">
        <v>15.835319300000002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32.901411000000003</v>
      </c>
      <c r="S36" s="2"/>
      <c r="T36" s="2"/>
      <c r="U36" s="2"/>
      <c r="V36" s="2"/>
    </row>
    <row r="37" spans="1:22" x14ac:dyDescent="0.25">
      <c r="A37" s="9" t="s">
        <v>64</v>
      </c>
      <c r="B37" s="7">
        <v>0.30467326</v>
      </c>
      <c r="C37" s="7">
        <v>0.31177495999999999</v>
      </c>
      <c r="D37" s="7">
        <v>0.36345188</v>
      </c>
      <c r="E37" s="7">
        <v>0.97990010000000005</v>
      </c>
      <c r="F37" s="7">
        <v>0.34642171999999999</v>
      </c>
      <c r="G37" s="7">
        <v>0.41055273999999997</v>
      </c>
      <c r="H37" s="7">
        <v>0.37023136000000001</v>
      </c>
      <c r="I37" s="7">
        <v>1.1272058199999999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2.10710592</v>
      </c>
      <c r="S37" s="2"/>
      <c r="T37" s="2"/>
      <c r="U37" s="2"/>
      <c r="V37" s="2"/>
    </row>
    <row r="38" spans="1:22" x14ac:dyDescent="0.25">
      <c r="A38" s="9" t="s">
        <v>65</v>
      </c>
      <c r="B38" s="7">
        <v>0.97716069999999999</v>
      </c>
      <c r="C38" s="7">
        <v>2.3306582599999999</v>
      </c>
      <c r="D38" s="7">
        <v>2.7044259899999998</v>
      </c>
      <c r="E38" s="7">
        <v>6.0122449499999995</v>
      </c>
      <c r="F38" s="7">
        <v>2.37501731</v>
      </c>
      <c r="G38" s="7">
        <v>1.3387196399999999</v>
      </c>
      <c r="H38" s="7">
        <v>1.61193265</v>
      </c>
      <c r="I38" s="7">
        <v>5.3256695999999994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11.337914549999999</v>
      </c>
      <c r="S38" s="2"/>
      <c r="T38" s="2"/>
      <c r="U38" s="2"/>
      <c r="V38" s="2"/>
    </row>
    <row r="39" spans="1:22" x14ac:dyDescent="0.25">
      <c r="A39" s="9" t="s">
        <v>66</v>
      </c>
      <c r="B39" s="7">
        <v>2.3171371700000001</v>
      </c>
      <c r="C39" s="7">
        <v>3.2340224499999999</v>
      </c>
      <c r="D39" s="7">
        <v>2.9121761799999999</v>
      </c>
      <c r="E39" s="7">
        <v>8.4633357999999994</v>
      </c>
      <c r="F39" s="7">
        <v>3.1943819500000004</v>
      </c>
      <c r="G39" s="7">
        <v>2.9553038799999998</v>
      </c>
      <c r="H39" s="7">
        <v>2.5476612099999998</v>
      </c>
      <c r="I39" s="7">
        <v>8.6973470400000004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17.16068284</v>
      </c>
      <c r="S39" s="2"/>
      <c r="T39" s="2"/>
      <c r="U39" s="2"/>
      <c r="V39" s="2"/>
    </row>
    <row r="40" spans="1:22" x14ac:dyDescent="0.25">
      <c r="A40" s="9" t="s">
        <v>67</v>
      </c>
      <c r="B40" s="7">
        <v>3.6138654099999998</v>
      </c>
      <c r="C40" s="7">
        <v>3.6061683000000002</v>
      </c>
      <c r="D40" s="7">
        <v>0</v>
      </c>
      <c r="E40" s="7">
        <v>7.22003371</v>
      </c>
      <c r="F40" s="7">
        <v>8.1482320599999998</v>
      </c>
      <c r="G40" s="7">
        <v>3.79464976</v>
      </c>
      <c r="H40" s="7">
        <v>4.1535375999999999</v>
      </c>
      <c r="I40" s="7">
        <v>16.09641942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23.316453129999999</v>
      </c>
      <c r="S40" s="2"/>
      <c r="T40" s="2"/>
      <c r="U40" s="2"/>
      <c r="V40" s="2"/>
    </row>
    <row r="41" spans="1:22" x14ac:dyDescent="0.25">
      <c r="A41" s="9" t="s">
        <v>68</v>
      </c>
      <c r="B41" s="7">
        <v>2.6045469099999998</v>
      </c>
      <c r="C41" s="7">
        <v>2.6063463499999999</v>
      </c>
      <c r="D41" s="7">
        <v>3.5776363199999999</v>
      </c>
      <c r="E41" s="7">
        <v>8.7885295799999987</v>
      </c>
      <c r="F41" s="7">
        <v>3.9186488900000001</v>
      </c>
      <c r="G41" s="7">
        <v>3.0087921400000002</v>
      </c>
      <c r="H41" s="7">
        <v>3.9255264199999997</v>
      </c>
      <c r="I41" s="7">
        <v>10.852967450000001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19.64149703</v>
      </c>
      <c r="S41" s="2"/>
      <c r="T41" s="2"/>
      <c r="U41" s="2"/>
      <c r="V41" s="2"/>
    </row>
    <row r="42" spans="1:22" x14ac:dyDescent="0.25">
      <c r="A42" s="9" t="s">
        <v>96</v>
      </c>
      <c r="B42" s="7">
        <v>3.6851365199999999</v>
      </c>
      <c r="C42" s="7">
        <v>3.3226878499999999</v>
      </c>
      <c r="D42" s="7">
        <v>4.8062990900000004</v>
      </c>
      <c r="E42" s="7">
        <v>11.814123460000001</v>
      </c>
      <c r="F42" s="7">
        <v>3.33728384</v>
      </c>
      <c r="G42" s="7">
        <v>3.5696139800000002</v>
      </c>
      <c r="H42" s="7">
        <v>4.4091686399999999</v>
      </c>
      <c r="I42" s="7">
        <v>11.31606646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23.130189919999999</v>
      </c>
      <c r="S42" s="2"/>
      <c r="T42" s="2"/>
      <c r="U42" s="2"/>
      <c r="V42" s="2"/>
    </row>
    <row r="43" spans="1:22" x14ac:dyDescent="0.25">
      <c r="A43" s="9" t="s">
        <v>69</v>
      </c>
      <c r="B43" s="7">
        <v>2.3492091500000001</v>
      </c>
      <c r="C43" s="7">
        <v>3.0111018199999999</v>
      </c>
      <c r="D43" s="7">
        <v>4.3427309200000002</v>
      </c>
      <c r="E43" s="7">
        <v>9.7030418900000015</v>
      </c>
      <c r="F43" s="7">
        <v>3.9863404300000003</v>
      </c>
      <c r="G43" s="7">
        <v>5.4306532999999995</v>
      </c>
      <c r="H43" s="7">
        <v>6.7989959999999998</v>
      </c>
      <c r="I43" s="7">
        <v>16.21598973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25.919031620000002</v>
      </c>
      <c r="S43" s="2"/>
      <c r="T43" s="2"/>
      <c r="U43" s="2"/>
      <c r="V43" s="2"/>
    </row>
    <row r="44" spans="1:22" x14ac:dyDescent="0.25">
      <c r="A44" s="9" t="s">
        <v>70</v>
      </c>
      <c r="B44" s="7">
        <v>0.18985531</v>
      </c>
      <c r="C44" s="7">
        <v>0.26362309</v>
      </c>
      <c r="D44" s="7">
        <v>0.25053565999999999</v>
      </c>
      <c r="E44" s="7">
        <v>0.70401406</v>
      </c>
      <c r="F44" s="7">
        <v>0.31252010999999996</v>
      </c>
      <c r="G44" s="7">
        <v>0.37960465999999998</v>
      </c>
      <c r="H44" s="7">
        <v>0.29470574999999999</v>
      </c>
      <c r="I44" s="7">
        <v>0.98683051999999993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1.6908445799999998</v>
      </c>
      <c r="S44" s="2"/>
      <c r="T44" s="2"/>
      <c r="U44" s="2"/>
      <c r="V44" s="2"/>
    </row>
    <row r="45" spans="1:22" x14ac:dyDescent="0.25">
      <c r="A45" s="9" t="s">
        <v>71</v>
      </c>
      <c r="B45" s="7">
        <v>30.137830099999999</v>
      </c>
      <c r="C45" s="7">
        <v>35.259307200000002</v>
      </c>
      <c r="D45" s="7">
        <v>28.881923100000002</v>
      </c>
      <c r="E45" s="7">
        <v>94.279060399999992</v>
      </c>
      <c r="F45" s="7">
        <v>43.423026969999995</v>
      </c>
      <c r="G45" s="7">
        <v>46.64344535</v>
      </c>
      <c r="H45" s="7">
        <v>53.428552939999996</v>
      </c>
      <c r="I45" s="7">
        <v>143.49502526000001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237.77408566</v>
      </c>
      <c r="S45" s="2"/>
      <c r="T45" s="2"/>
      <c r="U45" s="2"/>
      <c r="V45" s="2"/>
    </row>
    <row r="46" spans="1:22" x14ac:dyDescent="0.25">
      <c r="A46" s="9" t="s">
        <v>97</v>
      </c>
      <c r="B46" s="7">
        <v>0</v>
      </c>
      <c r="C46" s="7">
        <v>0</v>
      </c>
      <c r="D46" s="7">
        <v>0</v>
      </c>
      <c r="E46" s="7">
        <v>0</v>
      </c>
      <c r="F46" s="7">
        <v>1076.6116471800001</v>
      </c>
      <c r="G46" s="7">
        <v>500.33528073000002</v>
      </c>
      <c r="H46" s="7">
        <v>479.82700818000001</v>
      </c>
      <c r="I46" s="7">
        <v>2056.77393609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2056.77393609</v>
      </c>
      <c r="S46" s="2"/>
      <c r="T46" s="2"/>
      <c r="U46" s="2"/>
      <c r="V46" s="2"/>
    </row>
    <row r="47" spans="1:22" x14ac:dyDescent="0.25">
      <c r="A47" s="9" t="s">
        <v>72</v>
      </c>
      <c r="B47" s="7">
        <v>0.53347701000000003</v>
      </c>
      <c r="C47" s="7">
        <v>0.58839615999999995</v>
      </c>
      <c r="D47" s="7">
        <v>0.65931267999999998</v>
      </c>
      <c r="E47" s="7">
        <v>1.78118585</v>
      </c>
      <c r="F47" s="7">
        <v>2.5493446500000001</v>
      </c>
      <c r="G47" s="7">
        <v>0.84129686999999997</v>
      </c>
      <c r="H47" s="7">
        <v>0</v>
      </c>
      <c r="I47" s="7">
        <v>3.39064152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5.1718273699999999</v>
      </c>
      <c r="S47" s="2"/>
      <c r="T47" s="2"/>
      <c r="U47" s="2"/>
      <c r="V47" s="2"/>
    </row>
    <row r="48" spans="1:22" x14ac:dyDescent="0.25">
      <c r="A48" s="9" t="s">
        <v>73</v>
      </c>
      <c r="B48" s="7">
        <v>15.3984112</v>
      </c>
      <c r="C48" s="7">
        <v>29.0096822</v>
      </c>
      <c r="D48" s="7">
        <v>29.737828700000001</v>
      </c>
      <c r="E48" s="7">
        <v>74.145922100000007</v>
      </c>
      <c r="F48" s="7">
        <v>23.092449160000001</v>
      </c>
      <c r="G48" s="7">
        <v>63.583439119999994</v>
      </c>
      <c r="H48" s="7">
        <v>30.347538420000003</v>
      </c>
      <c r="I48" s="7">
        <v>117.0234267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191.16934880000002</v>
      </c>
      <c r="S48" s="2"/>
      <c r="T48" s="2"/>
      <c r="U48" s="2"/>
      <c r="V48" s="2"/>
    </row>
    <row r="49" spans="1:22" x14ac:dyDescent="0.25">
      <c r="A49" s="9" t="s">
        <v>74</v>
      </c>
      <c r="B49" s="7">
        <v>1.1851289700000001</v>
      </c>
      <c r="C49" s="7">
        <v>1.28909447</v>
      </c>
      <c r="D49" s="7">
        <v>1.19610879</v>
      </c>
      <c r="E49" s="7">
        <v>3.6703322300000005</v>
      </c>
      <c r="F49" s="7">
        <v>1.48141677</v>
      </c>
      <c r="G49" s="7">
        <v>1.1131879499999999</v>
      </c>
      <c r="H49" s="7">
        <v>1.54281249</v>
      </c>
      <c r="I49" s="7">
        <v>4.1374172099999997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7.8077494400000003</v>
      </c>
      <c r="S49" s="2"/>
      <c r="T49" s="2"/>
      <c r="U49" s="2"/>
      <c r="V49" s="2"/>
    </row>
    <row r="50" spans="1:22" x14ac:dyDescent="0.25">
      <c r="A50" s="9" t="s">
        <v>75</v>
      </c>
      <c r="B50" s="7">
        <v>1.3166871600000001</v>
      </c>
      <c r="C50" s="7">
        <v>1.6938824100000001</v>
      </c>
      <c r="D50" s="7">
        <v>11.023406700000001</v>
      </c>
      <c r="E50" s="7">
        <v>14.03397627</v>
      </c>
      <c r="F50" s="7">
        <v>4.5924778699999997</v>
      </c>
      <c r="G50" s="7">
        <v>4.1925575999999998</v>
      </c>
      <c r="H50" s="7">
        <v>10.577000869999999</v>
      </c>
      <c r="I50" s="7">
        <v>19.36203634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33.39601261</v>
      </c>
      <c r="S50" s="2"/>
      <c r="T50" s="2"/>
      <c r="U50" s="2"/>
      <c r="V50" s="2"/>
    </row>
    <row r="51" spans="1:22" x14ac:dyDescent="0.25">
      <c r="A51" s="9" t="s">
        <v>76</v>
      </c>
      <c r="B51" s="7">
        <v>16.654592600000001</v>
      </c>
      <c r="C51" s="7">
        <v>20.0828381</v>
      </c>
      <c r="D51" s="7">
        <v>18.4837524</v>
      </c>
      <c r="E51" s="7">
        <v>55.221183100000005</v>
      </c>
      <c r="F51" s="7">
        <v>106.90615958000001</v>
      </c>
      <c r="G51" s="7">
        <v>75.885424479999998</v>
      </c>
      <c r="H51" s="7">
        <v>81.255586600000001</v>
      </c>
      <c r="I51" s="7">
        <v>264.04717066000001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319.26835376000002</v>
      </c>
      <c r="S51" s="2"/>
      <c r="T51" s="2"/>
      <c r="U51" s="2"/>
      <c r="V51" s="2"/>
    </row>
    <row r="52" spans="1:22" x14ac:dyDescent="0.25">
      <c r="A52" s="9" t="s">
        <v>77</v>
      </c>
      <c r="B52" s="7">
        <v>2.36489137</v>
      </c>
      <c r="C52" s="7">
        <v>2.4414364000000002</v>
      </c>
      <c r="D52" s="7">
        <v>2.7023631300000002</v>
      </c>
      <c r="E52" s="7">
        <v>7.5086909000000004</v>
      </c>
      <c r="F52" s="7">
        <v>3.1550300299999998</v>
      </c>
      <c r="G52" s="7">
        <v>2.8946408399999997</v>
      </c>
      <c r="H52" s="7">
        <v>2.91595</v>
      </c>
      <c r="I52" s="7">
        <v>8.9656208700000004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16.47431177</v>
      </c>
      <c r="S52" s="2"/>
      <c r="T52" s="2"/>
      <c r="U52" s="2"/>
      <c r="V52" s="2"/>
    </row>
    <row r="53" spans="1:22" x14ac:dyDescent="0.25">
      <c r="A53" s="9" t="s">
        <v>93</v>
      </c>
      <c r="B53" s="7">
        <v>1.89918988</v>
      </c>
      <c r="C53" s="7">
        <v>2.27441374</v>
      </c>
      <c r="D53" s="7">
        <v>2.9976924399999998</v>
      </c>
      <c r="E53" s="7">
        <v>7.1712960599999995</v>
      </c>
      <c r="F53" s="7">
        <v>2.41696723</v>
      </c>
      <c r="G53" s="7">
        <v>2.87235957</v>
      </c>
      <c r="H53" s="7">
        <v>3.3017803199999998</v>
      </c>
      <c r="I53" s="7">
        <v>8.5911071200000002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15.76240318</v>
      </c>
      <c r="S53" s="2"/>
      <c r="T53" s="2"/>
      <c r="U53" s="2"/>
      <c r="V53" s="2"/>
    </row>
    <row r="54" spans="1:22" x14ac:dyDescent="0.25">
      <c r="A54" s="9" t="s">
        <v>78</v>
      </c>
      <c r="B54" s="7">
        <v>1.9590554099999999</v>
      </c>
      <c r="C54" s="7">
        <v>2.1842204299999999</v>
      </c>
      <c r="D54" s="7">
        <v>2.3576269399999998</v>
      </c>
      <c r="E54" s="7">
        <v>6.5009027799999988</v>
      </c>
      <c r="F54" s="7">
        <v>3.1816499900000004</v>
      </c>
      <c r="G54" s="7">
        <v>2.7562475000000002</v>
      </c>
      <c r="H54" s="7">
        <v>2.42231825</v>
      </c>
      <c r="I54" s="7">
        <v>8.360215740000001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14.86111852</v>
      </c>
      <c r="S54" s="2"/>
      <c r="T54" s="2"/>
      <c r="U54" s="2"/>
      <c r="V54" s="2"/>
    </row>
    <row r="55" spans="1:22" x14ac:dyDescent="0.25">
      <c r="A55" s="9" t="s">
        <v>79</v>
      </c>
      <c r="B55" s="7">
        <v>1.3282963800000001</v>
      </c>
      <c r="C55" s="7">
        <v>1.5583727300000001</v>
      </c>
      <c r="D55" s="7">
        <v>1.6018648200000001</v>
      </c>
      <c r="E55" s="7">
        <v>4.48853393</v>
      </c>
      <c r="F55" s="7">
        <v>1.7124016399999999</v>
      </c>
      <c r="G55" s="7">
        <v>1.5788720700000001</v>
      </c>
      <c r="H55" s="7">
        <v>1.95989452</v>
      </c>
      <c r="I55" s="7">
        <v>5.2511682300000002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9.7397021600000002</v>
      </c>
      <c r="S55" s="2"/>
      <c r="T55" s="2"/>
      <c r="U55" s="2"/>
      <c r="V55" s="2"/>
    </row>
    <row r="56" spans="1:22" x14ac:dyDescent="0.25">
      <c r="A56" s="9" t="s">
        <v>80</v>
      </c>
      <c r="B56" s="7">
        <v>0.97582575999999999</v>
      </c>
      <c r="C56" s="7">
        <v>0.97975171000000005</v>
      </c>
      <c r="D56" s="7">
        <v>2.3500104400000001</v>
      </c>
      <c r="E56" s="7">
        <v>4.3055879099999999</v>
      </c>
      <c r="F56" s="7">
        <v>4.0269589300000002</v>
      </c>
      <c r="G56" s="7">
        <v>2.04521058</v>
      </c>
      <c r="H56" s="7">
        <v>1.5993550000000001</v>
      </c>
      <c r="I56" s="7">
        <v>7.6715245100000002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11.977112420000001</v>
      </c>
      <c r="S56" s="2"/>
      <c r="T56" s="2"/>
      <c r="U56" s="2"/>
      <c r="V56" s="2"/>
    </row>
    <row r="57" spans="1:22" x14ac:dyDescent="0.25">
      <c r="A57" s="9" t="s">
        <v>81</v>
      </c>
      <c r="B57" s="7">
        <v>1.66673038</v>
      </c>
      <c r="C57" s="7">
        <v>1.77545712</v>
      </c>
      <c r="D57" s="7">
        <v>2.1634930099999998</v>
      </c>
      <c r="E57" s="7">
        <v>5.60568051</v>
      </c>
      <c r="F57" s="7">
        <v>2.1465320600000002</v>
      </c>
      <c r="G57" s="7">
        <v>1.8565973200000001</v>
      </c>
      <c r="H57" s="7">
        <v>1.96426195</v>
      </c>
      <c r="I57" s="7">
        <v>5.9673913300000008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11.573071840000001</v>
      </c>
      <c r="S57" s="2"/>
      <c r="T57" s="2"/>
      <c r="U57" s="2"/>
      <c r="V57" s="2"/>
    </row>
    <row r="58" spans="1:22" x14ac:dyDescent="0.25">
      <c r="A58" s="9" t="s">
        <v>82</v>
      </c>
      <c r="B58" s="7">
        <v>1.26450559</v>
      </c>
      <c r="C58" s="7">
        <v>1.0737693699999999</v>
      </c>
      <c r="D58" s="7">
        <v>1.2162745500000001</v>
      </c>
      <c r="E58" s="7">
        <v>3.5545495099999997</v>
      </c>
      <c r="F58" s="7">
        <v>1.6915321399999999</v>
      </c>
      <c r="G58" s="7">
        <v>1.60394646</v>
      </c>
      <c r="H58" s="7">
        <v>1.42617397</v>
      </c>
      <c r="I58" s="7">
        <v>4.7216525699999998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8.2762020799999991</v>
      </c>
      <c r="S58" s="2"/>
      <c r="T58" s="2"/>
      <c r="U58" s="2"/>
      <c r="V58" s="2"/>
    </row>
    <row r="59" spans="1:22" x14ac:dyDescent="0.25">
      <c r="A59" s="9" t="s">
        <v>83</v>
      </c>
      <c r="B59" s="7">
        <v>8.7172806000000005</v>
      </c>
      <c r="C59" s="7">
        <v>9.3705021100000003</v>
      </c>
      <c r="D59" s="7">
        <v>9.9378095299999991</v>
      </c>
      <c r="E59" s="7">
        <v>28.025592239999998</v>
      </c>
      <c r="F59" s="7">
        <v>10.12049496</v>
      </c>
      <c r="G59" s="7">
        <v>9.5549637199999999</v>
      </c>
      <c r="H59" s="7">
        <v>9.5842014500000001</v>
      </c>
      <c r="I59" s="7">
        <v>29.25966013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57.285252369999995</v>
      </c>
      <c r="S59" s="2"/>
      <c r="T59" s="2"/>
      <c r="U59" s="2"/>
      <c r="V59" s="2"/>
    </row>
    <row r="60" spans="1:22" x14ac:dyDescent="0.25">
      <c r="A60" s="9" t="s">
        <v>84</v>
      </c>
      <c r="B60" s="7">
        <v>2.2688216200000002</v>
      </c>
      <c r="C60" s="7">
        <v>2.2423985200000001</v>
      </c>
      <c r="D60" s="7">
        <v>3.7606115199999999</v>
      </c>
      <c r="E60" s="7">
        <v>8.2718316600000001</v>
      </c>
      <c r="F60" s="7">
        <v>4.4221082200000001</v>
      </c>
      <c r="G60" s="7">
        <v>3.2989261299999999</v>
      </c>
      <c r="H60" s="7">
        <v>4.0673887200000003</v>
      </c>
      <c r="I60" s="7">
        <v>11.78842307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20.06025473</v>
      </c>
      <c r="S60" s="2"/>
      <c r="T60" s="2"/>
      <c r="U60" s="2"/>
      <c r="V60" s="2"/>
    </row>
    <row r="61" spans="1:22" x14ac:dyDescent="0.25">
      <c r="A61" s="21" t="s">
        <v>94</v>
      </c>
      <c r="T61" s="1"/>
      <c r="V61" s="2"/>
    </row>
  </sheetData>
  <sortState ref="A8:R61">
    <sortCondition ref="A8:A61"/>
  </sortState>
  <mergeCells count="22">
    <mergeCell ref="A1:R1"/>
    <mergeCell ref="A2:R2"/>
    <mergeCell ref="A3:R3"/>
    <mergeCell ref="A4:R4"/>
    <mergeCell ref="F5:F6"/>
    <mergeCell ref="G5:G6"/>
    <mergeCell ref="H5:H6"/>
    <mergeCell ref="I5:I6"/>
    <mergeCell ref="R5:R6"/>
    <mergeCell ref="J5:J6"/>
    <mergeCell ref="K5:K6"/>
    <mergeCell ref="L5:L6"/>
    <mergeCell ref="M5:M6"/>
    <mergeCell ref="N5:N6"/>
    <mergeCell ref="O5:O6"/>
    <mergeCell ref="P5:P6"/>
    <mergeCell ref="Q5:Q6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 Entidades</vt:lpstr>
      <vt:lpstr>Ingresos Entidades</vt:lpstr>
      <vt:lpstr>Egresos Entidades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A. Hernandez Cruz</dc:creator>
  <cp:keywords/>
  <dc:description/>
  <cp:lastModifiedBy>David Roberto Lunafan Adam</cp:lastModifiedBy>
  <cp:revision/>
  <dcterms:created xsi:type="dcterms:W3CDTF">2019-04-26T22:21:38Z</dcterms:created>
  <dcterms:modified xsi:type="dcterms:W3CDTF">2023-07-26T23:10:07Z</dcterms:modified>
  <cp:category/>
  <cp:contentStatus/>
</cp:coreProperties>
</file>