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cauich\OneDrive\SAF 2020\Informes trimestrales\1 Abril 2022\1T22\"/>
    </mc:Choice>
  </mc:AlternateContent>
  <xr:revisionPtr revIDLastSave="0" documentId="13_ncr:1_{E83F4C88-C795-46D0-8B59-7942F8218159}" xr6:coauthVersionLast="47" xr6:coauthVersionMax="47" xr10:uidLastSave="{00000000-0000-0000-0000-000000000000}"/>
  <bookViews>
    <workbookView xWindow="-120" yWindow="-120" windowWidth="29040" windowHeight="15720" xr2:uid="{8DABE56C-686B-4320-8FDE-F6EF4B789405}"/>
  </bookViews>
  <sheets>
    <sheet name="Resumen Entidades" sheetId="1" r:id="rId1"/>
    <sheet name="Ingresos Entidades" sheetId="2" r:id="rId2"/>
    <sheet name="Egresos entidad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G4" i="2"/>
  <c r="H4" i="2"/>
  <c r="J4" i="2"/>
  <c r="K4" i="2"/>
  <c r="L4" i="2"/>
  <c r="N4" i="2"/>
  <c r="O4" i="2"/>
  <c r="P4" i="2"/>
  <c r="B4" i="2"/>
  <c r="C4" i="2"/>
  <c r="D4" i="2"/>
  <c r="F10" i="1" l="1"/>
  <c r="G10" i="1"/>
  <c r="H10" i="1"/>
  <c r="J10" i="1"/>
  <c r="K10" i="1"/>
  <c r="L10" i="1"/>
  <c r="N10" i="1"/>
  <c r="O10" i="1"/>
  <c r="P10" i="1"/>
  <c r="P22" i="1" s="1"/>
  <c r="F4" i="1"/>
  <c r="F22" i="1" s="1"/>
  <c r="G4" i="1"/>
  <c r="G22" i="1" s="1"/>
  <c r="H4" i="1"/>
  <c r="H22" i="1" s="1"/>
  <c r="J4" i="1"/>
  <c r="K4" i="1"/>
  <c r="L4" i="1"/>
  <c r="N4" i="1"/>
  <c r="N22" i="1" s="1"/>
  <c r="O4" i="1"/>
  <c r="O22" i="1" s="1"/>
  <c r="P4" i="1"/>
  <c r="D10" i="1"/>
  <c r="B4" i="1"/>
  <c r="Q58" i="3"/>
  <c r="M58" i="3"/>
  <c r="I58" i="3"/>
  <c r="E58" i="3"/>
  <c r="Q57" i="3"/>
  <c r="M57" i="3"/>
  <c r="I57" i="3"/>
  <c r="E57" i="3"/>
  <c r="R57" i="3" s="1"/>
  <c r="Q56" i="3"/>
  <c r="M56" i="3"/>
  <c r="I56" i="3"/>
  <c r="E56" i="3"/>
  <c r="Q55" i="3"/>
  <c r="M55" i="3"/>
  <c r="I55" i="3"/>
  <c r="E55" i="3"/>
  <c r="R55" i="3" s="1"/>
  <c r="Q54" i="3"/>
  <c r="M54" i="3"/>
  <c r="I54" i="3"/>
  <c r="E54" i="3"/>
  <c r="Q53" i="3"/>
  <c r="M53" i="3"/>
  <c r="I53" i="3"/>
  <c r="E53" i="3"/>
  <c r="Q52" i="3"/>
  <c r="M52" i="3"/>
  <c r="I52" i="3"/>
  <c r="E52" i="3"/>
  <c r="Q51" i="3"/>
  <c r="M51" i="3"/>
  <c r="I51" i="3"/>
  <c r="E51" i="3"/>
  <c r="Q50" i="3"/>
  <c r="M50" i="3"/>
  <c r="I50" i="3"/>
  <c r="E50" i="3"/>
  <c r="Q49" i="3"/>
  <c r="M49" i="3"/>
  <c r="I49" i="3"/>
  <c r="E49" i="3"/>
  <c r="R49" i="3" s="1"/>
  <c r="Q48" i="3"/>
  <c r="M48" i="3"/>
  <c r="I48" i="3"/>
  <c r="E48" i="3"/>
  <c r="Q47" i="3"/>
  <c r="M47" i="3"/>
  <c r="I47" i="3"/>
  <c r="E47" i="3"/>
  <c r="R47" i="3" s="1"/>
  <c r="Q46" i="3"/>
  <c r="M46" i="3"/>
  <c r="I46" i="3"/>
  <c r="E46" i="3"/>
  <c r="Q45" i="3"/>
  <c r="M45" i="3"/>
  <c r="I45" i="3"/>
  <c r="E45" i="3"/>
  <c r="Q44" i="3"/>
  <c r="M44" i="3"/>
  <c r="I44" i="3"/>
  <c r="E44" i="3"/>
  <c r="Q43" i="3"/>
  <c r="M43" i="3"/>
  <c r="I43" i="3"/>
  <c r="E43" i="3"/>
  <c r="Q42" i="3"/>
  <c r="M42" i="3"/>
  <c r="I42" i="3"/>
  <c r="E42" i="3"/>
  <c r="R41" i="3"/>
  <c r="Q41" i="3"/>
  <c r="M41" i="3"/>
  <c r="I41" i="3"/>
  <c r="E41" i="3"/>
  <c r="Q40" i="3"/>
  <c r="M40" i="3"/>
  <c r="I40" i="3"/>
  <c r="E40" i="3"/>
  <c r="R40" i="3" s="1"/>
  <c r="Q39" i="3"/>
  <c r="M39" i="3"/>
  <c r="I39" i="3"/>
  <c r="E39" i="3"/>
  <c r="R39" i="3" s="1"/>
  <c r="Q38" i="3"/>
  <c r="M38" i="3"/>
  <c r="I38" i="3"/>
  <c r="R38" i="3" s="1"/>
  <c r="E38" i="3"/>
  <c r="Q37" i="3"/>
  <c r="M37" i="3"/>
  <c r="I37" i="3"/>
  <c r="E37" i="3"/>
  <c r="Q36" i="3"/>
  <c r="M36" i="3"/>
  <c r="I36" i="3"/>
  <c r="E36" i="3"/>
  <c r="Q35" i="3"/>
  <c r="M35" i="3"/>
  <c r="I35" i="3"/>
  <c r="E35" i="3"/>
  <c r="Q34" i="3"/>
  <c r="M34" i="3"/>
  <c r="I34" i="3"/>
  <c r="E34" i="3"/>
  <c r="R33" i="3"/>
  <c r="Q33" i="3"/>
  <c r="M33" i="3"/>
  <c r="I33" i="3"/>
  <c r="E33" i="3"/>
  <c r="Q32" i="3"/>
  <c r="M32" i="3"/>
  <c r="I32" i="3"/>
  <c r="E32" i="3"/>
  <c r="R32" i="3" s="1"/>
  <c r="R31" i="3"/>
  <c r="Q31" i="3"/>
  <c r="M31" i="3"/>
  <c r="I31" i="3"/>
  <c r="E31" i="3"/>
  <c r="Q30" i="3"/>
  <c r="M30" i="3"/>
  <c r="I30" i="3"/>
  <c r="R30" i="3" s="1"/>
  <c r="E30" i="3"/>
  <c r="Q29" i="3"/>
  <c r="M29" i="3"/>
  <c r="I29" i="3"/>
  <c r="E29" i="3"/>
  <c r="Q28" i="3"/>
  <c r="M28" i="3"/>
  <c r="I28" i="3"/>
  <c r="E28" i="3"/>
  <c r="Q27" i="3"/>
  <c r="M27" i="3"/>
  <c r="I27" i="3"/>
  <c r="E27" i="3"/>
  <c r="Q26" i="3"/>
  <c r="M26" i="3"/>
  <c r="I26" i="3"/>
  <c r="E26" i="3"/>
  <c r="Q25" i="3"/>
  <c r="M25" i="3"/>
  <c r="I25" i="3"/>
  <c r="E25" i="3"/>
  <c r="R25" i="3" s="1"/>
  <c r="Q24" i="3"/>
  <c r="M24" i="3"/>
  <c r="I24" i="3"/>
  <c r="E24" i="3"/>
  <c r="Q23" i="3"/>
  <c r="M23" i="3"/>
  <c r="I23" i="3"/>
  <c r="E23" i="3"/>
  <c r="R23" i="3" s="1"/>
  <c r="Q22" i="3"/>
  <c r="M22" i="3"/>
  <c r="I22" i="3"/>
  <c r="E22" i="3"/>
  <c r="Q21" i="3"/>
  <c r="M21" i="3"/>
  <c r="I21" i="3"/>
  <c r="E21" i="3"/>
  <c r="Q20" i="3"/>
  <c r="M20" i="3"/>
  <c r="I20" i="3"/>
  <c r="E20" i="3"/>
  <c r="Q19" i="3"/>
  <c r="M19" i="3"/>
  <c r="I19" i="3"/>
  <c r="E19" i="3"/>
  <c r="Q18" i="3"/>
  <c r="M18" i="3"/>
  <c r="I18" i="3"/>
  <c r="E18" i="3"/>
  <c r="Q17" i="3"/>
  <c r="M17" i="3"/>
  <c r="I17" i="3"/>
  <c r="E17" i="3"/>
  <c r="R17" i="3" s="1"/>
  <c r="Q16" i="3"/>
  <c r="M16" i="3"/>
  <c r="I16" i="3"/>
  <c r="E16" i="3"/>
  <c r="Q15" i="3"/>
  <c r="M15" i="3"/>
  <c r="I15" i="3"/>
  <c r="E15" i="3"/>
  <c r="R15" i="3" s="1"/>
  <c r="Q14" i="3"/>
  <c r="M14" i="3"/>
  <c r="I14" i="3"/>
  <c r="E14" i="3"/>
  <c r="Q13" i="3"/>
  <c r="M13" i="3"/>
  <c r="I13" i="3"/>
  <c r="E13" i="3"/>
  <c r="Q12" i="3"/>
  <c r="M12" i="3"/>
  <c r="I12" i="3"/>
  <c r="E12" i="3"/>
  <c r="Q11" i="3"/>
  <c r="M11" i="3"/>
  <c r="I11" i="3"/>
  <c r="E11" i="3"/>
  <c r="Q10" i="3"/>
  <c r="M10" i="3"/>
  <c r="I10" i="3"/>
  <c r="E10" i="3"/>
  <c r="Q9" i="3"/>
  <c r="M9" i="3"/>
  <c r="R9" i="3" s="1"/>
  <c r="I9" i="3"/>
  <c r="E9" i="3"/>
  <c r="Q8" i="3"/>
  <c r="M8" i="3"/>
  <c r="I8" i="3"/>
  <c r="E8" i="3"/>
  <c r="R8" i="3" s="1"/>
  <c r="Q7" i="3"/>
  <c r="M7" i="3"/>
  <c r="I7" i="3"/>
  <c r="E7" i="3"/>
  <c r="R7" i="3" s="1"/>
  <c r="Q6" i="3"/>
  <c r="M6" i="3"/>
  <c r="I6" i="3"/>
  <c r="R6" i="3" s="1"/>
  <c r="E6" i="3"/>
  <c r="Q5" i="3"/>
  <c r="M5" i="3"/>
  <c r="I5" i="3"/>
  <c r="E5" i="3"/>
  <c r="Q58" i="2"/>
  <c r="M58" i="2"/>
  <c r="I58" i="2"/>
  <c r="E58" i="2"/>
  <c r="Q57" i="2"/>
  <c r="M57" i="2"/>
  <c r="I57" i="2"/>
  <c r="E57" i="2"/>
  <c r="Q56" i="2"/>
  <c r="M56" i="2"/>
  <c r="I56" i="2"/>
  <c r="E56" i="2"/>
  <c r="Q55" i="2"/>
  <c r="M55" i="2"/>
  <c r="I55" i="2"/>
  <c r="E55" i="2"/>
  <c r="Q54" i="2"/>
  <c r="M54" i="2"/>
  <c r="I54" i="2"/>
  <c r="E54" i="2"/>
  <c r="Q53" i="2"/>
  <c r="M53" i="2"/>
  <c r="I53" i="2"/>
  <c r="E53" i="2"/>
  <c r="Q52" i="2"/>
  <c r="M52" i="2"/>
  <c r="I52" i="2"/>
  <c r="E52" i="2"/>
  <c r="Q51" i="2"/>
  <c r="M51" i="2"/>
  <c r="I51" i="2"/>
  <c r="E51" i="2"/>
  <c r="Q50" i="2"/>
  <c r="M50" i="2"/>
  <c r="I50" i="2"/>
  <c r="E50" i="2"/>
  <c r="Q49" i="2"/>
  <c r="M49" i="2"/>
  <c r="I49" i="2"/>
  <c r="E49" i="2"/>
  <c r="Q48" i="2"/>
  <c r="M48" i="2"/>
  <c r="I48" i="2"/>
  <c r="E48" i="2"/>
  <c r="Q47" i="2"/>
  <c r="M47" i="2"/>
  <c r="I47" i="2"/>
  <c r="E47" i="2"/>
  <c r="Q46" i="2"/>
  <c r="M46" i="2"/>
  <c r="I46" i="2"/>
  <c r="E46" i="2"/>
  <c r="Q45" i="2"/>
  <c r="M45" i="2"/>
  <c r="I45" i="2"/>
  <c r="E45" i="2"/>
  <c r="Q44" i="2"/>
  <c r="M44" i="2"/>
  <c r="I44" i="2"/>
  <c r="E44" i="2"/>
  <c r="Q43" i="2"/>
  <c r="M43" i="2"/>
  <c r="I43" i="2"/>
  <c r="E43" i="2"/>
  <c r="Q42" i="2"/>
  <c r="M42" i="2"/>
  <c r="I42" i="2"/>
  <c r="E42" i="2"/>
  <c r="Q41" i="2"/>
  <c r="M41" i="2"/>
  <c r="I41" i="2"/>
  <c r="E41" i="2"/>
  <c r="Q40" i="2"/>
  <c r="M40" i="2"/>
  <c r="I40" i="2"/>
  <c r="E40" i="2"/>
  <c r="Q39" i="2"/>
  <c r="M39" i="2"/>
  <c r="I39" i="2"/>
  <c r="E39" i="2"/>
  <c r="Q38" i="2"/>
  <c r="M38" i="2"/>
  <c r="I38" i="2"/>
  <c r="E38" i="2"/>
  <c r="Q37" i="2"/>
  <c r="M37" i="2"/>
  <c r="I37" i="2"/>
  <c r="E37" i="2"/>
  <c r="Q36" i="2"/>
  <c r="M36" i="2"/>
  <c r="I36" i="2"/>
  <c r="E36" i="2"/>
  <c r="Q35" i="2"/>
  <c r="M35" i="2"/>
  <c r="I35" i="2"/>
  <c r="E35" i="2"/>
  <c r="Q34" i="2"/>
  <c r="M34" i="2"/>
  <c r="I34" i="2"/>
  <c r="E34" i="2"/>
  <c r="Q33" i="2"/>
  <c r="M33" i="2"/>
  <c r="I33" i="2"/>
  <c r="E33" i="2"/>
  <c r="Q32" i="2"/>
  <c r="M32" i="2"/>
  <c r="I32" i="2"/>
  <c r="E32" i="2"/>
  <c r="Q31" i="2"/>
  <c r="M31" i="2"/>
  <c r="I31" i="2"/>
  <c r="E31" i="2"/>
  <c r="Q30" i="2"/>
  <c r="M30" i="2"/>
  <c r="I30" i="2"/>
  <c r="R30" i="2" s="1"/>
  <c r="E30" i="2"/>
  <c r="Q29" i="2"/>
  <c r="M29" i="2"/>
  <c r="I29" i="2"/>
  <c r="E29" i="2"/>
  <c r="Q28" i="2"/>
  <c r="M28" i="2"/>
  <c r="I28" i="2"/>
  <c r="E28" i="2"/>
  <c r="Q27" i="2"/>
  <c r="M27" i="2"/>
  <c r="I27" i="2"/>
  <c r="E27" i="2"/>
  <c r="Q26" i="2"/>
  <c r="M26" i="2"/>
  <c r="I26" i="2"/>
  <c r="E26" i="2"/>
  <c r="Q25" i="2"/>
  <c r="M25" i="2"/>
  <c r="I25" i="2"/>
  <c r="E25" i="2"/>
  <c r="Q24" i="2"/>
  <c r="M24" i="2"/>
  <c r="I24" i="2"/>
  <c r="E24" i="2"/>
  <c r="Q23" i="2"/>
  <c r="M23" i="2"/>
  <c r="I23" i="2"/>
  <c r="E23" i="2"/>
  <c r="Q22" i="2"/>
  <c r="M22" i="2"/>
  <c r="I22" i="2"/>
  <c r="R22" i="2" s="1"/>
  <c r="E22" i="2"/>
  <c r="Q21" i="2"/>
  <c r="M21" i="2"/>
  <c r="I21" i="2"/>
  <c r="E21" i="2"/>
  <c r="Q20" i="2"/>
  <c r="M20" i="2"/>
  <c r="I20" i="2"/>
  <c r="E20" i="2"/>
  <c r="Q19" i="2"/>
  <c r="M19" i="2"/>
  <c r="I19" i="2"/>
  <c r="E19" i="2"/>
  <c r="Q18" i="2"/>
  <c r="M18" i="2"/>
  <c r="I18" i="2"/>
  <c r="E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Q6" i="2"/>
  <c r="M6" i="2"/>
  <c r="I6" i="2"/>
  <c r="E6" i="2"/>
  <c r="Q5" i="2"/>
  <c r="Q4" i="2" s="1"/>
  <c r="M5" i="2"/>
  <c r="I5" i="2"/>
  <c r="E5" i="2"/>
  <c r="Q19" i="1"/>
  <c r="M19" i="1"/>
  <c r="I19" i="1"/>
  <c r="E19" i="1"/>
  <c r="Q18" i="1"/>
  <c r="M18" i="1"/>
  <c r="I18" i="1"/>
  <c r="E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D14" i="1"/>
  <c r="B14" i="1"/>
  <c r="E14" i="1" s="1"/>
  <c r="Q13" i="1"/>
  <c r="M13" i="1"/>
  <c r="I13" i="1"/>
  <c r="D13" i="1"/>
  <c r="C13" i="1"/>
  <c r="B13" i="1"/>
  <c r="E13" i="1" s="1"/>
  <c r="R13" i="1" s="1"/>
  <c r="Q12" i="1"/>
  <c r="M12" i="1"/>
  <c r="I12" i="1"/>
  <c r="E12" i="1"/>
  <c r="D12" i="1"/>
  <c r="B12" i="1"/>
  <c r="Q11" i="1"/>
  <c r="M11" i="1"/>
  <c r="I11" i="1"/>
  <c r="D11" i="1"/>
  <c r="C11" i="1"/>
  <c r="C10" i="1" s="1"/>
  <c r="B11" i="1"/>
  <c r="E11" i="1" s="1"/>
  <c r="Q7" i="1"/>
  <c r="M7" i="1"/>
  <c r="I7" i="1"/>
  <c r="D7" i="1"/>
  <c r="C7" i="1"/>
  <c r="B7" i="1"/>
  <c r="Q6" i="1"/>
  <c r="M6" i="1"/>
  <c r="M4" i="1" s="1"/>
  <c r="I6" i="1"/>
  <c r="D6" i="1"/>
  <c r="D4" i="1" s="1"/>
  <c r="D22" i="1" s="1"/>
  <c r="C6" i="1"/>
  <c r="C4" i="1" s="1"/>
  <c r="C22" i="1" s="1"/>
  <c r="B6" i="1"/>
  <c r="E6" i="1" s="1"/>
  <c r="R19" i="3" l="1"/>
  <c r="R21" i="3"/>
  <c r="R34" i="3"/>
  <c r="R36" i="3"/>
  <c r="R51" i="3"/>
  <c r="R53" i="3"/>
  <c r="R10" i="3"/>
  <c r="R12" i="3"/>
  <c r="R27" i="3"/>
  <c r="R29" i="3"/>
  <c r="R42" i="3"/>
  <c r="R44" i="3"/>
  <c r="R14" i="3"/>
  <c r="R16" i="3"/>
  <c r="R46" i="3"/>
  <c r="R48" i="3"/>
  <c r="R18" i="3"/>
  <c r="R20" i="3"/>
  <c r="R35" i="3"/>
  <c r="R37" i="3"/>
  <c r="R50" i="3"/>
  <c r="R52" i="3"/>
  <c r="I4" i="3"/>
  <c r="R22" i="3"/>
  <c r="R24" i="3"/>
  <c r="R54" i="3"/>
  <c r="R56" i="3"/>
  <c r="R11" i="3"/>
  <c r="R13" i="3"/>
  <c r="R26" i="3"/>
  <c r="R28" i="3"/>
  <c r="R43" i="3"/>
  <c r="R45" i="3"/>
  <c r="R58" i="3"/>
  <c r="Q4" i="3"/>
  <c r="R5" i="3"/>
  <c r="M4" i="3"/>
  <c r="R14" i="2"/>
  <c r="R40" i="2"/>
  <c r="R46" i="2"/>
  <c r="R48" i="2"/>
  <c r="R8" i="2"/>
  <c r="I4" i="2"/>
  <c r="R45" i="2"/>
  <c r="M4" i="2"/>
  <c r="R56" i="2"/>
  <c r="R11" i="2"/>
  <c r="R17" i="2"/>
  <c r="R19" i="2"/>
  <c r="R9" i="2"/>
  <c r="R23" i="2"/>
  <c r="R54" i="2"/>
  <c r="R49" i="2"/>
  <c r="R51" i="2"/>
  <c r="R55" i="2"/>
  <c r="R6" i="2"/>
  <c r="R24" i="2"/>
  <c r="R32" i="2"/>
  <c r="R34" i="2"/>
  <c r="R36" i="2"/>
  <c r="R38" i="2"/>
  <c r="R37" i="2"/>
  <c r="R16" i="2"/>
  <c r="R26" i="2"/>
  <c r="R28" i="2"/>
  <c r="R39" i="2"/>
  <c r="R41" i="2"/>
  <c r="R43" i="2"/>
  <c r="R58" i="2"/>
  <c r="R13" i="2"/>
  <c r="R15" i="2"/>
  <c r="R21" i="2"/>
  <c r="R53" i="2"/>
  <c r="R27" i="2"/>
  <c r="R42" i="2"/>
  <c r="R44" i="2"/>
  <c r="R57" i="2"/>
  <c r="R25" i="2"/>
  <c r="R10" i="2"/>
  <c r="R12" i="2"/>
  <c r="R29" i="2"/>
  <c r="R7" i="2"/>
  <c r="R47" i="2"/>
  <c r="R18" i="2"/>
  <c r="R20" i="2"/>
  <c r="R31" i="2"/>
  <c r="R33" i="2"/>
  <c r="R35" i="2"/>
  <c r="R50" i="2"/>
  <c r="R52" i="2"/>
  <c r="M10" i="1"/>
  <c r="M22" i="1" s="1"/>
  <c r="R15" i="1"/>
  <c r="B10" i="1"/>
  <c r="B22" i="1" s="1"/>
  <c r="K22" i="1"/>
  <c r="R16" i="1"/>
  <c r="J22" i="1"/>
  <c r="L22" i="1"/>
  <c r="E7" i="1"/>
  <c r="I10" i="1"/>
  <c r="Q10" i="1"/>
  <c r="I4" i="1"/>
  <c r="Q4" i="1"/>
  <c r="R12" i="1"/>
  <c r="R19" i="1"/>
  <c r="R14" i="1"/>
  <c r="R17" i="1"/>
  <c r="R18" i="1"/>
  <c r="R7" i="1"/>
  <c r="R11" i="1"/>
  <c r="E10" i="1"/>
  <c r="R10" i="1" s="1"/>
  <c r="R6" i="1"/>
  <c r="E4" i="1"/>
  <c r="R5" i="2"/>
  <c r="E4" i="2"/>
  <c r="E4" i="3"/>
  <c r="R4" i="3" l="1"/>
  <c r="R4" i="2"/>
  <c r="Q22" i="1"/>
  <c r="I22" i="1"/>
  <c r="E22" i="1"/>
  <c r="R4" i="1"/>
  <c r="R22" i="1" l="1"/>
</calcChain>
</file>

<file path=xl/sharedStrings.xml><?xml version="1.0" encoding="utf-8"?>
<sst xmlns="http://schemas.openxmlformats.org/spreadsheetml/2006/main" count="182" uniqueCount="95">
  <si>
    <t>CONCEPTO</t>
  </si>
  <si>
    <t>ENE</t>
  </si>
  <si>
    <t>FEB</t>
  </si>
  <si>
    <t>MAR</t>
  </si>
  <si>
    <t>I TRIM</t>
  </si>
  <si>
    <t>ABRIL</t>
  </si>
  <si>
    <t>MAYO</t>
  </si>
  <si>
    <t>JUNIO</t>
  </si>
  <si>
    <t>II TRIM</t>
  </si>
  <si>
    <t>JULIO</t>
  </si>
  <si>
    <t>AGOSTO</t>
  </si>
  <si>
    <t>SEPTIEMBRE</t>
  </si>
  <si>
    <t>III TRIM</t>
  </si>
  <si>
    <t>OCTUBRE</t>
  </si>
  <si>
    <t>NOVIEMBRE</t>
  </si>
  <si>
    <t>DICIEMBRE</t>
  </si>
  <si>
    <t>IV TRIM</t>
  </si>
  <si>
    <t>TOTAL</t>
  </si>
  <si>
    <t>RECURSOS TOTALES</t>
  </si>
  <si>
    <t>I.1 INGRESOS OBSERVADOS</t>
  </si>
  <si>
    <t>Propios</t>
  </si>
  <si>
    <t>Transferencias del Ejecutivo y otros entes</t>
  </si>
  <si>
    <t>GASTO EJERCIDO</t>
  </si>
  <si>
    <t>Servicios personales</t>
  </si>
  <si>
    <t>Materiales y suministros</t>
  </si>
  <si>
    <t>Servicios generales</t>
  </si>
  <si>
    <t>Ayudas, Subsidios y Transferencias</t>
  </si>
  <si>
    <t>Bienes Muebles e Inmuebles</t>
  </si>
  <si>
    <t>Inversiones Públicas</t>
  </si>
  <si>
    <t xml:space="preserve">Inversiones Financieras y Otras provisiones </t>
  </si>
  <si>
    <t>Participaciones y Aportaciones</t>
  </si>
  <si>
    <t>Deuda Pública</t>
  </si>
  <si>
    <t xml:space="preserve">REMANENTE  </t>
  </si>
  <si>
    <t>ENERO</t>
  </si>
  <si>
    <t>FEBRERO</t>
  </si>
  <si>
    <t>MARZO</t>
  </si>
  <si>
    <t>INGRESOS OBSERVADOS</t>
  </si>
  <si>
    <t>ADMINISTRACIÓN DEL PATRIMONIO DE LA BENEFICENCIA PÚBLICA DEL ESTADO DE YUCATÁN</t>
  </si>
  <si>
    <t>AEROPUERTO  DE CHICHÉN ITZÁ DEL ESTADO DE YUCATÁN SA DE CV</t>
  </si>
  <si>
    <t>AGENCIA PARA EL DESARROLLO  DE YUCATÁN</t>
  </si>
  <si>
    <t>CASA DE LAS ARTESANÍAS DEL ESTADO DE YUCATÁN</t>
  </si>
  <si>
    <t>CENTRO ESTATAL DE TRASPLANTES DE YUCATÁN</t>
  </si>
  <si>
    <t>COLEGIO DE BACHILLERES DEL ESTADO DE YUCATÁN</t>
  </si>
  <si>
    <t>COLEGIO DE EDUCACIÓN PROFESIONAL TÉCNICA DEL ESTADO DE YUCATÁN</t>
  </si>
  <si>
    <t>COLEGIO DE ESTUDIOS CIENTÍFICOS Y TECNOLÓGICOS DEL ESTADO DE YUCATÁN</t>
  </si>
  <si>
    <t>COMISIÓN EJECUTIVA ESTATAL DE ATENCIÓN A VÍCTIMAS</t>
  </si>
  <si>
    <t>EMPRESA PORTUARIA YUCATECA SA DE CV</t>
  </si>
  <si>
    <t>ESCUELA SUPERIOR DE ARTES DE YUCATÁN</t>
  </si>
  <si>
    <t>FIDEICOMISO GARANTE DE LA ORQUESTA SINFÓNICA DE YUCATÁN</t>
  </si>
  <si>
    <t>FIDEICOMISO PARA EL DESARROLLO DEL TURISMO DE REUNIONES EN YUCATÁN</t>
  </si>
  <si>
    <t>FIDEICOMISO PÚBLICO PARA LA ADMINISTRACIÓN DE LA RESERVA TERRITORIAL DE UCÚ</t>
  </si>
  <si>
    <t>FIDEICOMISO PÚBLICO PARA LA ADMINISTRACIÓN DEL PALACIO DE LA MÚSICA</t>
  </si>
  <si>
    <t>HOSPITAL COMUNITARIO DE PETO YUCATAN</t>
  </si>
  <si>
    <t>HOSPITAL COMUNITARIO DE TICUL YUCATÁN</t>
  </si>
  <si>
    <t>HOSPITAL DE LA AMISTAD</t>
  </si>
  <si>
    <t>HOSPITAL GENERAL DE TEKAX</t>
  </si>
  <si>
    <t>INSTITUTO DE CAPACITACIÓN PARA EL TRABAJO DEL ESTADO DE YUCATÁN</t>
  </si>
  <si>
    <t>INSTITUTO DE EDUCACIÓN PARA ADULTOS DEL ESTADO DE YUCATÁN</t>
  </si>
  <si>
    <t>INSTITUTO DE HISTORIA Y MUSEOS DE YUCATÁN</t>
  </si>
  <si>
    <t>INSTITUTO DE INFRAESTRUCTURA CARRETERA DE YUCATÁN</t>
  </si>
  <si>
    <t>INSTITUTO DE MOVILIDAD Y DESARROLLO URBANO TERRITORIAL</t>
  </si>
  <si>
    <t>INSTITUTO DE SEGURIDAD JURÍDICA PATRIMONIAL DE YUCATÁN</t>
  </si>
  <si>
    <t>INSTITUTO DE SEGURIDAD SOCIAL DE LOS TRABAJADORES DEL ESTADO DE YUCATÁN</t>
  </si>
  <si>
    <t>INSTITUTO DE VIVIENDA DEL ESTADO DE YUCATÁN</t>
  </si>
  <si>
    <t>INSTITUTO DEL DEPORTE DEL ESTADO DE YUCATÁN</t>
  </si>
  <si>
    <t>INSTITUTO PARA EL DESARROLLO DE LA CULTURA MAYA DEL ESTADO DE YUCATÁN</t>
  </si>
  <si>
    <t>INSTITUTO PARA EL DESARROLLO Y CERTIFICACIÓN DE LA INFRAESTRUCTURA FÍSICA EDUCATIVA DE YUCATÁN</t>
  </si>
  <si>
    <t>INSTITUTO PARA LA CONSTRUCCIÓN Y CONSERVACIÓN DE OBRA PÚBLICA EN YUCATÁN</t>
  </si>
  <si>
    <t>INSTITUTO PARA LA INCLUSIÓN DE LAS PERSONAS CON DISCAPACIDAD DEL ESTADO DE YUCATÁN</t>
  </si>
  <si>
    <t>INSTITUTO PROMOTOR DE FERIAS DE YUCATÁN</t>
  </si>
  <si>
    <t>INSTITUTO TECNOLÓGICO SUPERIOR DE MOTUL</t>
  </si>
  <si>
    <t>INSTITUTO TECNOLÓGICO SUPERIOR DE VALLADOLID</t>
  </si>
  <si>
    <t>INSTITUTO TECNOLÓGICO SUPERIOR DEL SUR DEL ESTADO DE YUCATÁN</t>
  </si>
  <si>
    <t>INSTITUTO TECNOLÓGICO SUPERIOR PROGRESO</t>
  </si>
  <si>
    <t>INSTITUTO YUCATECO DE EMPRENDEDORES</t>
  </si>
  <si>
    <t>JUNTA DE  ASISTENCIA PRIVADA DEL ESTADO DE YUCATÁN</t>
  </si>
  <si>
    <t>JUNTA DE AGUA POTABLE Y ALCANTARILLADO DE YUCATÁN</t>
  </si>
  <si>
    <t>OPD SERVICIOS DE SALUD</t>
  </si>
  <si>
    <t>PATRONATO DE LAS UNIDADES DE SERVICIOS CULTURALES Y TURÍSTICOS DEL ESTADO DE YUCATÁN</t>
  </si>
  <si>
    <t>PLANTA INDUSTRIALIZADORA</t>
  </si>
  <si>
    <t>SECRETARÍA EJECUTIVA DEL SISTEMA ESTATAL ANTICORRUPCIÓN</t>
  </si>
  <si>
    <t>SECRETARIA TÉCNICA DE PLANEACIÓN Y EVALUACIÓN</t>
  </si>
  <si>
    <t>SISTEMA PARA EL DESARROLLO INTEGRAL DE LA FAMILIA EN YUCATÁN</t>
  </si>
  <si>
    <t>SISTEMA TELE YUCATÁN SA DE CV</t>
  </si>
  <si>
    <t>UNIVERSIDAD DE ORIENTE</t>
  </si>
  <si>
    <t>UNIVERSIDAD POLITÉCNICA DE YUCATÁN</t>
  </si>
  <si>
    <t>UNIVERSIDAD TECNOLÓGICA DEL CENTRO</t>
  </si>
  <si>
    <t>UNIVERSIDAD TECNOLÓGICA DEL MAYAB</t>
  </si>
  <si>
    <t>UNIVERSIDAD TECNOLÓGICA DEL PONIENTE</t>
  </si>
  <si>
    <t>UNIVERSIDAD TECNOLÓGICA METROPOLITANA</t>
  </si>
  <si>
    <t>UNIVERSIDAD TECNOLÓGICA REGIONAL DEL SUR</t>
  </si>
  <si>
    <t>GASTO EJERCIDO TOTAL</t>
  </si>
  <si>
    <t xml:space="preserve">Entidades Paraestatales
Balance Presupuestario
ENERO - MARZO 2022
(Millones de pesos)
</t>
  </si>
  <si>
    <t xml:space="preserve">Entidades Paraestatales
Ingreso Presupuestario 
ENERO - MARZO 2022
(Millones de pesos)
</t>
  </si>
  <si>
    <t xml:space="preserve">Entidades Paraestatales
Gasto Presupuestario
ENERO - MARZO 2022
(Millones de pesos)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</si>
</sst>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arlow"/>
    </font>
    <font>
      <sz val="11"/>
      <color theme="1"/>
      <name val="Calibri"/>
      <family val="2"/>
      <scheme val="minor"/>
    </font>
    <font>
      <b/>
      <sz val="11"/>
      <color theme="0"/>
      <name val="Barlow"/>
    </font>
    <font>
      <sz val="11"/>
      <color theme="1"/>
      <name val="Barlow"/>
    </font>
    <font>
      <b/>
      <sz val="10"/>
      <name val="Barlow"/>
    </font>
    <font>
      <sz val="10"/>
      <name val="Barlow"/>
    </font>
    <font>
      <b/>
      <sz val="15"/>
      <color rgb="FF279B92"/>
      <name val="Helvetica"/>
    </font>
    <font>
      <b/>
      <sz val="12"/>
      <name val="Helvetica"/>
    </font>
    <font>
      <b/>
      <sz val="10"/>
      <color theme="0"/>
      <name val="Barlow"/>
    </font>
    <font>
      <b/>
      <sz val="12"/>
      <name val="Barlow"/>
    </font>
    <font>
      <b/>
      <sz val="15"/>
      <color rgb="FF279B92"/>
      <name val="Barlow"/>
    </font>
  </fonts>
  <fills count="5">
    <fill>
      <patternFill patternType="none"/>
    </fill>
    <fill>
      <patternFill patternType="gray125"/>
    </fill>
    <fill>
      <patternFill patternType="solid">
        <fgColor rgb="FF268D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D0D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left" wrapText="1" indent="1"/>
    </xf>
    <xf numFmtId="0" fontId="4" fillId="2" borderId="3" xfId="2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1" xfId="1" applyFont="1" applyBorder="1"/>
    <xf numFmtId="164" fontId="5" fillId="0" borderId="1" xfId="0" applyNumberFormat="1" applyFont="1" applyBorder="1"/>
    <xf numFmtId="0" fontId="7" fillId="0" borderId="1" xfId="1" applyFont="1" applyBorder="1" applyAlignment="1">
      <alignment horizontal="left"/>
    </xf>
    <xf numFmtId="164" fontId="5" fillId="0" borderId="0" xfId="0" applyNumberFormat="1" applyFont="1"/>
    <xf numFmtId="0" fontId="7" fillId="0" borderId="1" xfId="1" applyFont="1" applyBorder="1" applyAlignment="1">
      <alignment horizontal="left" wrapText="1"/>
    </xf>
    <xf numFmtId="165" fontId="5" fillId="0" borderId="1" xfId="0" applyNumberFormat="1" applyFont="1" applyBorder="1"/>
    <xf numFmtId="165" fontId="6" fillId="0" borderId="1" xfId="1" applyNumberFormat="1" applyFont="1" applyBorder="1"/>
    <xf numFmtId="0" fontId="8" fillId="3" borderId="4" xfId="0" applyFont="1" applyFill="1" applyBorder="1" applyAlignment="1">
      <alignment horizontal="center" wrapText="1"/>
    </xf>
    <xf numFmtId="0" fontId="9" fillId="4" borderId="1" xfId="1" applyFont="1" applyFill="1" applyBorder="1" applyAlignment="1">
      <alignment wrapText="1"/>
    </xf>
    <xf numFmtId="165" fontId="9" fillId="4" borderId="1" xfId="1" applyNumberFormat="1" applyFont="1" applyFill="1" applyBorder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164" fontId="11" fillId="4" borderId="1" xfId="1" applyNumberFormat="1" applyFont="1" applyFill="1" applyBorder="1" applyAlignment="1">
      <alignment vertical="center" wrapText="1"/>
    </xf>
    <xf numFmtId="165" fontId="11" fillId="4" borderId="1" xfId="1" applyNumberFormat="1" applyFont="1" applyFill="1" applyBorder="1" applyAlignment="1">
      <alignment vertical="center" wrapText="1"/>
    </xf>
    <xf numFmtId="165" fontId="7" fillId="0" borderId="1" xfId="1" applyNumberFormat="1" applyFont="1" applyBorder="1" applyAlignment="1">
      <alignment horizontal="right"/>
    </xf>
    <xf numFmtId="0" fontId="12" fillId="3" borderId="4" xfId="0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vertical="center" wrapText="1"/>
    </xf>
    <xf numFmtId="165" fontId="7" fillId="0" borderId="2" xfId="1" applyNumberFormat="1" applyFont="1" applyBorder="1" applyAlignment="1">
      <alignment horizontal="right"/>
    </xf>
    <xf numFmtId="164" fontId="6" fillId="0" borderId="1" xfId="1" applyNumberFormat="1" applyFont="1" applyBorder="1"/>
  </cellXfs>
  <cellStyles count="3">
    <cellStyle name="Normal" xfId="0" builtinId="0"/>
    <cellStyle name="Normal 3" xfId="2" xr:uid="{8912D849-CC92-4DFE-9043-47B5DF67638F}"/>
    <cellStyle name="Normal_Cuadros 28 OCTUBRE" xfId="1" xr:uid="{0E5D01BF-6986-4CD0-9E5D-D17FCC4E42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108999</xdr:rowOff>
    </xdr:from>
    <xdr:to>
      <xdr:col>3</xdr:col>
      <xdr:colOff>552450</xdr:colOff>
      <xdr:row>0</xdr:row>
      <xdr:rowOff>1255809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570983-DEEE-455C-8167-8106F4B4555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8" t="3043" r="5700" b="81591"/>
        <a:stretch/>
      </xdr:blipFill>
      <xdr:spPr bwMode="auto">
        <a:xfrm>
          <a:off x="0" y="108999"/>
          <a:ext cx="4686300" cy="10896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68580</xdr:rowOff>
    </xdr:from>
    <xdr:to>
      <xdr:col>0</xdr:col>
      <xdr:colOff>4663440</xdr:colOff>
      <xdr:row>0</xdr:row>
      <xdr:rowOff>1158240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75D541-EAC6-4815-8DE2-A2E7ACD97AF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8" t="3043" r="5700" b="81591"/>
        <a:stretch/>
      </xdr:blipFill>
      <xdr:spPr bwMode="auto">
        <a:xfrm>
          <a:off x="0" y="68580"/>
          <a:ext cx="4663440" cy="10896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</xdr:colOff>
      <xdr:row>0</xdr:row>
      <xdr:rowOff>152400</xdr:rowOff>
    </xdr:from>
    <xdr:to>
      <xdr:col>0</xdr:col>
      <xdr:colOff>4689231</xdr:colOff>
      <xdr:row>0</xdr:row>
      <xdr:rowOff>1242060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1BE105-0415-4496-A15C-6E1AD362465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8" t="3043" r="5700" b="81591"/>
        <a:stretch/>
      </xdr:blipFill>
      <xdr:spPr bwMode="auto">
        <a:xfrm>
          <a:off x="30479" y="152400"/>
          <a:ext cx="4658752" cy="10896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B5E36-B174-4036-838A-2E304D3520C2}">
  <dimension ref="A1:R22"/>
  <sheetViews>
    <sheetView tabSelected="1" workbookViewId="0">
      <selection activeCell="A25" sqref="A25"/>
    </sheetView>
  </sheetViews>
  <sheetFormatPr baseColWidth="10" defaultRowHeight="15" x14ac:dyDescent="0.25"/>
  <cols>
    <col min="1" max="1" width="39.140625" style="3" bestFit="1" customWidth="1"/>
    <col min="2" max="11" width="11.42578125" style="3"/>
    <col min="12" max="12" width="15.140625" style="3" bestFit="1" customWidth="1"/>
    <col min="13" max="13" width="11.42578125" style="3"/>
    <col min="14" max="14" width="11.85546875" style="3" bestFit="1" customWidth="1"/>
    <col min="15" max="15" width="14" style="3" bestFit="1" customWidth="1"/>
    <col min="16" max="16" width="13.140625" style="3" bestFit="1" customWidth="1"/>
    <col min="17" max="16384" width="11.42578125" style="3"/>
  </cols>
  <sheetData>
    <row r="1" spans="1:18" ht="119.25" customHeight="1" thickBot="1" x14ac:dyDescent="0.35">
      <c r="A1" s="11" t="s">
        <v>92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5.75" thickBo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</row>
    <row r="3" spans="1:18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customFormat="1" ht="15.75" x14ac:dyDescent="0.25">
      <c r="A4" s="12" t="s">
        <v>18</v>
      </c>
      <c r="B4" s="13">
        <f t="shared" ref="B4:D4" si="0">+B6+B7</f>
        <v>907.5</v>
      </c>
      <c r="C4" s="13">
        <f t="shared" si="0"/>
        <v>918.6</v>
      </c>
      <c r="D4" s="13">
        <f t="shared" si="0"/>
        <v>1126.5</v>
      </c>
      <c r="E4" s="13">
        <f>+E6+E7</f>
        <v>2952.6</v>
      </c>
      <c r="F4" s="13">
        <f t="shared" ref="F4:Q4" si="1">+F6+F7</f>
        <v>0</v>
      </c>
      <c r="G4" s="13">
        <f t="shared" si="1"/>
        <v>0</v>
      </c>
      <c r="H4" s="13">
        <f t="shared" si="1"/>
        <v>0</v>
      </c>
      <c r="I4" s="13">
        <f t="shared" si="1"/>
        <v>0</v>
      </c>
      <c r="J4" s="13">
        <f t="shared" si="1"/>
        <v>0</v>
      </c>
      <c r="K4" s="13">
        <f t="shared" si="1"/>
        <v>0</v>
      </c>
      <c r="L4" s="13">
        <f t="shared" si="1"/>
        <v>0</v>
      </c>
      <c r="M4" s="13">
        <f t="shared" si="1"/>
        <v>0</v>
      </c>
      <c r="N4" s="13">
        <f t="shared" si="1"/>
        <v>0</v>
      </c>
      <c r="O4" s="13">
        <f t="shared" si="1"/>
        <v>0</v>
      </c>
      <c r="P4" s="13">
        <f t="shared" si="1"/>
        <v>0</v>
      </c>
      <c r="Q4" s="13">
        <f t="shared" si="1"/>
        <v>0</v>
      </c>
      <c r="R4" s="13">
        <f>+E4+I4+M4+Q4</f>
        <v>2952.6</v>
      </c>
    </row>
    <row r="5" spans="1:18" x14ac:dyDescent="0.25">
      <c r="A5" s="4" t="s">
        <v>19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x14ac:dyDescent="0.25">
      <c r="A6" s="6" t="s">
        <v>20</v>
      </c>
      <c r="B6" s="9">
        <f>135.2+4.1</f>
        <v>139.29999999999998</v>
      </c>
      <c r="C6" s="9">
        <f>74.4+3</f>
        <v>77.400000000000006</v>
      </c>
      <c r="D6" s="9">
        <f>95.7+3.7</f>
        <v>99.4</v>
      </c>
      <c r="E6" s="9">
        <f>SUM(B6:D6)</f>
        <v>316.10000000000002</v>
      </c>
      <c r="F6" s="9">
        <v>0</v>
      </c>
      <c r="G6" s="9">
        <v>0</v>
      </c>
      <c r="H6" s="9">
        <v>0</v>
      </c>
      <c r="I6" s="9">
        <f>SUM(F6:H6)</f>
        <v>0</v>
      </c>
      <c r="J6" s="9">
        <v>0</v>
      </c>
      <c r="K6" s="9">
        <v>0</v>
      </c>
      <c r="L6" s="9">
        <v>0</v>
      </c>
      <c r="M6" s="9">
        <f>+J6+K6+L6</f>
        <v>0</v>
      </c>
      <c r="N6" s="9">
        <v>0</v>
      </c>
      <c r="O6" s="9">
        <v>0</v>
      </c>
      <c r="P6" s="9">
        <v>0</v>
      </c>
      <c r="Q6" s="9">
        <f>SUM(N6:P6)</f>
        <v>0</v>
      </c>
      <c r="R6" s="9">
        <f>+E6+I6+M6+Q6</f>
        <v>316.10000000000002</v>
      </c>
    </row>
    <row r="7" spans="1:18" x14ac:dyDescent="0.25">
      <c r="A7" s="6" t="s">
        <v>21</v>
      </c>
      <c r="B7" s="9">
        <f>434.2+334</f>
        <v>768.2</v>
      </c>
      <c r="C7" s="9">
        <f>594.9+246.3</f>
        <v>841.2</v>
      </c>
      <c r="D7" s="9">
        <f>421.9+605.2</f>
        <v>1027.0999999999999</v>
      </c>
      <c r="E7" s="9">
        <f>SUM(B7:D7)</f>
        <v>2636.5</v>
      </c>
      <c r="F7" s="9">
        <v>0</v>
      </c>
      <c r="G7" s="9">
        <v>0</v>
      </c>
      <c r="H7" s="9">
        <v>0</v>
      </c>
      <c r="I7" s="9">
        <f>SUM(F7:H7)</f>
        <v>0</v>
      </c>
      <c r="J7" s="9">
        <v>0</v>
      </c>
      <c r="K7" s="9">
        <v>0</v>
      </c>
      <c r="L7" s="9">
        <v>0</v>
      </c>
      <c r="M7" s="9">
        <f>+J7+K7+L7</f>
        <v>0</v>
      </c>
      <c r="N7" s="9">
        <v>0</v>
      </c>
      <c r="O7" s="9">
        <v>0</v>
      </c>
      <c r="P7" s="9">
        <v>0</v>
      </c>
      <c r="Q7" s="9">
        <f>SUM(N7:P7)</f>
        <v>0</v>
      </c>
      <c r="R7" s="9">
        <f>+E7+I7+M7+Q7</f>
        <v>2636.5</v>
      </c>
    </row>
    <row r="8" spans="1:18" x14ac:dyDescent="0.25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25">
      <c r="A9" s="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9"/>
    </row>
    <row r="10" spans="1:18" customFormat="1" ht="15.75" x14ac:dyDescent="0.25">
      <c r="A10" s="12" t="s">
        <v>22</v>
      </c>
      <c r="B10" s="13">
        <f t="shared" ref="B10:D10" si="2">SUM(B11:B19)</f>
        <v>638.40000000000009</v>
      </c>
      <c r="C10" s="13">
        <f t="shared" si="2"/>
        <v>681.4</v>
      </c>
      <c r="D10" s="13">
        <f t="shared" si="2"/>
        <v>834.8</v>
      </c>
      <c r="E10" s="13">
        <f>SUM(E11:E19)</f>
        <v>2154.6000000000004</v>
      </c>
      <c r="F10" s="13">
        <f t="shared" ref="F10:Q10" si="3">SUM(F11:F19)</f>
        <v>0</v>
      </c>
      <c r="G10" s="13">
        <f t="shared" si="3"/>
        <v>0</v>
      </c>
      <c r="H10" s="13">
        <f t="shared" si="3"/>
        <v>0</v>
      </c>
      <c r="I10" s="13">
        <f t="shared" si="3"/>
        <v>0</v>
      </c>
      <c r="J10" s="13">
        <f t="shared" si="3"/>
        <v>0</v>
      </c>
      <c r="K10" s="13">
        <f t="shared" si="3"/>
        <v>0</v>
      </c>
      <c r="L10" s="13">
        <f t="shared" si="3"/>
        <v>0</v>
      </c>
      <c r="M10" s="13">
        <f t="shared" si="3"/>
        <v>0</v>
      </c>
      <c r="N10" s="13">
        <f t="shared" si="3"/>
        <v>0</v>
      </c>
      <c r="O10" s="13">
        <f t="shared" si="3"/>
        <v>0</v>
      </c>
      <c r="P10" s="13">
        <f t="shared" si="3"/>
        <v>0</v>
      </c>
      <c r="Q10" s="13">
        <f t="shared" si="3"/>
        <v>0</v>
      </c>
      <c r="R10" s="13">
        <f>+E10+I10+M10+Q10</f>
        <v>2154.6000000000004</v>
      </c>
    </row>
    <row r="11" spans="1:18" x14ac:dyDescent="0.25">
      <c r="A11" s="6" t="s">
        <v>23</v>
      </c>
      <c r="B11" s="9">
        <f>183.6+234</f>
        <v>417.6</v>
      </c>
      <c r="C11" s="9">
        <f>178.6+215.1</f>
        <v>393.7</v>
      </c>
      <c r="D11" s="9">
        <f>177.5+212.7</f>
        <v>390.2</v>
      </c>
      <c r="E11" s="9">
        <f>SUM(B11:D11)</f>
        <v>1201.5</v>
      </c>
      <c r="F11" s="9">
        <v>0</v>
      </c>
      <c r="G11" s="9">
        <v>0</v>
      </c>
      <c r="H11" s="9">
        <v>0</v>
      </c>
      <c r="I11" s="9">
        <f>SUM(F11:H11)</f>
        <v>0</v>
      </c>
      <c r="J11" s="9">
        <v>0</v>
      </c>
      <c r="K11" s="9">
        <v>0</v>
      </c>
      <c r="L11" s="9">
        <v>0</v>
      </c>
      <c r="M11" s="9">
        <f>SUM(J11:L11)</f>
        <v>0</v>
      </c>
      <c r="N11" s="9">
        <v>0</v>
      </c>
      <c r="O11" s="9">
        <v>0</v>
      </c>
      <c r="P11" s="9">
        <v>0</v>
      </c>
      <c r="Q11" s="9">
        <f>SUM(N11:P11)</f>
        <v>0</v>
      </c>
      <c r="R11" s="9">
        <f>+E11+I11+M11+Q11</f>
        <v>1201.5</v>
      </c>
    </row>
    <row r="12" spans="1:18" x14ac:dyDescent="0.25">
      <c r="A12" s="6" t="s">
        <v>24</v>
      </c>
      <c r="B12" s="9">
        <f>10.5</f>
        <v>10.5</v>
      </c>
      <c r="C12" s="9">
        <v>23.1</v>
      </c>
      <c r="D12" s="9">
        <f>41.7+46.4</f>
        <v>88.1</v>
      </c>
      <c r="E12" s="9">
        <f t="shared" ref="E12:E19" si="4">SUM(B12:D12)</f>
        <v>121.69999999999999</v>
      </c>
      <c r="F12" s="9">
        <v>0</v>
      </c>
      <c r="G12" s="9">
        <v>0</v>
      </c>
      <c r="H12" s="9">
        <v>0</v>
      </c>
      <c r="I12" s="9">
        <f t="shared" ref="I12:I19" si="5">SUM(F12:H12)</f>
        <v>0</v>
      </c>
      <c r="J12" s="9">
        <v>0</v>
      </c>
      <c r="K12" s="9">
        <v>0</v>
      </c>
      <c r="L12" s="9">
        <v>0</v>
      </c>
      <c r="M12" s="9">
        <f t="shared" ref="M12:M19" si="6">SUM(J12:L12)</f>
        <v>0</v>
      </c>
      <c r="N12" s="9">
        <v>0</v>
      </c>
      <c r="O12" s="9">
        <v>0</v>
      </c>
      <c r="P12" s="9">
        <v>0</v>
      </c>
      <c r="Q12" s="9">
        <f t="shared" ref="Q12:Q19" si="7">SUM(N12:P12)</f>
        <v>0</v>
      </c>
      <c r="R12" s="9">
        <f t="shared" ref="R12:R19" si="8">+E12+I12+M12+Q12</f>
        <v>121.69999999999999</v>
      </c>
    </row>
    <row r="13" spans="1:18" x14ac:dyDescent="0.25">
      <c r="A13" s="6" t="s">
        <v>25</v>
      </c>
      <c r="B13" s="9">
        <f>29.2+6.6</f>
        <v>35.799999999999997</v>
      </c>
      <c r="C13" s="9">
        <f>61.3+11.2</f>
        <v>72.5</v>
      </c>
      <c r="D13" s="9">
        <f>73.2+75.5</f>
        <v>148.69999999999999</v>
      </c>
      <c r="E13" s="9">
        <f t="shared" si="4"/>
        <v>257</v>
      </c>
      <c r="F13" s="9">
        <v>0</v>
      </c>
      <c r="G13" s="9">
        <v>0</v>
      </c>
      <c r="H13" s="9">
        <v>0</v>
      </c>
      <c r="I13" s="9">
        <f t="shared" si="5"/>
        <v>0</v>
      </c>
      <c r="J13" s="9">
        <v>0</v>
      </c>
      <c r="K13" s="9">
        <v>0</v>
      </c>
      <c r="L13" s="9">
        <v>0</v>
      </c>
      <c r="M13" s="9">
        <f t="shared" si="6"/>
        <v>0</v>
      </c>
      <c r="N13" s="9">
        <v>0</v>
      </c>
      <c r="O13" s="9">
        <v>0</v>
      </c>
      <c r="P13" s="9">
        <v>0</v>
      </c>
      <c r="Q13" s="9">
        <f t="shared" si="7"/>
        <v>0</v>
      </c>
      <c r="R13" s="9">
        <f t="shared" si="8"/>
        <v>257</v>
      </c>
    </row>
    <row r="14" spans="1:18" x14ac:dyDescent="0.25">
      <c r="A14" s="6" t="s">
        <v>26</v>
      </c>
      <c r="B14" s="9">
        <f>141.9+0.5</f>
        <v>142.4</v>
      </c>
      <c r="C14" s="9">
        <v>142.19999999999999</v>
      </c>
      <c r="D14" s="9">
        <f>152.4+0.4</f>
        <v>152.80000000000001</v>
      </c>
      <c r="E14" s="9">
        <f t="shared" si="4"/>
        <v>437.40000000000003</v>
      </c>
      <c r="F14" s="9">
        <v>0</v>
      </c>
      <c r="G14" s="9">
        <v>0</v>
      </c>
      <c r="H14" s="9">
        <v>0</v>
      </c>
      <c r="I14" s="9">
        <f t="shared" si="5"/>
        <v>0</v>
      </c>
      <c r="J14" s="9">
        <v>0</v>
      </c>
      <c r="K14" s="9">
        <v>0</v>
      </c>
      <c r="L14" s="9">
        <v>0</v>
      </c>
      <c r="M14" s="9">
        <f t="shared" si="6"/>
        <v>0</v>
      </c>
      <c r="N14" s="9">
        <v>0</v>
      </c>
      <c r="O14" s="9">
        <v>0</v>
      </c>
      <c r="P14" s="9">
        <v>0</v>
      </c>
      <c r="Q14" s="9">
        <f t="shared" si="7"/>
        <v>0</v>
      </c>
      <c r="R14" s="9">
        <f t="shared" si="8"/>
        <v>437.40000000000003</v>
      </c>
    </row>
    <row r="15" spans="1:18" x14ac:dyDescent="0.25">
      <c r="A15" s="6" t="s">
        <v>27</v>
      </c>
      <c r="B15" s="9">
        <v>0.4</v>
      </c>
      <c r="C15" s="9">
        <v>0.4</v>
      </c>
      <c r="D15" s="9">
        <v>1</v>
      </c>
      <c r="E15" s="9">
        <f t="shared" si="4"/>
        <v>1.8</v>
      </c>
      <c r="F15" s="9">
        <v>0</v>
      </c>
      <c r="G15" s="9">
        <v>0</v>
      </c>
      <c r="H15" s="9">
        <v>0</v>
      </c>
      <c r="I15" s="9">
        <f t="shared" si="5"/>
        <v>0</v>
      </c>
      <c r="J15" s="9">
        <v>0</v>
      </c>
      <c r="K15" s="9">
        <v>0</v>
      </c>
      <c r="L15" s="9">
        <v>0</v>
      </c>
      <c r="M15" s="9">
        <f t="shared" si="6"/>
        <v>0</v>
      </c>
      <c r="N15" s="9">
        <v>0</v>
      </c>
      <c r="O15" s="9">
        <v>0</v>
      </c>
      <c r="P15" s="9">
        <v>0</v>
      </c>
      <c r="Q15" s="9">
        <f t="shared" si="7"/>
        <v>0</v>
      </c>
      <c r="R15" s="9">
        <f t="shared" si="8"/>
        <v>1.8</v>
      </c>
    </row>
    <row r="16" spans="1:18" x14ac:dyDescent="0.25">
      <c r="A16" s="8" t="s">
        <v>28</v>
      </c>
      <c r="B16" s="9">
        <v>31.7</v>
      </c>
      <c r="C16" s="9">
        <v>49.1</v>
      </c>
      <c r="D16" s="9">
        <v>53</v>
      </c>
      <c r="E16" s="9">
        <f t="shared" si="4"/>
        <v>133.80000000000001</v>
      </c>
      <c r="F16" s="9">
        <v>0</v>
      </c>
      <c r="G16" s="9">
        <v>0</v>
      </c>
      <c r="H16" s="9">
        <v>0</v>
      </c>
      <c r="I16" s="9">
        <f t="shared" si="5"/>
        <v>0</v>
      </c>
      <c r="J16" s="9">
        <v>0</v>
      </c>
      <c r="K16" s="9">
        <v>0</v>
      </c>
      <c r="L16" s="9">
        <v>0</v>
      </c>
      <c r="M16" s="9">
        <f t="shared" si="6"/>
        <v>0</v>
      </c>
      <c r="N16" s="9">
        <v>0</v>
      </c>
      <c r="O16" s="9">
        <v>0</v>
      </c>
      <c r="P16" s="9">
        <v>0</v>
      </c>
      <c r="Q16" s="9">
        <f t="shared" si="7"/>
        <v>0</v>
      </c>
      <c r="R16" s="9">
        <f t="shared" si="8"/>
        <v>133.80000000000001</v>
      </c>
    </row>
    <row r="17" spans="1:18" x14ac:dyDescent="0.25">
      <c r="A17" s="8" t="s">
        <v>29</v>
      </c>
      <c r="B17" s="9">
        <v>0</v>
      </c>
      <c r="C17" s="9">
        <v>0.4</v>
      </c>
      <c r="D17" s="9">
        <v>1</v>
      </c>
      <c r="E17" s="9">
        <f t="shared" si="4"/>
        <v>1.4</v>
      </c>
      <c r="F17" s="9">
        <v>0</v>
      </c>
      <c r="G17" s="9">
        <v>0</v>
      </c>
      <c r="H17" s="9">
        <v>0</v>
      </c>
      <c r="I17" s="9">
        <f t="shared" si="5"/>
        <v>0</v>
      </c>
      <c r="J17" s="9">
        <v>0</v>
      </c>
      <c r="K17" s="9">
        <v>0</v>
      </c>
      <c r="L17" s="9">
        <v>0</v>
      </c>
      <c r="M17" s="9">
        <f t="shared" si="6"/>
        <v>0</v>
      </c>
      <c r="N17" s="9">
        <v>0</v>
      </c>
      <c r="O17" s="9">
        <v>0</v>
      </c>
      <c r="P17" s="9">
        <v>0</v>
      </c>
      <c r="Q17" s="9">
        <f t="shared" si="7"/>
        <v>0</v>
      </c>
      <c r="R17" s="9">
        <f t="shared" si="8"/>
        <v>1.4</v>
      </c>
    </row>
    <row r="18" spans="1:18" x14ac:dyDescent="0.25">
      <c r="A18" s="8" t="s">
        <v>30</v>
      </c>
      <c r="B18" s="9">
        <v>0</v>
      </c>
      <c r="C18" s="9">
        <v>0</v>
      </c>
      <c r="D18" s="9">
        <v>0</v>
      </c>
      <c r="E18" s="9">
        <f t="shared" si="4"/>
        <v>0</v>
      </c>
      <c r="F18" s="9">
        <v>0</v>
      </c>
      <c r="G18" s="9">
        <v>0</v>
      </c>
      <c r="H18" s="9">
        <v>0</v>
      </c>
      <c r="I18" s="9">
        <f t="shared" si="5"/>
        <v>0</v>
      </c>
      <c r="J18" s="9">
        <v>0</v>
      </c>
      <c r="K18" s="9">
        <v>0</v>
      </c>
      <c r="L18" s="9">
        <v>0</v>
      </c>
      <c r="M18" s="9">
        <f t="shared" si="6"/>
        <v>0</v>
      </c>
      <c r="N18" s="9">
        <v>0</v>
      </c>
      <c r="O18" s="9">
        <v>0</v>
      </c>
      <c r="P18" s="9">
        <v>0</v>
      </c>
      <c r="Q18" s="9">
        <f t="shared" si="7"/>
        <v>0</v>
      </c>
      <c r="R18" s="9">
        <f t="shared" si="8"/>
        <v>0</v>
      </c>
    </row>
    <row r="19" spans="1:18" x14ac:dyDescent="0.25">
      <c r="A19" s="6" t="s">
        <v>31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v>0</v>
      </c>
      <c r="G19" s="9">
        <v>0</v>
      </c>
      <c r="H19" s="9">
        <v>0</v>
      </c>
      <c r="I19" s="9">
        <f t="shared" si="5"/>
        <v>0</v>
      </c>
      <c r="J19" s="9">
        <v>0</v>
      </c>
      <c r="K19" s="9">
        <v>0</v>
      </c>
      <c r="L19" s="9">
        <v>0</v>
      </c>
      <c r="M19" s="9">
        <f t="shared" si="6"/>
        <v>0</v>
      </c>
      <c r="N19" s="9">
        <v>0</v>
      </c>
      <c r="O19" s="9">
        <v>0</v>
      </c>
      <c r="P19" s="9">
        <v>0</v>
      </c>
      <c r="Q19" s="9">
        <f t="shared" si="7"/>
        <v>0</v>
      </c>
      <c r="R19" s="9">
        <f t="shared" si="8"/>
        <v>0</v>
      </c>
    </row>
    <row r="20" spans="1:18" x14ac:dyDescent="0.25">
      <c r="A20" s="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x14ac:dyDescent="0.25">
      <c r="A21" s="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customFormat="1" ht="15.75" x14ac:dyDescent="0.25">
      <c r="A22" s="12" t="s">
        <v>32</v>
      </c>
      <c r="B22" s="13">
        <f t="shared" ref="B22:D22" si="9">+B4-B10</f>
        <v>269.09999999999991</v>
      </c>
      <c r="C22" s="13">
        <f t="shared" si="9"/>
        <v>237.20000000000005</v>
      </c>
      <c r="D22" s="13">
        <f t="shared" si="9"/>
        <v>291.70000000000005</v>
      </c>
      <c r="E22" s="13">
        <f>+E4-E10</f>
        <v>797.99999999999955</v>
      </c>
      <c r="F22" s="13">
        <f t="shared" ref="F22:Q22" si="10">+F4-F10</f>
        <v>0</v>
      </c>
      <c r="G22" s="13">
        <f t="shared" si="10"/>
        <v>0</v>
      </c>
      <c r="H22" s="13">
        <f t="shared" si="10"/>
        <v>0</v>
      </c>
      <c r="I22" s="13">
        <f t="shared" si="10"/>
        <v>0</v>
      </c>
      <c r="J22" s="13">
        <f t="shared" si="10"/>
        <v>0</v>
      </c>
      <c r="K22" s="13">
        <f t="shared" si="10"/>
        <v>0</v>
      </c>
      <c r="L22" s="13">
        <f t="shared" si="10"/>
        <v>0</v>
      </c>
      <c r="M22" s="13">
        <f t="shared" si="10"/>
        <v>0</v>
      </c>
      <c r="N22" s="13">
        <f t="shared" si="10"/>
        <v>0</v>
      </c>
      <c r="O22" s="13">
        <f t="shared" si="10"/>
        <v>0</v>
      </c>
      <c r="P22" s="13">
        <f t="shared" si="10"/>
        <v>0</v>
      </c>
      <c r="Q22" s="13">
        <f t="shared" si="10"/>
        <v>0</v>
      </c>
      <c r="R22" s="13">
        <f>+E22+I22+M22+Q22</f>
        <v>797.99999999999955</v>
      </c>
    </row>
  </sheetData>
  <mergeCells count="19">
    <mergeCell ref="F2:F3"/>
    <mergeCell ref="A1:R1"/>
    <mergeCell ref="A2:A3"/>
    <mergeCell ref="B2:B3"/>
    <mergeCell ref="C2:C3"/>
    <mergeCell ref="D2:D3"/>
    <mergeCell ref="E2:E3"/>
    <mergeCell ref="R2:R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57D0F-06EF-4EC2-9726-8A065C9F8791}">
  <dimension ref="A1:T60"/>
  <sheetViews>
    <sheetView workbookViewId="0">
      <selection activeCell="L20" sqref="L20"/>
    </sheetView>
  </sheetViews>
  <sheetFormatPr baseColWidth="10" defaultRowHeight="15" x14ac:dyDescent="0.25"/>
  <cols>
    <col min="1" max="1" width="87" style="3" customWidth="1"/>
    <col min="2" max="2" width="11.42578125" style="3" customWidth="1"/>
    <col min="3" max="19" width="11.42578125" style="3"/>
    <col min="20" max="20" width="6.5703125" style="3" bestFit="1" customWidth="1"/>
    <col min="21" max="16384" width="11.42578125" style="3"/>
  </cols>
  <sheetData>
    <row r="1" spans="1:20" ht="111.75" customHeight="1" x14ac:dyDescent="0.3">
      <c r="A1" s="11" t="s">
        <v>93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20" x14ac:dyDescent="0.25">
      <c r="A2" s="14" t="s">
        <v>0</v>
      </c>
      <c r="B2" s="14" t="s">
        <v>33</v>
      </c>
      <c r="C2" s="14" t="s">
        <v>34</v>
      </c>
      <c r="D2" s="14" t="s">
        <v>35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  <c r="R2" s="14" t="s">
        <v>17</v>
      </c>
    </row>
    <row r="3" spans="1:20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20" ht="15.75" x14ac:dyDescent="0.25">
      <c r="A4" s="15" t="s">
        <v>36</v>
      </c>
      <c r="B4" s="16">
        <f t="shared" ref="B4:D4" si="0">SUM(B5:B58)</f>
        <v>907.50000000000011</v>
      </c>
      <c r="C4" s="16">
        <f t="shared" si="0"/>
        <v>918.59999999999991</v>
      </c>
      <c r="D4" s="16">
        <f t="shared" si="0"/>
        <v>1126.5000000000002</v>
      </c>
      <c r="E4" s="16">
        <f>SUM(E5:E58)</f>
        <v>2952.6000000000004</v>
      </c>
      <c r="F4" s="16">
        <f t="shared" ref="F4:Q4" si="1">SUM(F5:F58)</f>
        <v>0</v>
      </c>
      <c r="G4" s="16">
        <f t="shared" si="1"/>
        <v>0</v>
      </c>
      <c r="H4" s="16">
        <f t="shared" si="1"/>
        <v>0</v>
      </c>
      <c r="I4" s="16">
        <f t="shared" si="1"/>
        <v>0</v>
      </c>
      <c r="J4" s="16">
        <f t="shared" si="1"/>
        <v>0</v>
      </c>
      <c r="K4" s="16">
        <f t="shared" si="1"/>
        <v>0</v>
      </c>
      <c r="L4" s="16">
        <f t="shared" si="1"/>
        <v>0</v>
      </c>
      <c r="M4" s="16">
        <f t="shared" si="1"/>
        <v>0</v>
      </c>
      <c r="N4" s="16">
        <f t="shared" si="1"/>
        <v>0</v>
      </c>
      <c r="O4" s="16">
        <f t="shared" si="1"/>
        <v>0</v>
      </c>
      <c r="P4" s="16">
        <f t="shared" si="1"/>
        <v>0</v>
      </c>
      <c r="Q4" s="16">
        <f t="shared" si="1"/>
        <v>0</v>
      </c>
      <c r="R4" s="16">
        <f>+E4+I4+M4+Q4</f>
        <v>2952.6000000000004</v>
      </c>
      <c r="T4" s="7"/>
    </row>
    <row r="5" spans="1:20" x14ac:dyDescent="0.25">
      <c r="A5" s="1" t="s">
        <v>37</v>
      </c>
      <c r="B5" s="9">
        <v>0</v>
      </c>
      <c r="C5" s="9">
        <v>1.5</v>
      </c>
      <c r="D5" s="9">
        <v>0.3</v>
      </c>
      <c r="E5" s="17">
        <f>+B5+C5+D5</f>
        <v>1.8</v>
      </c>
      <c r="F5" s="9">
        <v>0</v>
      </c>
      <c r="G5" s="9">
        <v>0</v>
      </c>
      <c r="H5" s="9">
        <v>0</v>
      </c>
      <c r="I5" s="17">
        <f>+F5+G5+H5</f>
        <v>0</v>
      </c>
      <c r="J5" s="17">
        <v>0</v>
      </c>
      <c r="K5" s="17">
        <v>0</v>
      </c>
      <c r="L5" s="17">
        <v>0</v>
      </c>
      <c r="M5" s="17">
        <f>+J5+K5+L5</f>
        <v>0</v>
      </c>
      <c r="N5" s="17">
        <v>0</v>
      </c>
      <c r="O5" s="17">
        <v>0</v>
      </c>
      <c r="P5" s="17">
        <v>0</v>
      </c>
      <c r="Q5" s="17">
        <f>SUM(N5:P5)</f>
        <v>0</v>
      </c>
      <c r="R5" s="17">
        <f>+E5+I5+M5+Q5</f>
        <v>1.8</v>
      </c>
      <c r="S5" s="7"/>
      <c r="T5" s="7"/>
    </row>
    <row r="6" spans="1:20" x14ac:dyDescent="0.25">
      <c r="A6" s="1" t="s">
        <v>38</v>
      </c>
      <c r="B6" s="9">
        <v>0</v>
      </c>
      <c r="C6" s="9">
        <v>0</v>
      </c>
      <c r="D6" s="9">
        <v>0</v>
      </c>
      <c r="E6" s="17">
        <f t="shared" ref="E6:E57" si="2">+B6+C6+D6</f>
        <v>0</v>
      </c>
      <c r="F6" s="9">
        <v>0</v>
      </c>
      <c r="G6" s="9">
        <v>0</v>
      </c>
      <c r="H6" s="9">
        <v>0</v>
      </c>
      <c r="I6" s="17">
        <f t="shared" ref="I6:I57" si="3">+F6+G6+H6</f>
        <v>0</v>
      </c>
      <c r="J6" s="17">
        <v>0</v>
      </c>
      <c r="K6" s="17">
        <v>0</v>
      </c>
      <c r="L6" s="17">
        <v>0</v>
      </c>
      <c r="M6" s="17">
        <f t="shared" ref="M6:M58" si="4">+J6+K6+L6</f>
        <v>0</v>
      </c>
      <c r="N6" s="17">
        <v>0</v>
      </c>
      <c r="O6" s="17">
        <v>0</v>
      </c>
      <c r="P6" s="17">
        <v>0</v>
      </c>
      <c r="Q6" s="17">
        <f t="shared" ref="Q6:Q58" si="5">SUM(N6:P6)</f>
        <v>0</v>
      </c>
      <c r="R6" s="17">
        <f t="shared" ref="R6:R58" si="6">+E6+I6+M6+Q6</f>
        <v>0</v>
      </c>
      <c r="S6" s="7"/>
      <c r="T6" s="7"/>
    </row>
    <row r="7" spans="1:20" x14ac:dyDescent="0.25">
      <c r="A7" s="1" t="s">
        <v>39</v>
      </c>
      <c r="B7" s="9">
        <v>0.3</v>
      </c>
      <c r="C7" s="9">
        <v>0.3</v>
      </c>
      <c r="D7" s="9">
        <v>0.3</v>
      </c>
      <c r="E7" s="17">
        <f t="shared" si="2"/>
        <v>0.89999999999999991</v>
      </c>
      <c r="F7" s="9">
        <v>0</v>
      </c>
      <c r="G7" s="9">
        <v>0</v>
      </c>
      <c r="H7" s="9">
        <v>0</v>
      </c>
      <c r="I7" s="17">
        <f t="shared" si="3"/>
        <v>0</v>
      </c>
      <c r="J7" s="17">
        <v>0</v>
      </c>
      <c r="K7" s="17">
        <v>0</v>
      </c>
      <c r="L7" s="17">
        <v>0</v>
      </c>
      <c r="M7" s="17">
        <f t="shared" si="4"/>
        <v>0</v>
      </c>
      <c r="N7" s="17">
        <v>0</v>
      </c>
      <c r="O7" s="17">
        <v>0</v>
      </c>
      <c r="P7" s="17">
        <v>0</v>
      </c>
      <c r="Q7" s="17">
        <f t="shared" si="5"/>
        <v>0</v>
      </c>
      <c r="R7" s="17">
        <f t="shared" si="6"/>
        <v>0.89999999999999991</v>
      </c>
      <c r="S7" s="7"/>
      <c r="T7" s="7"/>
    </row>
    <row r="8" spans="1:20" x14ac:dyDescent="0.25">
      <c r="A8" s="1" t="s">
        <v>40</v>
      </c>
      <c r="B8" s="9">
        <v>0.6</v>
      </c>
      <c r="C8" s="9">
        <v>0.7</v>
      </c>
      <c r="D8" s="9">
        <v>0.7</v>
      </c>
      <c r="E8" s="17">
        <f t="shared" si="2"/>
        <v>1.9999999999999998</v>
      </c>
      <c r="F8" s="9">
        <v>0</v>
      </c>
      <c r="G8" s="9">
        <v>0</v>
      </c>
      <c r="H8" s="9">
        <v>0</v>
      </c>
      <c r="I8" s="17">
        <f t="shared" si="3"/>
        <v>0</v>
      </c>
      <c r="J8" s="17">
        <v>0</v>
      </c>
      <c r="K8" s="17">
        <v>0</v>
      </c>
      <c r="L8" s="17">
        <v>0</v>
      </c>
      <c r="M8" s="17">
        <f t="shared" si="4"/>
        <v>0</v>
      </c>
      <c r="N8" s="17">
        <v>0</v>
      </c>
      <c r="O8" s="17">
        <v>0</v>
      </c>
      <c r="P8" s="17">
        <v>0</v>
      </c>
      <c r="Q8" s="17">
        <f t="shared" si="5"/>
        <v>0</v>
      </c>
      <c r="R8" s="17">
        <f t="shared" si="6"/>
        <v>1.9999999999999998</v>
      </c>
      <c r="S8" s="7"/>
      <c r="T8" s="7"/>
    </row>
    <row r="9" spans="1:20" x14ac:dyDescent="0.25">
      <c r="A9" s="1" t="s">
        <v>41</v>
      </c>
      <c r="B9" s="9">
        <v>0.1</v>
      </c>
      <c r="C9" s="9">
        <v>0.4</v>
      </c>
      <c r="D9" s="9">
        <v>0.2</v>
      </c>
      <c r="E9" s="17">
        <f t="shared" si="2"/>
        <v>0.7</v>
      </c>
      <c r="F9" s="9">
        <v>0</v>
      </c>
      <c r="G9" s="9">
        <v>0</v>
      </c>
      <c r="H9" s="9">
        <v>0</v>
      </c>
      <c r="I9" s="17">
        <f t="shared" si="3"/>
        <v>0</v>
      </c>
      <c r="J9" s="17">
        <v>0</v>
      </c>
      <c r="K9" s="17">
        <v>0</v>
      </c>
      <c r="L9" s="17">
        <v>0</v>
      </c>
      <c r="M9" s="17">
        <f t="shared" si="4"/>
        <v>0</v>
      </c>
      <c r="N9" s="17">
        <v>0</v>
      </c>
      <c r="O9" s="17">
        <v>0</v>
      </c>
      <c r="P9" s="17">
        <v>0</v>
      </c>
      <c r="Q9" s="17">
        <f t="shared" si="5"/>
        <v>0</v>
      </c>
      <c r="R9" s="17">
        <f t="shared" si="6"/>
        <v>0.7</v>
      </c>
      <c r="S9" s="7"/>
      <c r="T9" s="7"/>
    </row>
    <row r="10" spans="1:20" x14ac:dyDescent="0.25">
      <c r="A10" s="1" t="s">
        <v>42</v>
      </c>
      <c r="B10" s="9">
        <v>49.7</v>
      </c>
      <c r="C10" s="9">
        <v>56.4</v>
      </c>
      <c r="D10" s="9">
        <v>23.6</v>
      </c>
      <c r="E10" s="17">
        <f t="shared" si="2"/>
        <v>129.69999999999999</v>
      </c>
      <c r="F10" s="9">
        <v>0</v>
      </c>
      <c r="G10" s="9">
        <v>0</v>
      </c>
      <c r="H10" s="9">
        <v>0</v>
      </c>
      <c r="I10" s="17">
        <f t="shared" si="3"/>
        <v>0</v>
      </c>
      <c r="J10" s="17">
        <v>0</v>
      </c>
      <c r="K10" s="17">
        <v>0</v>
      </c>
      <c r="L10" s="17">
        <v>0</v>
      </c>
      <c r="M10" s="17">
        <f t="shared" si="4"/>
        <v>0</v>
      </c>
      <c r="N10" s="17">
        <v>0</v>
      </c>
      <c r="O10" s="17">
        <v>0</v>
      </c>
      <c r="P10" s="17">
        <v>0</v>
      </c>
      <c r="Q10" s="17">
        <f t="shared" si="5"/>
        <v>0</v>
      </c>
      <c r="R10" s="17">
        <f t="shared" si="6"/>
        <v>129.69999999999999</v>
      </c>
      <c r="S10" s="7"/>
      <c r="T10" s="7"/>
    </row>
    <row r="11" spans="1:20" x14ac:dyDescent="0.25">
      <c r="A11" s="1" t="s">
        <v>43</v>
      </c>
      <c r="B11" s="9">
        <v>13.7</v>
      </c>
      <c r="C11" s="9">
        <v>10.4</v>
      </c>
      <c r="D11" s="9">
        <v>12.9</v>
      </c>
      <c r="E11" s="17">
        <f t="shared" si="2"/>
        <v>37</v>
      </c>
      <c r="F11" s="9">
        <v>0</v>
      </c>
      <c r="G11" s="9">
        <v>0</v>
      </c>
      <c r="H11" s="9">
        <v>0</v>
      </c>
      <c r="I11" s="17">
        <f t="shared" si="3"/>
        <v>0</v>
      </c>
      <c r="J11" s="17">
        <v>0</v>
      </c>
      <c r="K11" s="17">
        <v>0</v>
      </c>
      <c r="L11" s="17">
        <v>0</v>
      </c>
      <c r="M11" s="17">
        <f t="shared" si="4"/>
        <v>0</v>
      </c>
      <c r="N11" s="17">
        <v>0</v>
      </c>
      <c r="O11" s="17">
        <v>0</v>
      </c>
      <c r="P11" s="17">
        <v>0</v>
      </c>
      <c r="Q11" s="17">
        <f t="shared" si="5"/>
        <v>0</v>
      </c>
      <c r="R11" s="17">
        <f t="shared" si="6"/>
        <v>37</v>
      </c>
      <c r="S11" s="7"/>
      <c r="T11" s="7"/>
    </row>
    <row r="12" spans="1:20" x14ac:dyDescent="0.25">
      <c r="A12" s="1" t="s">
        <v>44</v>
      </c>
      <c r="B12" s="9">
        <v>6.2</v>
      </c>
      <c r="C12" s="9">
        <v>14.7</v>
      </c>
      <c r="D12" s="9">
        <v>15.1</v>
      </c>
      <c r="E12" s="17">
        <f t="shared" si="2"/>
        <v>36</v>
      </c>
      <c r="F12" s="9">
        <v>0</v>
      </c>
      <c r="G12" s="9">
        <v>0</v>
      </c>
      <c r="H12" s="9">
        <v>0</v>
      </c>
      <c r="I12" s="17">
        <f t="shared" si="3"/>
        <v>0</v>
      </c>
      <c r="J12" s="17">
        <v>0</v>
      </c>
      <c r="K12" s="17">
        <v>0</v>
      </c>
      <c r="L12" s="17">
        <v>0</v>
      </c>
      <c r="M12" s="17">
        <f t="shared" si="4"/>
        <v>0</v>
      </c>
      <c r="N12" s="17">
        <v>0</v>
      </c>
      <c r="O12" s="17">
        <v>0</v>
      </c>
      <c r="P12" s="17">
        <v>0</v>
      </c>
      <c r="Q12" s="17">
        <f t="shared" si="5"/>
        <v>0</v>
      </c>
      <c r="R12" s="17">
        <f t="shared" si="6"/>
        <v>36</v>
      </c>
      <c r="S12" s="7"/>
      <c r="T12" s="7"/>
    </row>
    <row r="13" spans="1:20" x14ac:dyDescent="0.25">
      <c r="A13" s="1" t="s">
        <v>45</v>
      </c>
      <c r="B13" s="9">
        <v>1.4</v>
      </c>
      <c r="C13" s="9">
        <v>1.1000000000000001</v>
      </c>
      <c r="D13" s="9">
        <v>2.4</v>
      </c>
      <c r="E13" s="17">
        <f t="shared" si="2"/>
        <v>4.9000000000000004</v>
      </c>
      <c r="F13" s="9">
        <v>0</v>
      </c>
      <c r="G13" s="9">
        <v>0</v>
      </c>
      <c r="H13" s="9">
        <v>0</v>
      </c>
      <c r="I13" s="17">
        <f t="shared" si="3"/>
        <v>0</v>
      </c>
      <c r="J13" s="17">
        <v>0</v>
      </c>
      <c r="K13" s="17">
        <v>0</v>
      </c>
      <c r="L13" s="17">
        <v>0</v>
      </c>
      <c r="M13" s="17">
        <f t="shared" si="4"/>
        <v>0</v>
      </c>
      <c r="N13" s="17">
        <v>0</v>
      </c>
      <c r="O13" s="17">
        <v>0</v>
      </c>
      <c r="P13" s="17">
        <v>0</v>
      </c>
      <c r="Q13" s="17">
        <f t="shared" si="5"/>
        <v>0</v>
      </c>
      <c r="R13" s="17">
        <f t="shared" si="6"/>
        <v>4.9000000000000004</v>
      </c>
      <c r="S13" s="7"/>
      <c r="T13" s="7"/>
    </row>
    <row r="14" spans="1:20" x14ac:dyDescent="0.25">
      <c r="A14" s="1" t="s">
        <v>46</v>
      </c>
      <c r="B14" s="9">
        <v>0</v>
      </c>
      <c r="C14" s="9">
        <v>0</v>
      </c>
      <c r="D14" s="9">
        <v>0</v>
      </c>
      <c r="E14" s="17">
        <f t="shared" si="2"/>
        <v>0</v>
      </c>
      <c r="F14" s="9">
        <v>0</v>
      </c>
      <c r="G14" s="9">
        <v>0</v>
      </c>
      <c r="H14" s="9">
        <v>0</v>
      </c>
      <c r="I14" s="17">
        <f t="shared" si="3"/>
        <v>0</v>
      </c>
      <c r="J14" s="17">
        <v>0</v>
      </c>
      <c r="K14" s="17">
        <v>0</v>
      </c>
      <c r="L14" s="17">
        <v>0</v>
      </c>
      <c r="M14" s="17">
        <f t="shared" si="4"/>
        <v>0</v>
      </c>
      <c r="N14" s="17">
        <v>0</v>
      </c>
      <c r="O14" s="17">
        <v>0</v>
      </c>
      <c r="P14" s="17">
        <v>0</v>
      </c>
      <c r="Q14" s="17">
        <f t="shared" si="5"/>
        <v>0</v>
      </c>
      <c r="R14" s="17">
        <f t="shared" si="6"/>
        <v>0</v>
      </c>
      <c r="S14" s="7"/>
      <c r="T14" s="7"/>
    </row>
    <row r="15" spans="1:20" x14ac:dyDescent="0.25">
      <c r="A15" s="1" t="s">
        <v>47</v>
      </c>
      <c r="B15" s="9">
        <v>2.6</v>
      </c>
      <c r="C15" s="9">
        <v>2.8</v>
      </c>
      <c r="D15" s="9">
        <v>2.7</v>
      </c>
      <c r="E15" s="17">
        <f t="shared" si="2"/>
        <v>8.1000000000000014</v>
      </c>
      <c r="F15" s="9">
        <v>0</v>
      </c>
      <c r="G15" s="9">
        <v>0</v>
      </c>
      <c r="H15" s="9">
        <v>0</v>
      </c>
      <c r="I15" s="17">
        <f t="shared" si="3"/>
        <v>0</v>
      </c>
      <c r="J15" s="17">
        <v>0</v>
      </c>
      <c r="K15" s="17">
        <v>0</v>
      </c>
      <c r="L15" s="17">
        <v>0</v>
      </c>
      <c r="M15" s="17">
        <f t="shared" si="4"/>
        <v>0</v>
      </c>
      <c r="N15" s="17">
        <v>0</v>
      </c>
      <c r="O15" s="17">
        <v>0</v>
      </c>
      <c r="P15" s="17">
        <v>0</v>
      </c>
      <c r="Q15" s="17">
        <f t="shared" si="5"/>
        <v>0</v>
      </c>
      <c r="R15" s="17">
        <f t="shared" si="6"/>
        <v>8.1000000000000014</v>
      </c>
      <c r="S15" s="7"/>
      <c r="T15" s="7"/>
    </row>
    <row r="16" spans="1:20" x14ac:dyDescent="0.25">
      <c r="A16" s="1" t="s">
        <v>48</v>
      </c>
      <c r="B16" s="9">
        <v>3.4</v>
      </c>
      <c r="C16" s="9">
        <v>3.4</v>
      </c>
      <c r="D16" s="9">
        <v>2.8</v>
      </c>
      <c r="E16" s="17">
        <f t="shared" si="2"/>
        <v>9.6</v>
      </c>
      <c r="F16" s="9">
        <v>0</v>
      </c>
      <c r="G16" s="9">
        <v>0</v>
      </c>
      <c r="H16" s="9">
        <v>0</v>
      </c>
      <c r="I16" s="17">
        <f t="shared" si="3"/>
        <v>0</v>
      </c>
      <c r="J16" s="17">
        <v>0</v>
      </c>
      <c r="K16" s="17">
        <v>0</v>
      </c>
      <c r="L16" s="17">
        <v>0</v>
      </c>
      <c r="M16" s="17">
        <f t="shared" si="4"/>
        <v>0</v>
      </c>
      <c r="N16" s="17">
        <v>0</v>
      </c>
      <c r="O16" s="17">
        <v>0</v>
      </c>
      <c r="P16" s="17">
        <v>0</v>
      </c>
      <c r="Q16" s="17">
        <f t="shared" si="5"/>
        <v>0</v>
      </c>
      <c r="R16" s="17">
        <f t="shared" si="6"/>
        <v>9.6</v>
      </c>
      <c r="S16" s="7"/>
      <c r="T16" s="7"/>
    </row>
    <row r="17" spans="1:20" x14ac:dyDescent="0.25">
      <c r="A17" s="1" t="s">
        <v>49</v>
      </c>
      <c r="B17" s="9">
        <v>1.1000000000000001</v>
      </c>
      <c r="C17" s="9">
        <v>0.5</v>
      </c>
      <c r="D17" s="9">
        <v>1.4</v>
      </c>
      <c r="E17" s="17">
        <f t="shared" si="2"/>
        <v>3</v>
      </c>
      <c r="F17" s="9">
        <v>0</v>
      </c>
      <c r="G17" s="9">
        <v>0</v>
      </c>
      <c r="H17" s="9">
        <v>0</v>
      </c>
      <c r="I17" s="17">
        <f t="shared" si="3"/>
        <v>0</v>
      </c>
      <c r="J17" s="17">
        <v>0</v>
      </c>
      <c r="K17" s="17">
        <v>0</v>
      </c>
      <c r="L17" s="17">
        <v>0</v>
      </c>
      <c r="M17" s="17">
        <f t="shared" si="4"/>
        <v>0</v>
      </c>
      <c r="N17" s="17">
        <v>0</v>
      </c>
      <c r="O17" s="17">
        <v>0</v>
      </c>
      <c r="P17" s="17">
        <v>0</v>
      </c>
      <c r="Q17" s="17">
        <f t="shared" si="5"/>
        <v>0</v>
      </c>
      <c r="R17" s="17">
        <f t="shared" si="6"/>
        <v>3</v>
      </c>
      <c r="S17" s="7"/>
      <c r="T17" s="7"/>
    </row>
    <row r="18" spans="1:20" x14ac:dyDescent="0.25">
      <c r="A18" s="1" t="s">
        <v>50</v>
      </c>
      <c r="B18" s="9">
        <v>83.5</v>
      </c>
      <c r="C18" s="9">
        <v>82</v>
      </c>
      <c r="D18" s="9">
        <v>0.2</v>
      </c>
      <c r="E18" s="17">
        <f t="shared" si="2"/>
        <v>165.7</v>
      </c>
      <c r="F18" s="9">
        <v>0</v>
      </c>
      <c r="G18" s="9">
        <v>0</v>
      </c>
      <c r="H18" s="9">
        <v>0</v>
      </c>
      <c r="I18" s="17">
        <f t="shared" si="3"/>
        <v>0</v>
      </c>
      <c r="J18" s="17">
        <v>0</v>
      </c>
      <c r="K18" s="17">
        <v>0</v>
      </c>
      <c r="L18" s="17">
        <v>0</v>
      </c>
      <c r="M18" s="17">
        <f t="shared" si="4"/>
        <v>0</v>
      </c>
      <c r="N18" s="17">
        <v>0</v>
      </c>
      <c r="O18" s="17">
        <v>0</v>
      </c>
      <c r="P18" s="17">
        <v>0</v>
      </c>
      <c r="Q18" s="17">
        <f t="shared" si="5"/>
        <v>0</v>
      </c>
      <c r="R18" s="17">
        <f t="shared" si="6"/>
        <v>165.7</v>
      </c>
      <c r="S18" s="7"/>
      <c r="T18" s="7"/>
    </row>
    <row r="19" spans="1:20" x14ac:dyDescent="0.25">
      <c r="A19" s="1" t="s">
        <v>51</v>
      </c>
      <c r="B19" s="9">
        <v>0.6</v>
      </c>
      <c r="C19" s="9">
        <v>0.8</v>
      </c>
      <c r="D19" s="9">
        <v>0.8</v>
      </c>
      <c r="E19" s="17">
        <f t="shared" si="2"/>
        <v>2.2000000000000002</v>
      </c>
      <c r="F19" s="9">
        <v>0</v>
      </c>
      <c r="G19" s="9">
        <v>0</v>
      </c>
      <c r="H19" s="9">
        <v>0</v>
      </c>
      <c r="I19" s="17">
        <f t="shared" si="3"/>
        <v>0</v>
      </c>
      <c r="J19" s="17">
        <v>0</v>
      </c>
      <c r="K19" s="17">
        <v>0</v>
      </c>
      <c r="L19" s="17">
        <v>0</v>
      </c>
      <c r="M19" s="17">
        <f t="shared" si="4"/>
        <v>0</v>
      </c>
      <c r="N19" s="17">
        <v>0</v>
      </c>
      <c r="O19" s="17">
        <v>0</v>
      </c>
      <c r="P19" s="17">
        <v>0</v>
      </c>
      <c r="Q19" s="17">
        <f t="shared" si="5"/>
        <v>0</v>
      </c>
      <c r="R19" s="17">
        <f t="shared" si="6"/>
        <v>2.2000000000000002</v>
      </c>
      <c r="S19" s="7"/>
      <c r="T19" s="7"/>
    </row>
    <row r="20" spans="1:20" x14ac:dyDescent="0.25">
      <c r="A20" s="1" t="s">
        <v>52</v>
      </c>
      <c r="B20" s="9">
        <v>3.1</v>
      </c>
      <c r="C20" s="9">
        <v>3.1</v>
      </c>
      <c r="D20" s="9">
        <v>3.2</v>
      </c>
      <c r="E20" s="17">
        <f t="shared" si="2"/>
        <v>9.4</v>
      </c>
      <c r="F20" s="9">
        <v>0</v>
      </c>
      <c r="G20" s="9">
        <v>0</v>
      </c>
      <c r="H20" s="9">
        <v>0</v>
      </c>
      <c r="I20" s="17">
        <f t="shared" si="3"/>
        <v>0</v>
      </c>
      <c r="J20" s="17">
        <v>0</v>
      </c>
      <c r="K20" s="17">
        <v>0</v>
      </c>
      <c r="L20" s="17">
        <v>0</v>
      </c>
      <c r="M20" s="17">
        <f t="shared" si="4"/>
        <v>0</v>
      </c>
      <c r="N20" s="17">
        <v>0</v>
      </c>
      <c r="O20" s="17">
        <v>0</v>
      </c>
      <c r="P20" s="17">
        <v>0</v>
      </c>
      <c r="Q20" s="17">
        <f t="shared" si="5"/>
        <v>0</v>
      </c>
      <c r="R20" s="17">
        <f t="shared" si="6"/>
        <v>9.4</v>
      </c>
      <c r="S20" s="7"/>
      <c r="T20" s="7"/>
    </row>
    <row r="21" spans="1:20" x14ac:dyDescent="0.25">
      <c r="A21" s="1" t="s">
        <v>53</v>
      </c>
      <c r="B21" s="9">
        <v>4</v>
      </c>
      <c r="C21" s="9">
        <v>4.0999999999999996</v>
      </c>
      <c r="D21" s="9">
        <v>4.0999999999999996</v>
      </c>
      <c r="E21" s="17">
        <f t="shared" si="2"/>
        <v>12.2</v>
      </c>
      <c r="F21" s="9">
        <v>0</v>
      </c>
      <c r="G21" s="9">
        <v>0</v>
      </c>
      <c r="H21" s="9">
        <v>0</v>
      </c>
      <c r="I21" s="17">
        <f t="shared" si="3"/>
        <v>0</v>
      </c>
      <c r="J21" s="17">
        <v>0</v>
      </c>
      <c r="K21" s="17">
        <v>0</v>
      </c>
      <c r="L21" s="17">
        <v>0</v>
      </c>
      <c r="M21" s="17">
        <f t="shared" si="4"/>
        <v>0</v>
      </c>
      <c r="N21" s="17">
        <v>0</v>
      </c>
      <c r="O21" s="17">
        <v>0</v>
      </c>
      <c r="P21" s="17">
        <v>0</v>
      </c>
      <c r="Q21" s="17">
        <f t="shared" si="5"/>
        <v>0</v>
      </c>
      <c r="R21" s="17">
        <f t="shared" si="6"/>
        <v>12.2</v>
      </c>
      <c r="S21" s="7"/>
      <c r="T21" s="7"/>
    </row>
    <row r="22" spans="1:20" x14ac:dyDescent="0.25">
      <c r="A22" s="1" t="s">
        <v>54</v>
      </c>
      <c r="B22" s="9">
        <v>4.5999999999999996</v>
      </c>
      <c r="C22" s="9">
        <v>5.7</v>
      </c>
      <c r="D22" s="9">
        <v>4.8</v>
      </c>
      <c r="E22" s="17">
        <f t="shared" si="2"/>
        <v>15.100000000000001</v>
      </c>
      <c r="F22" s="9">
        <v>0</v>
      </c>
      <c r="G22" s="9">
        <v>0</v>
      </c>
      <c r="H22" s="9">
        <v>0</v>
      </c>
      <c r="I22" s="17">
        <f t="shared" si="3"/>
        <v>0</v>
      </c>
      <c r="J22" s="17">
        <v>0</v>
      </c>
      <c r="K22" s="17">
        <v>0</v>
      </c>
      <c r="L22" s="17">
        <v>0</v>
      </c>
      <c r="M22" s="17">
        <f t="shared" si="4"/>
        <v>0</v>
      </c>
      <c r="N22" s="17">
        <v>0</v>
      </c>
      <c r="O22" s="17">
        <v>0</v>
      </c>
      <c r="P22" s="17">
        <v>0</v>
      </c>
      <c r="Q22" s="17">
        <f t="shared" si="5"/>
        <v>0</v>
      </c>
      <c r="R22" s="17">
        <f t="shared" si="6"/>
        <v>15.100000000000001</v>
      </c>
      <c r="S22" s="7"/>
      <c r="T22" s="7"/>
    </row>
    <row r="23" spans="1:20" x14ac:dyDescent="0.25">
      <c r="A23" s="1" t="s">
        <v>55</v>
      </c>
      <c r="B23" s="9">
        <v>0</v>
      </c>
      <c r="C23" s="9">
        <v>0</v>
      </c>
      <c r="D23" s="9">
        <v>0</v>
      </c>
      <c r="E23" s="17">
        <f t="shared" si="2"/>
        <v>0</v>
      </c>
      <c r="F23" s="9">
        <v>0</v>
      </c>
      <c r="G23" s="9">
        <v>0</v>
      </c>
      <c r="H23" s="9">
        <v>0</v>
      </c>
      <c r="I23" s="17">
        <f t="shared" si="3"/>
        <v>0</v>
      </c>
      <c r="J23" s="17">
        <v>0</v>
      </c>
      <c r="K23" s="17">
        <v>0</v>
      </c>
      <c r="L23" s="17">
        <v>0</v>
      </c>
      <c r="M23" s="17">
        <f t="shared" si="4"/>
        <v>0</v>
      </c>
      <c r="N23" s="17">
        <v>0</v>
      </c>
      <c r="O23" s="17">
        <v>0</v>
      </c>
      <c r="P23" s="17">
        <v>0</v>
      </c>
      <c r="Q23" s="17">
        <f t="shared" si="5"/>
        <v>0</v>
      </c>
      <c r="R23" s="17">
        <f t="shared" si="6"/>
        <v>0</v>
      </c>
      <c r="S23" s="7"/>
      <c r="T23" s="7"/>
    </row>
    <row r="24" spans="1:20" x14ac:dyDescent="0.25">
      <c r="A24" s="1" t="s">
        <v>56</v>
      </c>
      <c r="B24" s="9">
        <v>0.2</v>
      </c>
      <c r="C24" s="9">
        <v>1.2</v>
      </c>
      <c r="D24" s="9">
        <v>1</v>
      </c>
      <c r="E24" s="17">
        <f t="shared" si="2"/>
        <v>2.4</v>
      </c>
      <c r="F24" s="9">
        <v>0</v>
      </c>
      <c r="G24" s="9">
        <v>0</v>
      </c>
      <c r="H24" s="9">
        <v>0</v>
      </c>
      <c r="I24" s="17">
        <f t="shared" si="3"/>
        <v>0</v>
      </c>
      <c r="J24" s="17">
        <v>0</v>
      </c>
      <c r="K24" s="17">
        <v>0</v>
      </c>
      <c r="L24" s="17">
        <v>0</v>
      </c>
      <c r="M24" s="17">
        <f t="shared" si="4"/>
        <v>0</v>
      </c>
      <c r="N24" s="17">
        <v>0</v>
      </c>
      <c r="O24" s="17">
        <v>0</v>
      </c>
      <c r="P24" s="17">
        <v>0</v>
      </c>
      <c r="Q24" s="17">
        <f t="shared" si="5"/>
        <v>0</v>
      </c>
      <c r="R24" s="17">
        <f t="shared" si="6"/>
        <v>2.4</v>
      </c>
      <c r="S24" s="7"/>
      <c r="T24" s="7"/>
    </row>
    <row r="25" spans="1:20" x14ac:dyDescent="0.25">
      <c r="A25" s="1" t="s">
        <v>57</v>
      </c>
      <c r="B25" s="9">
        <v>11.4</v>
      </c>
      <c r="C25" s="9">
        <v>7.5</v>
      </c>
      <c r="D25" s="9">
        <v>7.2</v>
      </c>
      <c r="E25" s="17">
        <f t="shared" si="2"/>
        <v>26.099999999999998</v>
      </c>
      <c r="F25" s="9">
        <v>0</v>
      </c>
      <c r="G25" s="9">
        <v>0</v>
      </c>
      <c r="H25" s="9">
        <v>0</v>
      </c>
      <c r="I25" s="17">
        <f t="shared" si="3"/>
        <v>0</v>
      </c>
      <c r="J25" s="17">
        <v>0</v>
      </c>
      <c r="K25" s="17">
        <v>0</v>
      </c>
      <c r="L25" s="17">
        <v>0</v>
      </c>
      <c r="M25" s="17">
        <f t="shared" si="4"/>
        <v>0</v>
      </c>
      <c r="N25" s="17">
        <v>0</v>
      </c>
      <c r="O25" s="17">
        <v>0</v>
      </c>
      <c r="P25" s="17">
        <v>0</v>
      </c>
      <c r="Q25" s="17">
        <f t="shared" si="5"/>
        <v>0</v>
      </c>
      <c r="R25" s="17">
        <f t="shared" si="6"/>
        <v>26.099999999999998</v>
      </c>
      <c r="S25" s="7"/>
      <c r="T25" s="7"/>
    </row>
    <row r="26" spans="1:20" x14ac:dyDescent="0.25">
      <c r="A26" s="1" t="s">
        <v>58</v>
      </c>
      <c r="B26" s="9">
        <v>0</v>
      </c>
      <c r="C26" s="9">
        <v>0</v>
      </c>
      <c r="D26" s="9">
        <v>0</v>
      </c>
      <c r="E26" s="17">
        <f t="shared" si="2"/>
        <v>0</v>
      </c>
      <c r="F26" s="9">
        <v>0</v>
      </c>
      <c r="G26" s="9">
        <v>0</v>
      </c>
      <c r="H26" s="9">
        <v>0</v>
      </c>
      <c r="I26" s="17">
        <f t="shared" si="3"/>
        <v>0</v>
      </c>
      <c r="J26" s="17">
        <v>0</v>
      </c>
      <c r="K26" s="17">
        <v>0</v>
      </c>
      <c r="L26" s="17">
        <v>0</v>
      </c>
      <c r="M26" s="17">
        <f t="shared" si="4"/>
        <v>0</v>
      </c>
      <c r="N26" s="17">
        <v>0</v>
      </c>
      <c r="O26" s="17">
        <v>0</v>
      </c>
      <c r="P26" s="17">
        <v>0</v>
      </c>
      <c r="Q26" s="17">
        <f t="shared" si="5"/>
        <v>0</v>
      </c>
      <c r="R26" s="17">
        <f t="shared" si="6"/>
        <v>0</v>
      </c>
      <c r="S26" s="7"/>
      <c r="T26" s="7"/>
    </row>
    <row r="27" spans="1:20" x14ac:dyDescent="0.25">
      <c r="A27" s="1" t="s">
        <v>59</v>
      </c>
      <c r="B27" s="9">
        <v>11.3</v>
      </c>
      <c r="C27" s="9">
        <v>15.7</v>
      </c>
      <c r="D27" s="9">
        <v>28.6</v>
      </c>
      <c r="E27" s="17">
        <f t="shared" si="2"/>
        <v>55.6</v>
      </c>
      <c r="F27" s="9">
        <v>0</v>
      </c>
      <c r="G27" s="9">
        <v>0</v>
      </c>
      <c r="H27" s="9">
        <v>0</v>
      </c>
      <c r="I27" s="17">
        <f t="shared" si="3"/>
        <v>0</v>
      </c>
      <c r="J27" s="17">
        <v>0</v>
      </c>
      <c r="K27" s="17">
        <v>0</v>
      </c>
      <c r="L27" s="17">
        <v>0</v>
      </c>
      <c r="M27" s="17">
        <f t="shared" si="4"/>
        <v>0</v>
      </c>
      <c r="N27" s="17">
        <v>0</v>
      </c>
      <c r="O27" s="17">
        <v>0</v>
      </c>
      <c r="P27" s="17">
        <v>0</v>
      </c>
      <c r="Q27" s="17">
        <f t="shared" si="5"/>
        <v>0</v>
      </c>
      <c r="R27" s="17">
        <f t="shared" si="6"/>
        <v>55.6</v>
      </c>
      <c r="S27" s="7"/>
      <c r="T27" s="7"/>
    </row>
    <row r="28" spans="1:20" x14ac:dyDescent="0.25">
      <c r="A28" s="1" t="s">
        <v>60</v>
      </c>
      <c r="B28" s="9">
        <v>18.600000000000001</v>
      </c>
      <c r="C28" s="9">
        <v>32.5</v>
      </c>
      <c r="D28" s="9">
        <v>39.6</v>
      </c>
      <c r="E28" s="17">
        <f t="shared" si="2"/>
        <v>90.7</v>
      </c>
      <c r="F28" s="9">
        <v>0</v>
      </c>
      <c r="G28" s="9">
        <v>0</v>
      </c>
      <c r="H28" s="9">
        <v>0</v>
      </c>
      <c r="I28" s="17">
        <f t="shared" si="3"/>
        <v>0</v>
      </c>
      <c r="J28" s="17">
        <v>0</v>
      </c>
      <c r="K28" s="17">
        <v>0</v>
      </c>
      <c r="L28" s="17">
        <v>0</v>
      </c>
      <c r="M28" s="17">
        <f t="shared" si="4"/>
        <v>0</v>
      </c>
      <c r="N28" s="17">
        <v>0</v>
      </c>
      <c r="O28" s="17">
        <v>0</v>
      </c>
      <c r="P28" s="17">
        <v>0</v>
      </c>
      <c r="Q28" s="17">
        <f t="shared" si="5"/>
        <v>0</v>
      </c>
      <c r="R28" s="17">
        <f t="shared" si="6"/>
        <v>90.7</v>
      </c>
      <c r="S28" s="7"/>
      <c r="T28" s="7"/>
    </row>
    <row r="29" spans="1:20" x14ac:dyDescent="0.25">
      <c r="A29" s="1" t="s">
        <v>61</v>
      </c>
      <c r="B29" s="9">
        <v>5.6</v>
      </c>
      <c r="C29" s="9">
        <v>5.2</v>
      </c>
      <c r="D29" s="9">
        <v>7</v>
      </c>
      <c r="E29" s="17">
        <f t="shared" si="2"/>
        <v>17.8</v>
      </c>
      <c r="F29" s="9">
        <v>0</v>
      </c>
      <c r="G29" s="9">
        <v>0</v>
      </c>
      <c r="H29" s="9">
        <v>0</v>
      </c>
      <c r="I29" s="17">
        <f t="shared" si="3"/>
        <v>0</v>
      </c>
      <c r="J29" s="17">
        <v>0</v>
      </c>
      <c r="K29" s="17">
        <v>0</v>
      </c>
      <c r="L29" s="17">
        <v>0</v>
      </c>
      <c r="M29" s="17">
        <f t="shared" si="4"/>
        <v>0</v>
      </c>
      <c r="N29" s="17">
        <v>0</v>
      </c>
      <c r="O29" s="17">
        <v>0</v>
      </c>
      <c r="P29" s="17">
        <v>0</v>
      </c>
      <c r="Q29" s="17">
        <f t="shared" si="5"/>
        <v>0</v>
      </c>
      <c r="R29" s="17">
        <f t="shared" si="6"/>
        <v>17.8</v>
      </c>
      <c r="S29" s="7"/>
      <c r="T29" s="7"/>
    </row>
    <row r="30" spans="1:20" x14ac:dyDescent="0.25">
      <c r="A30" s="1" t="s">
        <v>62</v>
      </c>
      <c r="B30" s="9">
        <v>163.6</v>
      </c>
      <c r="C30" s="9">
        <v>237.6</v>
      </c>
      <c r="D30" s="9">
        <v>93.3</v>
      </c>
      <c r="E30" s="17">
        <f t="shared" si="2"/>
        <v>494.5</v>
      </c>
      <c r="F30" s="9">
        <v>0</v>
      </c>
      <c r="G30" s="9">
        <v>0</v>
      </c>
      <c r="H30" s="9">
        <v>0</v>
      </c>
      <c r="I30" s="17">
        <f t="shared" si="3"/>
        <v>0</v>
      </c>
      <c r="J30" s="17">
        <v>0</v>
      </c>
      <c r="K30" s="17">
        <v>0</v>
      </c>
      <c r="L30" s="17">
        <v>0</v>
      </c>
      <c r="M30" s="17">
        <f t="shared" si="4"/>
        <v>0</v>
      </c>
      <c r="N30" s="17">
        <v>0</v>
      </c>
      <c r="O30" s="17">
        <v>0</v>
      </c>
      <c r="P30" s="17">
        <v>0</v>
      </c>
      <c r="Q30" s="17">
        <f t="shared" si="5"/>
        <v>0</v>
      </c>
      <c r="R30" s="17">
        <f t="shared" si="6"/>
        <v>494.5</v>
      </c>
      <c r="S30" s="7"/>
      <c r="T30" s="7"/>
    </row>
    <row r="31" spans="1:20" x14ac:dyDescent="0.25">
      <c r="A31" s="1" t="s">
        <v>63</v>
      </c>
      <c r="B31" s="9">
        <v>53.9</v>
      </c>
      <c r="C31" s="9">
        <v>9</v>
      </c>
      <c r="D31" s="9">
        <v>7.8</v>
      </c>
      <c r="E31" s="17">
        <f t="shared" si="2"/>
        <v>70.7</v>
      </c>
      <c r="F31" s="9">
        <v>0</v>
      </c>
      <c r="G31" s="9">
        <v>0</v>
      </c>
      <c r="H31" s="9">
        <v>0</v>
      </c>
      <c r="I31" s="17">
        <f t="shared" si="3"/>
        <v>0</v>
      </c>
      <c r="J31" s="17">
        <v>0</v>
      </c>
      <c r="K31" s="17">
        <v>0</v>
      </c>
      <c r="L31" s="17">
        <v>0</v>
      </c>
      <c r="M31" s="17">
        <f t="shared" si="4"/>
        <v>0</v>
      </c>
      <c r="N31" s="17">
        <v>0</v>
      </c>
      <c r="O31" s="17">
        <v>0</v>
      </c>
      <c r="P31" s="17">
        <v>0</v>
      </c>
      <c r="Q31" s="17">
        <f t="shared" si="5"/>
        <v>0</v>
      </c>
      <c r="R31" s="17">
        <f t="shared" si="6"/>
        <v>70.7</v>
      </c>
      <c r="S31" s="7"/>
      <c r="T31" s="7"/>
    </row>
    <row r="32" spans="1:20" x14ac:dyDescent="0.25">
      <c r="A32" s="1" t="s">
        <v>64</v>
      </c>
      <c r="B32" s="9">
        <v>18.7</v>
      </c>
      <c r="C32" s="9">
        <v>17.7</v>
      </c>
      <c r="D32" s="9">
        <v>18.7</v>
      </c>
      <c r="E32" s="17">
        <f t="shared" si="2"/>
        <v>55.099999999999994</v>
      </c>
      <c r="F32" s="9">
        <v>0</v>
      </c>
      <c r="G32" s="9">
        <v>0</v>
      </c>
      <c r="H32" s="9">
        <v>0</v>
      </c>
      <c r="I32" s="17">
        <f t="shared" si="3"/>
        <v>0</v>
      </c>
      <c r="J32" s="17">
        <v>0</v>
      </c>
      <c r="K32" s="17">
        <v>0</v>
      </c>
      <c r="L32" s="17">
        <v>0</v>
      </c>
      <c r="M32" s="17">
        <f t="shared" si="4"/>
        <v>0</v>
      </c>
      <c r="N32" s="17">
        <v>0</v>
      </c>
      <c r="O32" s="17">
        <v>0</v>
      </c>
      <c r="P32" s="17">
        <v>0</v>
      </c>
      <c r="Q32" s="17">
        <f t="shared" si="5"/>
        <v>0</v>
      </c>
      <c r="R32" s="17">
        <f t="shared" si="6"/>
        <v>55.099999999999994</v>
      </c>
      <c r="S32" s="7"/>
      <c r="T32" s="7"/>
    </row>
    <row r="33" spans="1:20" x14ac:dyDescent="0.25">
      <c r="A33" s="1" t="s">
        <v>65</v>
      </c>
      <c r="B33" s="9">
        <v>1</v>
      </c>
      <c r="C33" s="9">
        <v>1.4</v>
      </c>
      <c r="D33" s="9">
        <v>0</v>
      </c>
      <c r="E33" s="17">
        <f t="shared" si="2"/>
        <v>2.4</v>
      </c>
      <c r="F33" s="9">
        <v>0</v>
      </c>
      <c r="G33" s="9">
        <v>0</v>
      </c>
      <c r="H33" s="9">
        <v>0</v>
      </c>
      <c r="I33" s="17">
        <f t="shared" si="3"/>
        <v>0</v>
      </c>
      <c r="J33" s="17">
        <v>0</v>
      </c>
      <c r="K33" s="17">
        <v>0</v>
      </c>
      <c r="L33" s="17">
        <v>0</v>
      </c>
      <c r="M33" s="17">
        <f t="shared" si="4"/>
        <v>0</v>
      </c>
      <c r="N33" s="17">
        <v>0</v>
      </c>
      <c r="O33" s="17">
        <v>0</v>
      </c>
      <c r="P33" s="17">
        <v>0</v>
      </c>
      <c r="Q33" s="17">
        <f t="shared" si="5"/>
        <v>0</v>
      </c>
      <c r="R33" s="17">
        <f t="shared" si="6"/>
        <v>2.4</v>
      </c>
      <c r="S33" s="7"/>
      <c r="T33" s="7"/>
    </row>
    <row r="34" spans="1:20" ht="27" x14ac:dyDescent="0.25">
      <c r="A34" s="1" t="s">
        <v>66</v>
      </c>
      <c r="B34" s="9">
        <v>3.2</v>
      </c>
      <c r="C34" s="9">
        <v>4.0999999999999996</v>
      </c>
      <c r="D34" s="9">
        <v>2.9</v>
      </c>
      <c r="E34" s="17">
        <f t="shared" si="2"/>
        <v>10.199999999999999</v>
      </c>
      <c r="F34" s="9">
        <v>0</v>
      </c>
      <c r="G34" s="9">
        <v>0</v>
      </c>
      <c r="H34" s="9">
        <v>0</v>
      </c>
      <c r="I34" s="17">
        <f t="shared" si="3"/>
        <v>0</v>
      </c>
      <c r="J34" s="17">
        <v>0</v>
      </c>
      <c r="K34" s="17">
        <v>0</v>
      </c>
      <c r="L34" s="17">
        <v>0</v>
      </c>
      <c r="M34" s="17">
        <f t="shared" si="4"/>
        <v>0</v>
      </c>
      <c r="N34" s="17">
        <v>0</v>
      </c>
      <c r="O34" s="17">
        <v>0</v>
      </c>
      <c r="P34" s="17">
        <v>0</v>
      </c>
      <c r="Q34" s="17">
        <f t="shared" si="5"/>
        <v>0</v>
      </c>
      <c r="R34" s="17">
        <f t="shared" si="6"/>
        <v>10.199999999999999</v>
      </c>
      <c r="S34" s="7"/>
      <c r="T34" s="7"/>
    </row>
    <row r="35" spans="1:20" x14ac:dyDescent="0.25">
      <c r="A35" s="1" t="s">
        <v>67</v>
      </c>
      <c r="B35" s="9">
        <v>3.9</v>
      </c>
      <c r="C35" s="9">
        <v>26.2</v>
      </c>
      <c r="D35" s="9">
        <v>29.6</v>
      </c>
      <c r="E35" s="17">
        <f t="shared" si="2"/>
        <v>59.7</v>
      </c>
      <c r="F35" s="9">
        <v>0</v>
      </c>
      <c r="G35" s="9">
        <v>0</v>
      </c>
      <c r="H35" s="9">
        <v>0</v>
      </c>
      <c r="I35" s="17">
        <f t="shared" si="3"/>
        <v>0</v>
      </c>
      <c r="J35" s="17">
        <v>0</v>
      </c>
      <c r="K35" s="17">
        <v>0</v>
      </c>
      <c r="L35" s="17">
        <v>0</v>
      </c>
      <c r="M35" s="17">
        <f t="shared" si="4"/>
        <v>0</v>
      </c>
      <c r="N35" s="17">
        <v>0</v>
      </c>
      <c r="O35" s="17">
        <v>0</v>
      </c>
      <c r="P35" s="17">
        <v>0</v>
      </c>
      <c r="Q35" s="17">
        <f t="shared" si="5"/>
        <v>0</v>
      </c>
      <c r="R35" s="17">
        <f t="shared" si="6"/>
        <v>59.7</v>
      </c>
      <c r="S35" s="7"/>
      <c r="T35" s="7"/>
    </row>
    <row r="36" spans="1:20" x14ac:dyDescent="0.25">
      <c r="A36" s="1" t="s">
        <v>68</v>
      </c>
      <c r="B36" s="9">
        <v>0.3</v>
      </c>
      <c r="C36" s="9">
        <v>0.3</v>
      </c>
      <c r="D36" s="9">
        <v>0.5</v>
      </c>
      <c r="E36" s="17">
        <f t="shared" si="2"/>
        <v>1.1000000000000001</v>
      </c>
      <c r="F36" s="9">
        <v>0</v>
      </c>
      <c r="G36" s="9">
        <v>0</v>
      </c>
      <c r="H36" s="9">
        <v>0</v>
      </c>
      <c r="I36" s="17">
        <f t="shared" si="3"/>
        <v>0</v>
      </c>
      <c r="J36" s="17">
        <v>0</v>
      </c>
      <c r="K36" s="17">
        <v>0</v>
      </c>
      <c r="L36" s="17">
        <v>0</v>
      </c>
      <c r="M36" s="17">
        <f t="shared" si="4"/>
        <v>0</v>
      </c>
      <c r="N36" s="17">
        <v>0</v>
      </c>
      <c r="O36" s="17">
        <v>0</v>
      </c>
      <c r="P36" s="17">
        <v>0</v>
      </c>
      <c r="Q36" s="17">
        <f t="shared" si="5"/>
        <v>0</v>
      </c>
      <c r="R36" s="17">
        <f t="shared" si="6"/>
        <v>1.1000000000000001</v>
      </c>
      <c r="S36" s="7"/>
      <c r="T36" s="7"/>
    </row>
    <row r="37" spans="1:20" x14ac:dyDescent="0.25">
      <c r="A37" s="1" t="s">
        <v>69</v>
      </c>
      <c r="B37" s="9">
        <v>0.9</v>
      </c>
      <c r="C37" s="9">
        <v>0.9</v>
      </c>
      <c r="D37" s="9">
        <v>0.9</v>
      </c>
      <c r="E37" s="17">
        <f t="shared" si="2"/>
        <v>2.7</v>
      </c>
      <c r="F37" s="9">
        <v>0</v>
      </c>
      <c r="G37" s="9">
        <v>0</v>
      </c>
      <c r="H37" s="9">
        <v>0</v>
      </c>
      <c r="I37" s="17">
        <f t="shared" si="3"/>
        <v>0</v>
      </c>
      <c r="J37" s="17">
        <v>0</v>
      </c>
      <c r="K37" s="17">
        <v>0</v>
      </c>
      <c r="L37" s="17">
        <v>0</v>
      </c>
      <c r="M37" s="17">
        <f t="shared" si="4"/>
        <v>0</v>
      </c>
      <c r="N37" s="17">
        <v>0</v>
      </c>
      <c r="O37" s="17">
        <v>0</v>
      </c>
      <c r="P37" s="17">
        <v>0</v>
      </c>
      <c r="Q37" s="17">
        <f t="shared" si="5"/>
        <v>0</v>
      </c>
      <c r="R37" s="17">
        <f t="shared" si="6"/>
        <v>2.7</v>
      </c>
      <c r="S37" s="7"/>
      <c r="T37" s="7"/>
    </row>
    <row r="38" spans="1:20" x14ac:dyDescent="0.25">
      <c r="A38" s="1" t="s">
        <v>70</v>
      </c>
      <c r="B38" s="9">
        <v>3.6</v>
      </c>
      <c r="C38" s="9">
        <v>4.0999999999999996</v>
      </c>
      <c r="D38" s="9">
        <v>2.6</v>
      </c>
      <c r="E38" s="17">
        <f t="shared" si="2"/>
        <v>10.299999999999999</v>
      </c>
      <c r="F38" s="9">
        <v>0</v>
      </c>
      <c r="G38" s="9">
        <v>0</v>
      </c>
      <c r="H38" s="9">
        <v>0</v>
      </c>
      <c r="I38" s="17">
        <f t="shared" si="3"/>
        <v>0</v>
      </c>
      <c r="J38" s="17">
        <v>0</v>
      </c>
      <c r="K38" s="17">
        <v>0</v>
      </c>
      <c r="L38" s="17">
        <v>0</v>
      </c>
      <c r="M38" s="17">
        <f t="shared" si="4"/>
        <v>0</v>
      </c>
      <c r="N38" s="17">
        <v>0</v>
      </c>
      <c r="O38" s="17">
        <v>0</v>
      </c>
      <c r="P38" s="17">
        <v>0</v>
      </c>
      <c r="Q38" s="17">
        <f t="shared" si="5"/>
        <v>0</v>
      </c>
      <c r="R38" s="17">
        <f t="shared" si="6"/>
        <v>10.299999999999999</v>
      </c>
      <c r="S38" s="7"/>
      <c r="T38" s="7"/>
    </row>
    <row r="39" spans="1:20" x14ac:dyDescent="0.25">
      <c r="A39" s="1" t="s">
        <v>71</v>
      </c>
      <c r="B39" s="9">
        <v>4.4000000000000004</v>
      </c>
      <c r="C39" s="9">
        <v>7.2</v>
      </c>
      <c r="D39" s="9">
        <v>2.5</v>
      </c>
      <c r="E39" s="17">
        <f t="shared" si="2"/>
        <v>14.100000000000001</v>
      </c>
      <c r="F39" s="9">
        <v>0</v>
      </c>
      <c r="G39" s="9">
        <v>0</v>
      </c>
      <c r="H39" s="9">
        <v>0</v>
      </c>
      <c r="I39" s="17">
        <f t="shared" si="3"/>
        <v>0</v>
      </c>
      <c r="J39" s="17">
        <v>0</v>
      </c>
      <c r="K39" s="17">
        <v>0</v>
      </c>
      <c r="L39" s="17">
        <v>0</v>
      </c>
      <c r="M39" s="17">
        <f t="shared" si="4"/>
        <v>0</v>
      </c>
      <c r="N39" s="17">
        <v>0</v>
      </c>
      <c r="O39" s="17">
        <v>0</v>
      </c>
      <c r="P39" s="17">
        <v>0</v>
      </c>
      <c r="Q39" s="17">
        <f t="shared" si="5"/>
        <v>0</v>
      </c>
      <c r="R39" s="17">
        <f t="shared" si="6"/>
        <v>14.100000000000001</v>
      </c>
      <c r="S39" s="7"/>
      <c r="T39" s="7"/>
    </row>
    <row r="40" spans="1:20" x14ac:dyDescent="0.25">
      <c r="A40" s="1" t="s">
        <v>72</v>
      </c>
      <c r="B40" s="9">
        <v>5.2</v>
      </c>
      <c r="C40" s="9">
        <v>2.5</v>
      </c>
      <c r="D40" s="9">
        <v>3.3</v>
      </c>
      <c r="E40" s="17">
        <f t="shared" si="2"/>
        <v>11</v>
      </c>
      <c r="F40" s="9">
        <v>0</v>
      </c>
      <c r="G40" s="9">
        <v>0</v>
      </c>
      <c r="H40" s="9">
        <v>0</v>
      </c>
      <c r="I40" s="17">
        <f t="shared" si="3"/>
        <v>0</v>
      </c>
      <c r="J40" s="17">
        <v>0</v>
      </c>
      <c r="K40" s="17">
        <v>0</v>
      </c>
      <c r="L40" s="17">
        <v>0</v>
      </c>
      <c r="M40" s="17">
        <f t="shared" si="4"/>
        <v>0</v>
      </c>
      <c r="N40" s="17">
        <v>0</v>
      </c>
      <c r="O40" s="17">
        <v>0</v>
      </c>
      <c r="P40" s="17">
        <v>0</v>
      </c>
      <c r="Q40" s="17">
        <f t="shared" si="5"/>
        <v>0</v>
      </c>
      <c r="R40" s="17">
        <f t="shared" si="6"/>
        <v>11</v>
      </c>
      <c r="S40" s="7"/>
      <c r="T40" s="7"/>
    </row>
    <row r="41" spans="1:20" x14ac:dyDescent="0.25">
      <c r="A41" s="1" t="s">
        <v>73</v>
      </c>
      <c r="B41" s="9">
        <v>5.4</v>
      </c>
      <c r="C41" s="9">
        <v>3.2</v>
      </c>
      <c r="D41" s="9">
        <v>3.6</v>
      </c>
      <c r="E41" s="17">
        <f t="shared" si="2"/>
        <v>12.200000000000001</v>
      </c>
      <c r="F41" s="9">
        <v>0</v>
      </c>
      <c r="G41" s="9">
        <v>0</v>
      </c>
      <c r="H41" s="9">
        <v>0</v>
      </c>
      <c r="I41" s="17">
        <f t="shared" si="3"/>
        <v>0</v>
      </c>
      <c r="J41" s="17">
        <v>0</v>
      </c>
      <c r="K41" s="17">
        <v>0</v>
      </c>
      <c r="L41" s="17">
        <v>0</v>
      </c>
      <c r="M41" s="17">
        <f t="shared" si="4"/>
        <v>0</v>
      </c>
      <c r="N41" s="17">
        <v>0</v>
      </c>
      <c r="O41" s="17">
        <v>0</v>
      </c>
      <c r="P41" s="17">
        <v>0</v>
      </c>
      <c r="Q41" s="17">
        <f t="shared" si="5"/>
        <v>0</v>
      </c>
      <c r="R41" s="17">
        <f t="shared" si="6"/>
        <v>12.200000000000001</v>
      </c>
      <c r="S41" s="7"/>
      <c r="T41" s="7"/>
    </row>
    <row r="42" spans="1:20" x14ac:dyDescent="0.25">
      <c r="A42" s="1" t="s">
        <v>74</v>
      </c>
      <c r="B42" s="9">
        <v>1.5</v>
      </c>
      <c r="C42" s="9">
        <v>1.3</v>
      </c>
      <c r="D42" s="9">
        <v>3.2</v>
      </c>
      <c r="E42" s="17">
        <f t="shared" si="2"/>
        <v>6</v>
      </c>
      <c r="F42" s="9">
        <v>0</v>
      </c>
      <c r="G42" s="9">
        <v>0</v>
      </c>
      <c r="H42" s="9">
        <v>0</v>
      </c>
      <c r="I42" s="17">
        <f t="shared" si="3"/>
        <v>0</v>
      </c>
      <c r="J42" s="17">
        <v>0</v>
      </c>
      <c r="K42" s="17">
        <v>0</v>
      </c>
      <c r="L42" s="17">
        <v>0</v>
      </c>
      <c r="M42" s="17">
        <f t="shared" si="4"/>
        <v>0</v>
      </c>
      <c r="N42" s="17">
        <v>0</v>
      </c>
      <c r="O42" s="17">
        <v>0</v>
      </c>
      <c r="P42" s="17">
        <v>0</v>
      </c>
      <c r="Q42" s="17">
        <f t="shared" si="5"/>
        <v>0</v>
      </c>
      <c r="R42" s="17">
        <f t="shared" si="6"/>
        <v>6</v>
      </c>
      <c r="S42" s="7"/>
      <c r="T42" s="7"/>
    </row>
    <row r="43" spans="1:20" x14ac:dyDescent="0.25">
      <c r="A43" s="1" t="s">
        <v>75</v>
      </c>
      <c r="B43" s="9">
        <v>0.2</v>
      </c>
      <c r="C43" s="9">
        <v>0.3</v>
      </c>
      <c r="D43" s="9">
        <v>0.4</v>
      </c>
      <c r="E43" s="17">
        <f t="shared" si="2"/>
        <v>0.9</v>
      </c>
      <c r="F43" s="9">
        <v>0</v>
      </c>
      <c r="G43" s="9">
        <v>0</v>
      </c>
      <c r="H43" s="9">
        <v>0</v>
      </c>
      <c r="I43" s="17">
        <f t="shared" si="3"/>
        <v>0</v>
      </c>
      <c r="J43" s="17">
        <v>0</v>
      </c>
      <c r="K43" s="17">
        <v>0</v>
      </c>
      <c r="L43" s="17">
        <v>0</v>
      </c>
      <c r="M43" s="17">
        <f t="shared" si="4"/>
        <v>0</v>
      </c>
      <c r="N43" s="17">
        <v>0</v>
      </c>
      <c r="O43" s="17">
        <v>0</v>
      </c>
      <c r="P43" s="17">
        <v>0</v>
      </c>
      <c r="Q43" s="17">
        <f t="shared" si="5"/>
        <v>0</v>
      </c>
      <c r="R43" s="17">
        <f t="shared" si="6"/>
        <v>0.9</v>
      </c>
      <c r="S43" s="7"/>
      <c r="T43" s="7"/>
    </row>
    <row r="44" spans="1:20" x14ac:dyDescent="0.25">
      <c r="A44" s="1" t="s">
        <v>76</v>
      </c>
      <c r="B44" s="9">
        <v>33.5</v>
      </c>
      <c r="C44" s="9">
        <v>28.4</v>
      </c>
      <c r="D44" s="9">
        <v>42.1</v>
      </c>
      <c r="E44" s="17">
        <f t="shared" si="2"/>
        <v>104</v>
      </c>
      <c r="F44" s="9">
        <v>0</v>
      </c>
      <c r="G44" s="9">
        <v>0</v>
      </c>
      <c r="H44" s="9">
        <v>0</v>
      </c>
      <c r="I44" s="17">
        <f t="shared" si="3"/>
        <v>0</v>
      </c>
      <c r="J44" s="17">
        <v>0</v>
      </c>
      <c r="K44" s="17">
        <v>0</v>
      </c>
      <c r="L44" s="17">
        <v>0</v>
      </c>
      <c r="M44" s="17">
        <f t="shared" si="4"/>
        <v>0</v>
      </c>
      <c r="N44" s="17">
        <v>0</v>
      </c>
      <c r="O44" s="17">
        <v>0</v>
      </c>
      <c r="P44" s="17">
        <v>0</v>
      </c>
      <c r="Q44" s="17">
        <f t="shared" si="5"/>
        <v>0</v>
      </c>
      <c r="R44" s="17">
        <f t="shared" si="6"/>
        <v>104</v>
      </c>
      <c r="S44" s="7"/>
      <c r="T44" s="7"/>
    </row>
    <row r="45" spans="1:20" x14ac:dyDescent="0.25">
      <c r="A45" s="1" t="s">
        <v>77</v>
      </c>
      <c r="B45" s="9">
        <v>338.1</v>
      </c>
      <c r="C45" s="9">
        <v>249.3</v>
      </c>
      <c r="D45" s="9">
        <v>608.9</v>
      </c>
      <c r="E45" s="17">
        <f t="shared" si="2"/>
        <v>1196.3000000000002</v>
      </c>
      <c r="F45" s="9">
        <v>0</v>
      </c>
      <c r="G45" s="9">
        <v>0</v>
      </c>
      <c r="H45" s="9">
        <v>0</v>
      </c>
      <c r="I45" s="17">
        <f t="shared" si="3"/>
        <v>0</v>
      </c>
      <c r="J45" s="17">
        <v>0</v>
      </c>
      <c r="K45" s="17">
        <v>0</v>
      </c>
      <c r="L45" s="17">
        <v>0</v>
      </c>
      <c r="M45" s="17">
        <f t="shared" si="4"/>
        <v>0</v>
      </c>
      <c r="N45" s="17">
        <v>0</v>
      </c>
      <c r="O45" s="17">
        <v>0</v>
      </c>
      <c r="P45" s="17">
        <v>0</v>
      </c>
      <c r="Q45" s="17">
        <f t="shared" si="5"/>
        <v>0</v>
      </c>
      <c r="R45" s="17">
        <f t="shared" si="6"/>
        <v>1196.3000000000002</v>
      </c>
      <c r="S45" s="7"/>
      <c r="T45" s="7"/>
    </row>
    <row r="46" spans="1:20" x14ac:dyDescent="0.25">
      <c r="A46" s="1" t="s">
        <v>78</v>
      </c>
      <c r="B46" s="9">
        <v>11.5</v>
      </c>
      <c r="C46" s="9">
        <v>13.9</v>
      </c>
      <c r="D46" s="9">
        <v>20.100000000000001</v>
      </c>
      <c r="E46" s="17">
        <f>+B46+C46+D46</f>
        <v>45.5</v>
      </c>
      <c r="F46" s="9">
        <v>0</v>
      </c>
      <c r="G46" s="9">
        <v>0</v>
      </c>
      <c r="H46" s="9">
        <v>0</v>
      </c>
      <c r="I46" s="17">
        <f>+F46+G46+H46</f>
        <v>0</v>
      </c>
      <c r="J46" s="17">
        <v>0</v>
      </c>
      <c r="K46" s="17">
        <v>0</v>
      </c>
      <c r="L46" s="17">
        <v>0</v>
      </c>
      <c r="M46" s="17">
        <f>+J46+K46+L46</f>
        <v>0</v>
      </c>
      <c r="N46" s="17">
        <v>0</v>
      </c>
      <c r="O46" s="17">
        <v>0</v>
      </c>
      <c r="P46" s="17">
        <v>0</v>
      </c>
      <c r="Q46" s="17">
        <f>SUM(N46:P46)</f>
        <v>0</v>
      </c>
      <c r="R46" s="17">
        <f>+E46+I46+M46+Q46</f>
        <v>45.5</v>
      </c>
      <c r="S46" s="7"/>
      <c r="T46" s="7"/>
    </row>
    <row r="47" spans="1:20" x14ac:dyDescent="0.25">
      <c r="A47" s="1" t="s">
        <v>79</v>
      </c>
      <c r="B47" s="9">
        <v>0</v>
      </c>
      <c r="C47" s="9">
        <v>0</v>
      </c>
      <c r="D47" s="9">
        <v>0</v>
      </c>
      <c r="E47" s="17">
        <f t="shared" si="2"/>
        <v>0</v>
      </c>
      <c r="F47" s="9">
        <v>0</v>
      </c>
      <c r="G47" s="9">
        <v>0</v>
      </c>
      <c r="H47" s="9">
        <v>0</v>
      </c>
      <c r="I47" s="17">
        <f t="shared" si="3"/>
        <v>0</v>
      </c>
      <c r="J47" s="17">
        <v>0</v>
      </c>
      <c r="K47" s="17">
        <v>0</v>
      </c>
      <c r="L47" s="17">
        <v>0</v>
      </c>
      <c r="M47" s="17">
        <f t="shared" si="4"/>
        <v>0</v>
      </c>
      <c r="N47" s="17">
        <v>0</v>
      </c>
      <c r="O47" s="17">
        <v>0</v>
      </c>
      <c r="P47" s="17">
        <v>0</v>
      </c>
      <c r="Q47" s="17">
        <f t="shared" si="5"/>
        <v>0</v>
      </c>
      <c r="R47" s="17">
        <f t="shared" si="6"/>
        <v>0</v>
      </c>
      <c r="S47" s="7"/>
      <c r="T47" s="7"/>
    </row>
    <row r="48" spans="1:20" x14ac:dyDescent="0.25">
      <c r="A48" s="1" t="s">
        <v>80</v>
      </c>
      <c r="B48" s="9">
        <v>1.2</v>
      </c>
      <c r="C48" s="9">
        <v>1.3</v>
      </c>
      <c r="D48" s="9">
        <v>1.2</v>
      </c>
      <c r="E48" s="17">
        <f t="shared" si="2"/>
        <v>3.7</v>
      </c>
      <c r="F48" s="9">
        <v>0</v>
      </c>
      <c r="G48" s="9">
        <v>0</v>
      </c>
      <c r="H48" s="9">
        <v>0</v>
      </c>
      <c r="I48" s="17">
        <f t="shared" si="3"/>
        <v>0</v>
      </c>
      <c r="J48" s="17">
        <v>0</v>
      </c>
      <c r="K48" s="17">
        <v>0</v>
      </c>
      <c r="L48" s="17">
        <v>0</v>
      </c>
      <c r="M48" s="17">
        <f t="shared" si="4"/>
        <v>0</v>
      </c>
      <c r="N48" s="17">
        <v>0</v>
      </c>
      <c r="O48" s="17">
        <v>0</v>
      </c>
      <c r="P48" s="17">
        <v>0</v>
      </c>
      <c r="Q48" s="17">
        <f t="shared" si="5"/>
        <v>0</v>
      </c>
      <c r="R48" s="17">
        <f t="shared" si="6"/>
        <v>3.7</v>
      </c>
      <c r="S48" s="7"/>
      <c r="T48" s="7"/>
    </row>
    <row r="49" spans="1:20" x14ac:dyDescent="0.25">
      <c r="A49" s="1" t="s">
        <v>81</v>
      </c>
      <c r="B49" s="9">
        <v>1.4</v>
      </c>
      <c r="C49" s="9">
        <v>1.3</v>
      </c>
      <c r="D49" s="9">
        <v>13</v>
      </c>
      <c r="E49" s="17">
        <f t="shared" si="2"/>
        <v>15.7</v>
      </c>
      <c r="F49" s="9">
        <v>0</v>
      </c>
      <c r="G49" s="9">
        <v>0</v>
      </c>
      <c r="H49" s="9">
        <v>0</v>
      </c>
      <c r="I49" s="17">
        <f t="shared" si="3"/>
        <v>0</v>
      </c>
      <c r="J49" s="17">
        <v>0</v>
      </c>
      <c r="K49" s="17">
        <v>0</v>
      </c>
      <c r="L49" s="17">
        <v>0</v>
      </c>
      <c r="M49" s="17">
        <f t="shared" si="4"/>
        <v>0</v>
      </c>
      <c r="N49" s="17">
        <v>0</v>
      </c>
      <c r="O49" s="17">
        <v>0</v>
      </c>
      <c r="P49" s="17">
        <v>0</v>
      </c>
      <c r="Q49" s="17">
        <f t="shared" si="5"/>
        <v>0</v>
      </c>
      <c r="R49" s="17">
        <f t="shared" si="6"/>
        <v>15.7</v>
      </c>
      <c r="S49" s="7"/>
      <c r="T49" s="7"/>
    </row>
    <row r="50" spans="1:20" x14ac:dyDescent="0.25">
      <c r="A50" s="1" t="s">
        <v>82</v>
      </c>
      <c r="B50" s="9">
        <v>16.600000000000001</v>
      </c>
      <c r="C50" s="9">
        <v>42.3</v>
      </c>
      <c r="D50" s="9">
        <v>83.9</v>
      </c>
      <c r="E50" s="17">
        <f t="shared" si="2"/>
        <v>142.80000000000001</v>
      </c>
      <c r="F50" s="9">
        <v>0</v>
      </c>
      <c r="G50" s="9">
        <v>0</v>
      </c>
      <c r="H50" s="9">
        <v>0</v>
      </c>
      <c r="I50" s="17">
        <f t="shared" si="3"/>
        <v>0</v>
      </c>
      <c r="J50" s="17">
        <v>0</v>
      </c>
      <c r="K50" s="17">
        <v>0</v>
      </c>
      <c r="L50" s="17">
        <v>0</v>
      </c>
      <c r="M50" s="17">
        <f t="shared" si="4"/>
        <v>0</v>
      </c>
      <c r="N50" s="17">
        <v>0</v>
      </c>
      <c r="O50" s="17">
        <v>0</v>
      </c>
      <c r="P50" s="17">
        <v>0</v>
      </c>
      <c r="Q50" s="17">
        <f t="shared" si="5"/>
        <v>0</v>
      </c>
      <c r="R50" s="17">
        <f t="shared" si="6"/>
        <v>142.80000000000001</v>
      </c>
      <c r="S50" s="7"/>
      <c r="T50" s="7"/>
    </row>
    <row r="51" spans="1:20" x14ac:dyDescent="0.25">
      <c r="A51" s="1" t="s">
        <v>83</v>
      </c>
      <c r="B51" s="9">
        <v>1.6</v>
      </c>
      <c r="C51" s="9">
        <v>1.7</v>
      </c>
      <c r="D51" s="9">
        <v>3.2</v>
      </c>
      <c r="E51" s="17">
        <f t="shared" si="2"/>
        <v>6.5</v>
      </c>
      <c r="F51" s="9">
        <v>0</v>
      </c>
      <c r="G51" s="9">
        <v>0</v>
      </c>
      <c r="H51" s="9">
        <v>0</v>
      </c>
      <c r="I51" s="17">
        <f t="shared" si="3"/>
        <v>0</v>
      </c>
      <c r="J51" s="17">
        <v>0</v>
      </c>
      <c r="K51" s="17">
        <v>0</v>
      </c>
      <c r="L51" s="17">
        <v>0</v>
      </c>
      <c r="M51" s="17">
        <f t="shared" si="4"/>
        <v>0</v>
      </c>
      <c r="N51" s="17">
        <v>0</v>
      </c>
      <c r="O51" s="17">
        <v>0</v>
      </c>
      <c r="P51" s="17">
        <v>0</v>
      </c>
      <c r="Q51" s="17">
        <f t="shared" si="5"/>
        <v>0</v>
      </c>
      <c r="R51" s="17">
        <f t="shared" si="6"/>
        <v>6.5</v>
      </c>
      <c r="S51" s="7"/>
      <c r="T51" s="7"/>
    </row>
    <row r="52" spans="1:20" x14ac:dyDescent="0.25">
      <c r="A52" s="1" t="s">
        <v>84</v>
      </c>
      <c r="B52" s="9">
        <v>0.2</v>
      </c>
      <c r="C52" s="9">
        <v>0.1</v>
      </c>
      <c r="D52" s="9">
        <v>6.2</v>
      </c>
      <c r="E52" s="17">
        <f t="shared" si="2"/>
        <v>6.5</v>
      </c>
      <c r="F52" s="9">
        <v>0</v>
      </c>
      <c r="G52" s="9">
        <v>0</v>
      </c>
      <c r="H52" s="9">
        <v>0</v>
      </c>
      <c r="I52" s="17">
        <f t="shared" si="3"/>
        <v>0</v>
      </c>
      <c r="J52" s="17">
        <v>0</v>
      </c>
      <c r="K52" s="17">
        <v>0</v>
      </c>
      <c r="L52" s="17">
        <v>0</v>
      </c>
      <c r="M52" s="17">
        <f t="shared" si="4"/>
        <v>0</v>
      </c>
      <c r="N52" s="17">
        <v>0</v>
      </c>
      <c r="O52" s="17">
        <v>0</v>
      </c>
      <c r="P52" s="17">
        <v>0</v>
      </c>
      <c r="Q52" s="17">
        <f t="shared" si="5"/>
        <v>0</v>
      </c>
      <c r="R52" s="17">
        <f t="shared" si="6"/>
        <v>6.5</v>
      </c>
      <c r="S52" s="7"/>
      <c r="T52" s="7"/>
    </row>
    <row r="53" spans="1:20" x14ac:dyDescent="0.25">
      <c r="A53" s="1" t="s">
        <v>85</v>
      </c>
      <c r="B53" s="9">
        <v>0.9</v>
      </c>
      <c r="C53" s="9">
        <v>1.2</v>
      </c>
      <c r="D53" s="9">
        <v>3</v>
      </c>
      <c r="E53" s="17">
        <f t="shared" si="2"/>
        <v>5.0999999999999996</v>
      </c>
      <c r="F53" s="9">
        <v>0</v>
      </c>
      <c r="G53" s="9">
        <v>0</v>
      </c>
      <c r="H53" s="9">
        <v>0</v>
      </c>
      <c r="I53" s="17">
        <f t="shared" si="3"/>
        <v>0</v>
      </c>
      <c r="J53" s="17">
        <v>0</v>
      </c>
      <c r="K53" s="17">
        <v>0</v>
      </c>
      <c r="L53" s="17">
        <v>0</v>
      </c>
      <c r="M53" s="17">
        <f t="shared" si="4"/>
        <v>0</v>
      </c>
      <c r="N53" s="17">
        <v>0</v>
      </c>
      <c r="O53" s="17">
        <v>0</v>
      </c>
      <c r="P53" s="17">
        <v>0</v>
      </c>
      <c r="Q53" s="17">
        <f t="shared" si="5"/>
        <v>0</v>
      </c>
      <c r="R53" s="17">
        <f t="shared" si="6"/>
        <v>5.0999999999999996</v>
      </c>
      <c r="S53" s="7"/>
      <c r="T53" s="7"/>
    </row>
    <row r="54" spans="1:20" x14ac:dyDescent="0.25">
      <c r="A54" s="1" t="s">
        <v>86</v>
      </c>
      <c r="B54" s="9">
        <v>1.1000000000000001</v>
      </c>
      <c r="C54" s="9">
        <v>0.9</v>
      </c>
      <c r="D54" s="9">
        <v>0.9</v>
      </c>
      <c r="E54" s="17">
        <f t="shared" si="2"/>
        <v>2.9</v>
      </c>
      <c r="F54" s="9">
        <v>0</v>
      </c>
      <c r="G54" s="9">
        <v>0</v>
      </c>
      <c r="H54" s="9">
        <v>0</v>
      </c>
      <c r="I54" s="17">
        <f t="shared" si="3"/>
        <v>0</v>
      </c>
      <c r="J54" s="17">
        <v>0</v>
      </c>
      <c r="K54" s="17">
        <v>0</v>
      </c>
      <c r="L54" s="17">
        <v>0</v>
      </c>
      <c r="M54" s="17">
        <f t="shared" si="4"/>
        <v>0</v>
      </c>
      <c r="N54" s="17">
        <v>0</v>
      </c>
      <c r="O54" s="17">
        <v>0</v>
      </c>
      <c r="P54" s="17">
        <v>0</v>
      </c>
      <c r="Q54" s="17">
        <f t="shared" si="5"/>
        <v>0</v>
      </c>
      <c r="R54" s="17">
        <f t="shared" si="6"/>
        <v>2.9</v>
      </c>
      <c r="S54" s="7"/>
      <c r="T54" s="7"/>
    </row>
    <row r="55" spans="1:20" x14ac:dyDescent="0.25">
      <c r="A55" s="1" t="s">
        <v>87</v>
      </c>
      <c r="B55" s="9">
        <v>1</v>
      </c>
      <c r="C55" s="9">
        <v>0.6</v>
      </c>
      <c r="D55" s="9">
        <v>0.9</v>
      </c>
      <c r="E55" s="17">
        <f t="shared" si="2"/>
        <v>2.5</v>
      </c>
      <c r="F55" s="9">
        <v>0</v>
      </c>
      <c r="G55" s="9">
        <v>0</v>
      </c>
      <c r="H55" s="9">
        <v>0</v>
      </c>
      <c r="I55" s="17">
        <f t="shared" si="3"/>
        <v>0</v>
      </c>
      <c r="J55" s="17">
        <v>0</v>
      </c>
      <c r="K55" s="17">
        <v>0</v>
      </c>
      <c r="L55" s="17">
        <v>0</v>
      </c>
      <c r="M55" s="17">
        <f t="shared" si="4"/>
        <v>0</v>
      </c>
      <c r="N55" s="17">
        <v>0</v>
      </c>
      <c r="O55" s="17">
        <v>0</v>
      </c>
      <c r="P55" s="17">
        <v>0</v>
      </c>
      <c r="Q55" s="17">
        <f t="shared" si="5"/>
        <v>0</v>
      </c>
      <c r="R55" s="17">
        <f t="shared" si="6"/>
        <v>2.5</v>
      </c>
      <c r="S55" s="7"/>
      <c r="T55" s="7"/>
    </row>
    <row r="56" spans="1:20" x14ac:dyDescent="0.25">
      <c r="A56" s="1" t="s">
        <v>88</v>
      </c>
      <c r="B56" s="9">
        <v>0.6</v>
      </c>
      <c r="C56" s="9">
        <v>0.4</v>
      </c>
      <c r="D56" s="9">
        <v>0.5</v>
      </c>
      <c r="E56" s="17">
        <f t="shared" si="2"/>
        <v>1.5</v>
      </c>
      <c r="F56" s="9">
        <v>0</v>
      </c>
      <c r="G56" s="9">
        <v>0</v>
      </c>
      <c r="H56" s="9">
        <v>0</v>
      </c>
      <c r="I56" s="17">
        <f t="shared" si="3"/>
        <v>0</v>
      </c>
      <c r="J56" s="17">
        <v>0</v>
      </c>
      <c r="K56" s="17">
        <v>0</v>
      </c>
      <c r="L56" s="17">
        <v>0</v>
      </c>
      <c r="M56" s="17">
        <f t="shared" si="4"/>
        <v>0</v>
      </c>
      <c r="N56" s="17">
        <v>0</v>
      </c>
      <c r="O56" s="17">
        <v>0</v>
      </c>
      <c r="P56" s="17">
        <v>0</v>
      </c>
      <c r="Q56" s="17">
        <f t="shared" si="5"/>
        <v>0</v>
      </c>
      <c r="R56" s="17">
        <f t="shared" si="6"/>
        <v>1.5</v>
      </c>
      <c r="S56" s="7"/>
      <c r="T56" s="7"/>
    </row>
    <row r="57" spans="1:20" x14ac:dyDescent="0.25">
      <c r="A57" s="1" t="s">
        <v>89</v>
      </c>
      <c r="B57" s="9">
        <v>9.6</v>
      </c>
      <c r="C57" s="9">
        <v>9</v>
      </c>
      <c r="D57" s="9">
        <v>8.3000000000000007</v>
      </c>
      <c r="E57" s="17">
        <f t="shared" si="2"/>
        <v>26.900000000000002</v>
      </c>
      <c r="F57" s="9">
        <v>0</v>
      </c>
      <c r="G57" s="9">
        <v>0</v>
      </c>
      <c r="H57" s="9">
        <v>0</v>
      </c>
      <c r="I57" s="17">
        <f t="shared" si="3"/>
        <v>0</v>
      </c>
      <c r="J57" s="17">
        <v>0</v>
      </c>
      <c r="K57" s="17">
        <v>0</v>
      </c>
      <c r="L57" s="17">
        <v>0</v>
      </c>
      <c r="M57" s="17">
        <f t="shared" si="4"/>
        <v>0</v>
      </c>
      <c r="N57" s="17">
        <v>0</v>
      </c>
      <c r="O57" s="17">
        <v>0</v>
      </c>
      <c r="P57" s="17">
        <v>0</v>
      </c>
      <c r="Q57" s="17">
        <f t="shared" si="5"/>
        <v>0</v>
      </c>
      <c r="R57" s="17">
        <f t="shared" si="6"/>
        <v>26.900000000000002</v>
      </c>
      <c r="S57" s="7"/>
      <c r="T57" s="7"/>
    </row>
    <row r="58" spans="1:20" x14ac:dyDescent="0.25">
      <c r="A58" s="1" t="s">
        <v>90</v>
      </c>
      <c r="B58" s="9">
        <v>2.4</v>
      </c>
      <c r="C58" s="9">
        <v>2.4</v>
      </c>
      <c r="D58" s="9">
        <v>6.1</v>
      </c>
      <c r="E58" s="17">
        <f>+B58+C58+D58</f>
        <v>10.899999999999999</v>
      </c>
      <c r="F58" s="9">
        <v>0</v>
      </c>
      <c r="G58" s="9">
        <v>0</v>
      </c>
      <c r="H58" s="9">
        <v>0</v>
      </c>
      <c r="I58" s="17">
        <f>+F58+G58+H58</f>
        <v>0</v>
      </c>
      <c r="J58" s="17">
        <v>0</v>
      </c>
      <c r="K58" s="17">
        <v>0</v>
      </c>
      <c r="L58" s="17">
        <v>0</v>
      </c>
      <c r="M58" s="17">
        <f t="shared" si="4"/>
        <v>0</v>
      </c>
      <c r="N58" s="17">
        <v>0</v>
      </c>
      <c r="O58" s="17">
        <v>0</v>
      </c>
      <c r="P58" s="17">
        <v>0</v>
      </c>
      <c r="Q58" s="17">
        <f t="shared" si="5"/>
        <v>0</v>
      </c>
      <c r="R58" s="17">
        <f t="shared" si="6"/>
        <v>10.899999999999999</v>
      </c>
      <c r="S58" s="7"/>
      <c r="T58" s="7"/>
    </row>
    <row r="59" spans="1:20" x14ac:dyDescent="0.25">
      <c r="S59" s="7"/>
      <c r="T59" s="7"/>
    </row>
    <row r="60" spans="1:20" x14ac:dyDescent="0.25">
      <c r="S60" s="7"/>
      <c r="T60" s="7"/>
    </row>
  </sheetData>
  <mergeCells count="19">
    <mergeCell ref="F2:F3"/>
    <mergeCell ref="A1:R1"/>
    <mergeCell ref="A2:A3"/>
    <mergeCell ref="B2:B3"/>
    <mergeCell ref="C2:C3"/>
    <mergeCell ref="D2:D3"/>
    <mergeCell ref="E2:E3"/>
    <mergeCell ref="R2:R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6782E-CCEE-4B7A-A84C-9ACCA6510DBB}">
  <dimension ref="A1:V58"/>
  <sheetViews>
    <sheetView workbookViewId="0">
      <selection activeCell="A22" sqref="A22"/>
    </sheetView>
  </sheetViews>
  <sheetFormatPr baseColWidth="10" defaultRowHeight="15" x14ac:dyDescent="0.25"/>
  <cols>
    <col min="1" max="1" width="87" style="3" customWidth="1"/>
    <col min="2" max="20" width="11.42578125" style="3"/>
    <col min="21" max="22" width="19.42578125" style="3" bestFit="1" customWidth="1"/>
    <col min="23" max="16384" width="11.42578125" style="3"/>
  </cols>
  <sheetData>
    <row r="1" spans="1:22" ht="107.25" customHeight="1" x14ac:dyDescent="0.3">
      <c r="A1" s="18" t="s">
        <v>94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2" x14ac:dyDescent="0.25">
      <c r="A2" s="19" t="s">
        <v>0</v>
      </c>
      <c r="B2" s="19" t="s">
        <v>33</v>
      </c>
      <c r="C2" s="19" t="s">
        <v>34</v>
      </c>
      <c r="D2" s="19" t="s">
        <v>35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9" t="s">
        <v>16</v>
      </c>
      <c r="R2" s="19" t="s">
        <v>17</v>
      </c>
    </row>
    <row r="3" spans="1:22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22" ht="15.75" x14ac:dyDescent="0.25">
      <c r="A4" s="21" t="s">
        <v>91</v>
      </c>
      <c r="B4" s="16"/>
      <c r="C4" s="16"/>
      <c r="D4" s="16"/>
      <c r="E4" s="16">
        <f>SUM(E5:E58)</f>
        <v>2154.6000000000004</v>
      </c>
      <c r="F4" s="16"/>
      <c r="G4" s="16"/>
      <c r="H4" s="16"/>
      <c r="I4" s="16">
        <f>SUM(I5:I58)</f>
        <v>0</v>
      </c>
      <c r="J4" s="16"/>
      <c r="K4" s="16"/>
      <c r="L4" s="16"/>
      <c r="M4" s="16">
        <f>SUM(M5:M58)</f>
        <v>0</v>
      </c>
      <c r="N4" s="16"/>
      <c r="O4" s="16"/>
      <c r="P4" s="16"/>
      <c r="Q4" s="16">
        <f>SUM(Q5:Q58)</f>
        <v>0</v>
      </c>
      <c r="R4" s="16">
        <f>+E4+I4+M4+Q4</f>
        <v>2154.6000000000004</v>
      </c>
    </row>
    <row r="5" spans="1:22" x14ac:dyDescent="0.25">
      <c r="A5" s="1" t="s">
        <v>37</v>
      </c>
      <c r="B5" s="5">
        <v>0.3</v>
      </c>
      <c r="C5" s="5">
        <v>0.5</v>
      </c>
      <c r="D5" s="5">
        <v>0.5</v>
      </c>
      <c r="E5" s="22">
        <f>+B5+C5+D5</f>
        <v>1.3</v>
      </c>
      <c r="F5" s="5"/>
      <c r="G5" s="17"/>
      <c r="H5" s="5"/>
      <c r="I5" s="17">
        <f t="shared" ref="I5:I56" si="0">+F5+G5+H5</f>
        <v>0</v>
      </c>
      <c r="J5" s="17"/>
      <c r="K5" s="17"/>
      <c r="L5" s="17"/>
      <c r="M5" s="17">
        <f>+J5+K5+L5</f>
        <v>0</v>
      </c>
      <c r="N5" s="17"/>
      <c r="O5" s="17"/>
      <c r="P5" s="17"/>
      <c r="Q5" s="17">
        <f>SUM(N5:P5)</f>
        <v>0</v>
      </c>
      <c r="R5" s="23">
        <f t="shared" ref="R5:R58" si="1">+E5+I5+M5+Q5</f>
        <v>1.3</v>
      </c>
      <c r="S5" s="7"/>
      <c r="T5" s="7"/>
      <c r="U5" s="7"/>
      <c r="V5" s="7"/>
    </row>
    <row r="6" spans="1:22" x14ac:dyDescent="0.25">
      <c r="A6" s="1" t="s">
        <v>38</v>
      </c>
      <c r="B6" s="5">
        <v>0.1</v>
      </c>
      <c r="C6" s="5">
        <v>0.1</v>
      </c>
      <c r="D6" s="5">
        <v>0.1</v>
      </c>
      <c r="E6" s="22">
        <f t="shared" ref="E6:E58" si="2">+B6+C6+D6</f>
        <v>0.30000000000000004</v>
      </c>
      <c r="F6" s="5"/>
      <c r="G6" s="17"/>
      <c r="H6" s="5"/>
      <c r="I6" s="17">
        <f t="shared" si="0"/>
        <v>0</v>
      </c>
      <c r="J6" s="17"/>
      <c r="K6" s="17"/>
      <c r="L6" s="17"/>
      <c r="M6" s="17">
        <f t="shared" ref="M6:M58" si="3">+J6+K6+L6</f>
        <v>0</v>
      </c>
      <c r="N6" s="17"/>
      <c r="O6" s="17"/>
      <c r="P6" s="17"/>
      <c r="Q6" s="17">
        <f t="shared" ref="Q6:Q58" si="4">SUM(N6:P6)</f>
        <v>0</v>
      </c>
      <c r="R6" s="23">
        <f t="shared" si="1"/>
        <v>0.30000000000000004</v>
      </c>
      <c r="S6" s="7"/>
      <c r="T6" s="7"/>
      <c r="U6" s="7"/>
      <c r="V6" s="7"/>
    </row>
    <row r="7" spans="1:22" x14ac:dyDescent="0.25">
      <c r="A7" s="1" t="s">
        <v>39</v>
      </c>
      <c r="B7" s="5">
        <v>0.4</v>
      </c>
      <c r="C7" s="5">
        <v>0.4</v>
      </c>
      <c r="D7" s="5">
        <v>0.4</v>
      </c>
      <c r="E7" s="22">
        <f t="shared" si="2"/>
        <v>1.2000000000000002</v>
      </c>
      <c r="F7" s="5"/>
      <c r="G7" s="17"/>
      <c r="H7" s="5"/>
      <c r="I7" s="17">
        <f t="shared" si="0"/>
        <v>0</v>
      </c>
      <c r="J7" s="17"/>
      <c r="K7" s="17"/>
      <c r="L7" s="17"/>
      <c r="M7" s="17">
        <f t="shared" si="3"/>
        <v>0</v>
      </c>
      <c r="N7" s="17"/>
      <c r="O7" s="17"/>
      <c r="P7" s="17"/>
      <c r="Q7" s="17">
        <f t="shared" si="4"/>
        <v>0</v>
      </c>
      <c r="R7" s="23">
        <f t="shared" si="1"/>
        <v>1.2000000000000002</v>
      </c>
      <c r="S7" s="7"/>
      <c r="T7" s="7"/>
      <c r="U7" s="7"/>
      <c r="V7" s="7"/>
    </row>
    <row r="8" spans="1:22" x14ac:dyDescent="0.25">
      <c r="A8" s="1" t="s">
        <v>40</v>
      </c>
      <c r="B8" s="5">
        <v>0.6</v>
      </c>
      <c r="C8" s="5">
        <v>1</v>
      </c>
      <c r="D8" s="5">
        <v>0.7</v>
      </c>
      <c r="E8" s="22">
        <f t="shared" si="2"/>
        <v>2.2999999999999998</v>
      </c>
      <c r="F8" s="5"/>
      <c r="G8" s="17"/>
      <c r="H8" s="5"/>
      <c r="I8" s="17">
        <f t="shared" si="0"/>
        <v>0</v>
      </c>
      <c r="J8" s="17"/>
      <c r="K8" s="17"/>
      <c r="L8" s="17"/>
      <c r="M8" s="17">
        <f t="shared" si="3"/>
        <v>0</v>
      </c>
      <c r="N8" s="17"/>
      <c r="O8" s="17"/>
      <c r="P8" s="17"/>
      <c r="Q8" s="17">
        <f t="shared" si="4"/>
        <v>0</v>
      </c>
      <c r="R8" s="23">
        <f t="shared" si="1"/>
        <v>2.2999999999999998</v>
      </c>
      <c r="S8" s="7"/>
      <c r="T8" s="7"/>
      <c r="U8" s="7"/>
      <c r="V8" s="7"/>
    </row>
    <row r="9" spans="1:22" x14ac:dyDescent="0.25">
      <c r="A9" s="1" t="s">
        <v>41</v>
      </c>
      <c r="B9" s="5">
        <v>0.1</v>
      </c>
      <c r="C9" s="5">
        <v>0.2</v>
      </c>
      <c r="D9" s="5">
        <v>0.1</v>
      </c>
      <c r="E9" s="22">
        <f t="shared" si="2"/>
        <v>0.4</v>
      </c>
      <c r="F9" s="5"/>
      <c r="G9" s="17"/>
      <c r="H9" s="5"/>
      <c r="I9" s="17">
        <f t="shared" si="0"/>
        <v>0</v>
      </c>
      <c r="J9" s="17"/>
      <c r="K9" s="17"/>
      <c r="L9" s="17"/>
      <c r="M9" s="17">
        <f t="shared" si="3"/>
        <v>0</v>
      </c>
      <c r="N9" s="17"/>
      <c r="O9" s="17"/>
      <c r="P9" s="17"/>
      <c r="Q9" s="17">
        <f t="shared" si="4"/>
        <v>0</v>
      </c>
      <c r="R9" s="23">
        <f t="shared" si="1"/>
        <v>0.4</v>
      </c>
      <c r="S9" s="7"/>
      <c r="T9" s="7"/>
      <c r="U9" s="7"/>
      <c r="V9" s="7"/>
    </row>
    <row r="10" spans="1:22" x14ac:dyDescent="0.25">
      <c r="A10" s="1" t="s">
        <v>42</v>
      </c>
      <c r="B10" s="5">
        <v>42</v>
      </c>
      <c r="C10" s="5">
        <v>33.9</v>
      </c>
      <c r="D10" s="5">
        <v>34.799999999999997</v>
      </c>
      <c r="E10" s="22">
        <f t="shared" si="2"/>
        <v>110.7</v>
      </c>
      <c r="F10" s="5"/>
      <c r="G10" s="17"/>
      <c r="H10" s="5"/>
      <c r="I10" s="17">
        <f t="shared" si="0"/>
        <v>0</v>
      </c>
      <c r="J10" s="17"/>
      <c r="K10" s="17"/>
      <c r="L10" s="17"/>
      <c r="M10" s="17">
        <f t="shared" si="3"/>
        <v>0</v>
      </c>
      <c r="N10" s="17"/>
      <c r="O10" s="17"/>
      <c r="P10" s="17"/>
      <c r="Q10" s="17">
        <f t="shared" si="4"/>
        <v>0</v>
      </c>
      <c r="R10" s="23">
        <f t="shared" si="1"/>
        <v>110.7</v>
      </c>
      <c r="S10" s="7"/>
      <c r="T10" s="7"/>
      <c r="U10" s="7"/>
      <c r="V10" s="7"/>
    </row>
    <row r="11" spans="1:22" x14ac:dyDescent="0.25">
      <c r="A11" s="1" t="s">
        <v>43</v>
      </c>
      <c r="B11" s="5">
        <v>9.8000000000000007</v>
      </c>
      <c r="C11" s="5">
        <v>10.8</v>
      </c>
      <c r="D11" s="5">
        <v>11.5</v>
      </c>
      <c r="E11" s="22">
        <f t="shared" si="2"/>
        <v>32.1</v>
      </c>
      <c r="F11" s="5"/>
      <c r="G11" s="17"/>
      <c r="H11" s="5"/>
      <c r="I11" s="17">
        <f t="shared" si="0"/>
        <v>0</v>
      </c>
      <c r="J11" s="17"/>
      <c r="K11" s="17"/>
      <c r="L11" s="17"/>
      <c r="M11" s="17">
        <f t="shared" si="3"/>
        <v>0</v>
      </c>
      <c r="N11" s="17"/>
      <c r="O11" s="17"/>
      <c r="P11" s="17"/>
      <c r="Q11" s="17">
        <f t="shared" si="4"/>
        <v>0</v>
      </c>
      <c r="R11" s="23">
        <f t="shared" si="1"/>
        <v>32.1</v>
      </c>
      <c r="S11" s="7"/>
      <c r="T11" s="7"/>
      <c r="U11" s="7"/>
      <c r="V11" s="7"/>
    </row>
    <row r="12" spans="1:22" x14ac:dyDescent="0.25">
      <c r="A12" s="1" t="s">
        <v>44</v>
      </c>
      <c r="B12" s="5">
        <v>5.6</v>
      </c>
      <c r="C12" s="5">
        <v>6.6</v>
      </c>
      <c r="D12" s="5">
        <v>7.5</v>
      </c>
      <c r="E12" s="22">
        <f t="shared" si="2"/>
        <v>19.7</v>
      </c>
      <c r="F12" s="5"/>
      <c r="G12" s="17"/>
      <c r="H12" s="5"/>
      <c r="I12" s="17">
        <f t="shared" si="0"/>
        <v>0</v>
      </c>
      <c r="J12" s="17"/>
      <c r="K12" s="17"/>
      <c r="L12" s="17"/>
      <c r="M12" s="17">
        <f t="shared" si="3"/>
        <v>0</v>
      </c>
      <c r="N12" s="17"/>
      <c r="O12" s="17"/>
      <c r="P12" s="17"/>
      <c r="Q12" s="17">
        <f t="shared" si="4"/>
        <v>0</v>
      </c>
      <c r="R12" s="23">
        <f t="shared" si="1"/>
        <v>19.7</v>
      </c>
      <c r="S12" s="7"/>
      <c r="T12" s="7"/>
      <c r="U12" s="7"/>
      <c r="V12" s="7"/>
    </row>
    <row r="13" spans="1:22" x14ac:dyDescent="0.25">
      <c r="A13" s="1" t="s">
        <v>45</v>
      </c>
      <c r="B13" s="5">
        <v>1.1000000000000001</v>
      </c>
      <c r="C13" s="5">
        <v>1.2</v>
      </c>
      <c r="D13" s="5">
        <v>1.6</v>
      </c>
      <c r="E13" s="22">
        <f t="shared" si="2"/>
        <v>3.9</v>
      </c>
      <c r="F13" s="5"/>
      <c r="G13" s="17"/>
      <c r="H13" s="5"/>
      <c r="I13" s="17">
        <f t="shared" si="0"/>
        <v>0</v>
      </c>
      <c r="J13" s="17"/>
      <c r="K13" s="17"/>
      <c r="L13" s="17"/>
      <c r="M13" s="17">
        <f t="shared" si="3"/>
        <v>0</v>
      </c>
      <c r="N13" s="17"/>
      <c r="O13" s="17"/>
      <c r="P13" s="17"/>
      <c r="Q13" s="17">
        <f t="shared" si="4"/>
        <v>0</v>
      </c>
      <c r="R13" s="23">
        <f t="shared" si="1"/>
        <v>3.9</v>
      </c>
      <c r="S13" s="7"/>
      <c r="T13" s="7"/>
      <c r="U13" s="7"/>
      <c r="V13" s="7"/>
    </row>
    <row r="14" spans="1:22" x14ac:dyDescent="0.25">
      <c r="A14" s="1" t="s">
        <v>46</v>
      </c>
      <c r="B14" s="5">
        <v>0</v>
      </c>
      <c r="C14" s="5">
        <v>0</v>
      </c>
      <c r="D14" s="5">
        <v>0</v>
      </c>
      <c r="E14" s="22">
        <f t="shared" si="2"/>
        <v>0</v>
      </c>
      <c r="F14" s="5"/>
      <c r="G14" s="17"/>
      <c r="H14" s="5"/>
      <c r="I14" s="17">
        <f t="shared" si="0"/>
        <v>0</v>
      </c>
      <c r="J14" s="17"/>
      <c r="K14" s="17"/>
      <c r="L14" s="17"/>
      <c r="M14" s="17">
        <f t="shared" si="3"/>
        <v>0</v>
      </c>
      <c r="N14" s="17"/>
      <c r="O14" s="17"/>
      <c r="P14" s="17"/>
      <c r="Q14" s="17">
        <f t="shared" si="4"/>
        <v>0</v>
      </c>
      <c r="R14" s="23">
        <f t="shared" si="1"/>
        <v>0</v>
      </c>
      <c r="S14" s="7"/>
      <c r="T14" s="7"/>
      <c r="U14" s="7"/>
      <c r="V14" s="7"/>
    </row>
    <row r="15" spans="1:22" x14ac:dyDescent="0.25">
      <c r="A15" s="1" t="s">
        <v>47</v>
      </c>
      <c r="B15" s="5">
        <v>1.6</v>
      </c>
      <c r="C15" s="5">
        <v>2.2000000000000002</v>
      </c>
      <c r="D15" s="5">
        <v>2.5</v>
      </c>
      <c r="E15" s="22">
        <f t="shared" si="2"/>
        <v>6.3000000000000007</v>
      </c>
      <c r="F15" s="5"/>
      <c r="G15" s="17"/>
      <c r="H15" s="5"/>
      <c r="I15" s="17">
        <f t="shared" si="0"/>
        <v>0</v>
      </c>
      <c r="J15" s="17"/>
      <c r="K15" s="17"/>
      <c r="L15" s="17"/>
      <c r="M15" s="17">
        <f t="shared" si="3"/>
        <v>0</v>
      </c>
      <c r="N15" s="17"/>
      <c r="O15" s="17"/>
      <c r="P15" s="17"/>
      <c r="Q15" s="17">
        <f t="shared" si="4"/>
        <v>0</v>
      </c>
      <c r="R15" s="23">
        <f t="shared" si="1"/>
        <v>6.3000000000000007</v>
      </c>
      <c r="S15" s="7"/>
      <c r="T15" s="7"/>
      <c r="U15" s="7"/>
      <c r="V15" s="7"/>
    </row>
    <row r="16" spans="1:22" x14ac:dyDescent="0.25">
      <c r="A16" s="1" t="s">
        <v>48</v>
      </c>
      <c r="B16" s="5">
        <v>2.1</v>
      </c>
      <c r="C16" s="5">
        <v>2.5</v>
      </c>
      <c r="D16" s="5">
        <v>2.1</v>
      </c>
      <c r="E16" s="22">
        <f t="shared" si="2"/>
        <v>6.6999999999999993</v>
      </c>
      <c r="F16" s="5"/>
      <c r="G16" s="17"/>
      <c r="H16" s="5"/>
      <c r="I16" s="17">
        <f t="shared" si="0"/>
        <v>0</v>
      </c>
      <c r="J16" s="17"/>
      <c r="K16" s="17"/>
      <c r="L16" s="17"/>
      <c r="M16" s="17">
        <f t="shared" si="3"/>
        <v>0</v>
      </c>
      <c r="N16" s="17"/>
      <c r="O16" s="17"/>
      <c r="P16" s="17"/>
      <c r="Q16" s="17">
        <f t="shared" si="4"/>
        <v>0</v>
      </c>
      <c r="R16" s="23">
        <f t="shared" si="1"/>
        <v>6.6999999999999993</v>
      </c>
      <c r="S16" s="7"/>
      <c r="T16" s="7"/>
      <c r="U16" s="7"/>
      <c r="V16" s="7"/>
    </row>
    <row r="17" spans="1:22" x14ac:dyDescent="0.25">
      <c r="A17" s="1" t="s">
        <v>49</v>
      </c>
      <c r="B17" s="5">
        <v>2</v>
      </c>
      <c r="C17" s="5">
        <v>1.7</v>
      </c>
      <c r="D17" s="5">
        <v>2.4</v>
      </c>
      <c r="E17" s="22">
        <f t="shared" si="2"/>
        <v>6.1</v>
      </c>
      <c r="F17" s="5"/>
      <c r="G17" s="17"/>
      <c r="H17" s="5"/>
      <c r="I17" s="17">
        <f t="shared" si="0"/>
        <v>0</v>
      </c>
      <c r="J17" s="17"/>
      <c r="K17" s="17"/>
      <c r="L17" s="17"/>
      <c r="M17" s="17">
        <f t="shared" si="3"/>
        <v>0</v>
      </c>
      <c r="N17" s="17"/>
      <c r="O17" s="17"/>
      <c r="P17" s="17"/>
      <c r="Q17" s="17">
        <f t="shared" si="4"/>
        <v>0</v>
      </c>
      <c r="R17" s="23">
        <f t="shared" si="1"/>
        <v>6.1</v>
      </c>
      <c r="S17" s="7"/>
      <c r="T17" s="7"/>
      <c r="U17" s="7"/>
      <c r="V17" s="7"/>
    </row>
    <row r="18" spans="1:22" x14ac:dyDescent="0.25">
      <c r="A18" s="1" t="s">
        <v>50</v>
      </c>
      <c r="B18" s="5">
        <v>0.2</v>
      </c>
      <c r="C18" s="5">
        <v>0.2</v>
      </c>
      <c r="D18" s="5">
        <v>0.2</v>
      </c>
      <c r="E18" s="22">
        <f t="shared" si="2"/>
        <v>0.60000000000000009</v>
      </c>
      <c r="F18" s="5"/>
      <c r="G18" s="17"/>
      <c r="H18" s="5"/>
      <c r="I18" s="17">
        <f t="shared" si="0"/>
        <v>0</v>
      </c>
      <c r="J18" s="17"/>
      <c r="K18" s="17"/>
      <c r="L18" s="17"/>
      <c r="M18" s="17">
        <f t="shared" si="3"/>
        <v>0</v>
      </c>
      <c r="N18" s="17"/>
      <c r="O18" s="17"/>
      <c r="P18" s="17"/>
      <c r="Q18" s="17">
        <f t="shared" si="4"/>
        <v>0</v>
      </c>
      <c r="R18" s="23">
        <f t="shared" si="1"/>
        <v>0.60000000000000009</v>
      </c>
      <c r="S18" s="7"/>
      <c r="T18" s="7"/>
      <c r="U18" s="7"/>
      <c r="V18" s="7"/>
    </row>
    <row r="19" spans="1:22" x14ac:dyDescent="0.25">
      <c r="A19" s="1" t="s">
        <v>51</v>
      </c>
      <c r="B19" s="5">
        <v>0.6</v>
      </c>
      <c r="C19" s="5">
        <v>0.8</v>
      </c>
      <c r="D19" s="5">
        <v>0.9</v>
      </c>
      <c r="E19" s="22">
        <f t="shared" si="2"/>
        <v>2.2999999999999998</v>
      </c>
      <c r="F19" s="5"/>
      <c r="G19" s="17"/>
      <c r="H19" s="5"/>
      <c r="I19" s="17">
        <f t="shared" si="0"/>
        <v>0</v>
      </c>
      <c r="J19" s="17"/>
      <c r="K19" s="17"/>
      <c r="L19" s="17"/>
      <c r="M19" s="17">
        <f t="shared" si="3"/>
        <v>0</v>
      </c>
      <c r="N19" s="17"/>
      <c r="O19" s="17"/>
      <c r="P19" s="17"/>
      <c r="Q19" s="17">
        <f t="shared" si="4"/>
        <v>0</v>
      </c>
      <c r="R19" s="23">
        <f t="shared" si="1"/>
        <v>2.2999999999999998</v>
      </c>
      <c r="S19" s="7"/>
      <c r="T19" s="7"/>
      <c r="U19" s="7"/>
      <c r="V19" s="7"/>
    </row>
    <row r="20" spans="1:22" x14ac:dyDescent="0.25">
      <c r="A20" s="1" t="s">
        <v>52</v>
      </c>
      <c r="B20" s="5">
        <v>3.1</v>
      </c>
      <c r="C20" s="5">
        <v>3.1</v>
      </c>
      <c r="D20" s="5">
        <v>3.4</v>
      </c>
      <c r="E20" s="22">
        <f t="shared" si="2"/>
        <v>9.6</v>
      </c>
      <c r="F20" s="5"/>
      <c r="G20" s="17"/>
      <c r="H20" s="5"/>
      <c r="I20" s="17">
        <f t="shared" si="0"/>
        <v>0</v>
      </c>
      <c r="J20" s="17"/>
      <c r="K20" s="17"/>
      <c r="L20" s="17"/>
      <c r="M20" s="17">
        <f t="shared" si="3"/>
        <v>0</v>
      </c>
      <c r="N20" s="17"/>
      <c r="O20" s="17"/>
      <c r="P20" s="17"/>
      <c r="Q20" s="17">
        <f t="shared" si="4"/>
        <v>0</v>
      </c>
      <c r="R20" s="23">
        <f t="shared" si="1"/>
        <v>9.6</v>
      </c>
      <c r="S20" s="7"/>
      <c r="T20" s="7"/>
      <c r="U20" s="7"/>
      <c r="V20" s="7"/>
    </row>
    <row r="21" spans="1:22" x14ac:dyDescent="0.25">
      <c r="A21" s="1" t="s">
        <v>53</v>
      </c>
      <c r="B21" s="5">
        <v>3.3</v>
      </c>
      <c r="C21" s="5">
        <v>3.5</v>
      </c>
      <c r="D21" s="5">
        <v>3.9</v>
      </c>
      <c r="E21" s="22">
        <f t="shared" si="2"/>
        <v>10.7</v>
      </c>
      <c r="F21" s="5"/>
      <c r="G21" s="17"/>
      <c r="H21" s="5"/>
      <c r="I21" s="17">
        <f t="shared" si="0"/>
        <v>0</v>
      </c>
      <c r="J21" s="17"/>
      <c r="K21" s="17"/>
      <c r="L21" s="17"/>
      <c r="M21" s="17">
        <f t="shared" si="3"/>
        <v>0</v>
      </c>
      <c r="N21" s="17"/>
      <c r="O21" s="17"/>
      <c r="P21" s="17"/>
      <c r="Q21" s="17">
        <f t="shared" si="4"/>
        <v>0</v>
      </c>
      <c r="R21" s="23">
        <f t="shared" si="1"/>
        <v>10.7</v>
      </c>
      <c r="S21" s="7"/>
      <c r="T21" s="7"/>
      <c r="U21" s="7"/>
      <c r="V21" s="7"/>
    </row>
    <row r="22" spans="1:22" x14ac:dyDescent="0.25">
      <c r="A22" s="1" t="s">
        <v>54</v>
      </c>
      <c r="B22" s="5">
        <v>5.4</v>
      </c>
      <c r="C22" s="5">
        <v>5.0999999999999996</v>
      </c>
      <c r="D22" s="5">
        <v>5.2</v>
      </c>
      <c r="E22" s="22">
        <f t="shared" si="2"/>
        <v>15.7</v>
      </c>
      <c r="F22" s="5"/>
      <c r="G22" s="17"/>
      <c r="H22" s="5"/>
      <c r="I22" s="17">
        <f t="shared" si="0"/>
        <v>0</v>
      </c>
      <c r="J22" s="17"/>
      <c r="K22" s="17"/>
      <c r="L22" s="17"/>
      <c r="M22" s="17">
        <f t="shared" si="3"/>
        <v>0</v>
      </c>
      <c r="N22" s="17"/>
      <c r="O22" s="17"/>
      <c r="P22" s="17"/>
      <c r="Q22" s="17">
        <f t="shared" si="4"/>
        <v>0</v>
      </c>
      <c r="R22" s="23">
        <f t="shared" si="1"/>
        <v>15.7</v>
      </c>
      <c r="S22" s="7"/>
      <c r="T22" s="7"/>
      <c r="U22" s="7"/>
      <c r="V22" s="7"/>
    </row>
    <row r="23" spans="1:22" x14ac:dyDescent="0.25">
      <c r="A23" s="1" t="s">
        <v>55</v>
      </c>
      <c r="B23" s="5">
        <v>0</v>
      </c>
      <c r="C23" s="5">
        <v>0</v>
      </c>
      <c r="D23" s="5">
        <v>0</v>
      </c>
      <c r="E23" s="22">
        <f t="shared" si="2"/>
        <v>0</v>
      </c>
      <c r="F23" s="5"/>
      <c r="G23" s="17"/>
      <c r="H23" s="5"/>
      <c r="I23" s="17">
        <f t="shared" si="0"/>
        <v>0</v>
      </c>
      <c r="J23" s="17"/>
      <c r="K23" s="17"/>
      <c r="L23" s="17"/>
      <c r="M23" s="17">
        <f t="shared" si="3"/>
        <v>0</v>
      </c>
      <c r="N23" s="17"/>
      <c r="O23" s="17"/>
      <c r="P23" s="17"/>
      <c r="Q23" s="17">
        <f t="shared" si="4"/>
        <v>0</v>
      </c>
      <c r="R23" s="23">
        <f t="shared" si="1"/>
        <v>0</v>
      </c>
      <c r="S23" s="7"/>
      <c r="T23" s="7"/>
      <c r="U23" s="7"/>
      <c r="V23" s="7"/>
    </row>
    <row r="24" spans="1:22" x14ac:dyDescent="0.25">
      <c r="A24" s="1" t="s">
        <v>56</v>
      </c>
      <c r="B24" s="5">
        <v>0.7</v>
      </c>
      <c r="C24" s="5">
        <v>0.8</v>
      </c>
      <c r="D24" s="5">
        <v>0.7</v>
      </c>
      <c r="E24" s="22">
        <f t="shared" si="2"/>
        <v>2.2000000000000002</v>
      </c>
      <c r="F24" s="5"/>
      <c r="G24" s="17"/>
      <c r="H24" s="5"/>
      <c r="I24" s="17">
        <f t="shared" si="0"/>
        <v>0</v>
      </c>
      <c r="J24" s="17"/>
      <c r="K24" s="17"/>
      <c r="L24" s="17"/>
      <c r="M24" s="17">
        <f t="shared" si="3"/>
        <v>0</v>
      </c>
      <c r="N24" s="17"/>
      <c r="O24" s="17"/>
      <c r="P24" s="17"/>
      <c r="Q24" s="17">
        <f t="shared" si="4"/>
        <v>0</v>
      </c>
      <c r="R24" s="23">
        <f t="shared" si="1"/>
        <v>2.2000000000000002</v>
      </c>
      <c r="S24" s="7"/>
      <c r="T24" s="7"/>
      <c r="U24" s="7"/>
      <c r="V24" s="7"/>
    </row>
    <row r="25" spans="1:22" x14ac:dyDescent="0.25">
      <c r="A25" s="1" t="s">
        <v>57</v>
      </c>
      <c r="B25" s="5">
        <v>5</v>
      </c>
      <c r="C25" s="5">
        <v>5.2</v>
      </c>
      <c r="D25" s="5">
        <v>6.8</v>
      </c>
      <c r="E25" s="22">
        <f t="shared" si="2"/>
        <v>17</v>
      </c>
      <c r="F25" s="5"/>
      <c r="G25" s="17"/>
      <c r="H25" s="5"/>
      <c r="I25" s="17">
        <f t="shared" si="0"/>
        <v>0</v>
      </c>
      <c r="J25" s="17"/>
      <c r="K25" s="17"/>
      <c r="L25" s="17"/>
      <c r="M25" s="17">
        <f t="shared" si="3"/>
        <v>0</v>
      </c>
      <c r="N25" s="17"/>
      <c r="O25" s="17"/>
      <c r="P25" s="17"/>
      <c r="Q25" s="17">
        <f t="shared" si="4"/>
        <v>0</v>
      </c>
      <c r="R25" s="23">
        <f t="shared" si="1"/>
        <v>17</v>
      </c>
      <c r="S25" s="7"/>
      <c r="T25" s="7"/>
      <c r="U25" s="7"/>
      <c r="V25" s="7"/>
    </row>
    <row r="26" spans="1:22" x14ac:dyDescent="0.25">
      <c r="A26" s="1" t="s">
        <v>58</v>
      </c>
      <c r="B26" s="5">
        <v>0</v>
      </c>
      <c r="C26" s="5">
        <v>0</v>
      </c>
      <c r="D26" s="5">
        <v>0</v>
      </c>
      <c r="E26" s="22">
        <f t="shared" si="2"/>
        <v>0</v>
      </c>
      <c r="F26" s="5"/>
      <c r="G26" s="17"/>
      <c r="H26" s="5"/>
      <c r="I26" s="17">
        <f t="shared" si="0"/>
        <v>0</v>
      </c>
      <c r="J26" s="17"/>
      <c r="K26" s="17"/>
      <c r="L26" s="17"/>
      <c r="M26" s="17">
        <f t="shared" si="3"/>
        <v>0</v>
      </c>
      <c r="N26" s="17"/>
      <c r="O26" s="17"/>
      <c r="P26" s="17"/>
      <c r="Q26" s="17">
        <f t="shared" si="4"/>
        <v>0</v>
      </c>
      <c r="R26" s="23">
        <f t="shared" si="1"/>
        <v>0</v>
      </c>
      <c r="S26" s="7"/>
      <c r="T26" s="7"/>
      <c r="U26" s="7"/>
      <c r="V26" s="7"/>
    </row>
    <row r="27" spans="1:22" x14ac:dyDescent="0.25">
      <c r="A27" s="1" t="s">
        <v>59</v>
      </c>
      <c r="B27" s="5">
        <v>9.3000000000000007</v>
      </c>
      <c r="C27" s="5">
        <v>10.5</v>
      </c>
      <c r="D27" s="5">
        <v>13.6</v>
      </c>
      <c r="E27" s="22">
        <f t="shared" si="2"/>
        <v>33.4</v>
      </c>
      <c r="F27" s="5"/>
      <c r="G27" s="17"/>
      <c r="H27" s="5"/>
      <c r="I27" s="17">
        <f t="shared" si="0"/>
        <v>0</v>
      </c>
      <c r="J27" s="17"/>
      <c r="K27" s="17"/>
      <c r="L27" s="17"/>
      <c r="M27" s="17">
        <f t="shared" si="3"/>
        <v>0</v>
      </c>
      <c r="N27" s="17"/>
      <c r="O27" s="17"/>
      <c r="P27" s="17"/>
      <c r="Q27" s="17">
        <f t="shared" si="4"/>
        <v>0</v>
      </c>
      <c r="R27" s="23">
        <f t="shared" si="1"/>
        <v>33.4</v>
      </c>
      <c r="S27" s="7"/>
      <c r="T27" s="7"/>
      <c r="U27" s="7"/>
      <c r="V27" s="7"/>
    </row>
    <row r="28" spans="1:22" x14ac:dyDescent="0.25">
      <c r="A28" s="1" t="s">
        <v>60</v>
      </c>
      <c r="B28" s="5">
        <v>13.7</v>
      </c>
      <c r="C28" s="5">
        <v>28.9</v>
      </c>
      <c r="D28" s="5">
        <v>29.9</v>
      </c>
      <c r="E28" s="22">
        <f t="shared" si="2"/>
        <v>72.5</v>
      </c>
      <c r="F28" s="5"/>
      <c r="G28" s="17"/>
      <c r="H28" s="5"/>
      <c r="I28" s="17">
        <f t="shared" si="0"/>
        <v>0</v>
      </c>
      <c r="J28" s="17"/>
      <c r="K28" s="17"/>
      <c r="L28" s="17"/>
      <c r="M28" s="17">
        <f t="shared" si="3"/>
        <v>0</v>
      </c>
      <c r="N28" s="17"/>
      <c r="O28" s="17"/>
      <c r="P28" s="17"/>
      <c r="Q28" s="17">
        <f t="shared" si="4"/>
        <v>0</v>
      </c>
      <c r="R28" s="23">
        <f t="shared" si="1"/>
        <v>72.5</v>
      </c>
      <c r="S28" s="7"/>
      <c r="T28" s="7"/>
      <c r="U28" s="7"/>
      <c r="V28" s="7"/>
    </row>
    <row r="29" spans="1:22" x14ac:dyDescent="0.25">
      <c r="A29" s="1" t="s">
        <v>61</v>
      </c>
      <c r="B29" s="5">
        <v>4.9000000000000004</v>
      </c>
      <c r="C29" s="5">
        <v>5.4</v>
      </c>
      <c r="D29" s="5">
        <v>5.3</v>
      </c>
      <c r="E29" s="22">
        <f t="shared" si="2"/>
        <v>15.600000000000001</v>
      </c>
      <c r="F29" s="5"/>
      <c r="G29" s="17"/>
      <c r="H29" s="5"/>
      <c r="I29" s="17">
        <f t="shared" si="0"/>
        <v>0</v>
      </c>
      <c r="J29" s="17"/>
      <c r="K29" s="17"/>
      <c r="L29" s="17"/>
      <c r="M29" s="17">
        <f t="shared" si="3"/>
        <v>0</v>
      </c>
      <c r="N29" s="17"/>
      <c r="O29" s="17"/>
      <c r="P29" s="17"/>
      <c r="Q29" s="17">
        <f t="shared" si="4"/>
        <v>0</v>
      </c>
      <c r="R29" s="23">
        <f t="shared" si="1"/>
        <v>15.600000000000001</v>
      </c>
      <c r="S29" s="7"/>
      <c r="T29" s="7"/>
      <c r="U29" s="7"/>
      <c r="V29" s="7"/>
    </row>
    <row r="30" spans="1:22" x14ac:dyDescent="0.25">
      <c r="A30" s="1" t="s">
        <v>62</v>
      </c>
      <c r="B30" s="5">
        <v>138.19999999999999</v>
      </c>
      <c r="C30" s="5">
        <v>149.1</v>
      </c>
      <c r="D30" s="5">
        <v>159.4</v>
      </c>
      <c r="E30" s="22">
        <f t="shared" si="2"/>
        <v>446.69999999999993</v>
      </c>
      <c r="F30" s="5"/>
      <c r="G30" s="17"/>
      <c r="H30" s="5"/>
      <c r="I30" s="17">
        <f t="shared" si="0"/>
        <v>0</v>
      </c>
      <c r="J30" s="17"/>
      <c r="K30" s="17"/>
      <c r="L30" s="17"/>
      <c r="M30" s="17">
        <f t="shared" si="3"/>
        <v>0</v>
      </c>
      <c r="N30" s="17"/>
      <c r="O30" s="17"/>
      <c r="P30" s="17"/>
      <c r="Q30" s="17">
        <f t="shared" si="4"/>
        <v>0</v>
      </c>
      <c r="R30" s="23">
        <f t="shared" si="1"/>
        <v>446.69999999999993</v>
      </c>
      <c r="S30" s="7"/>
      <c r="T30" s="7"/>
      <c r="U30" s="7"/>
      <c r="V30" s="7"/>
    </row>
    <row r="31" spans="1:22" x14ac:dyDescent="0.25">
      <c r="A31" s="1" t="s">
        <v>63</v>
      </c>
      <c r="B31" s="5">
        <v>31.5</v>
      </c>
      <c r="C31" s="5">
        <v>38.1</v>
      </c>
      <c r="D31" s="5">
        <v>42.6</v>
      </c>
      <c r="E31" s="22">
        <f t="shared" si="2"/>
        <v>112.19999999999999</v>
      </c>
      <c r="F31" s="5"/>
      <c r="G31" s="17"/>
      <c r="H31" s="5"/>
      <c r="I31" s="17">
        <f t="shared" si="0"/>
        <v>0</v>
      </c>
      <c r="J31" s="17"/>
      <c r="K31" s="17"/>
      <c r="L31" s="17"/>
      <c r="M31" s="17">
        <f t="shared" si="3"/>
        <v>0</v>
      </c>
      <c r="N31" s="17"/>
      <c r="O31" s="17"/>
      <c r="P31" s="17"/>
      <c r="Q31" s="17">
        <f t="shared" si="4"/>
        <v>0</v>
      </c>
      <c r="R31" s="23">
        <f t="shared" si="1"/>
        <v>112.19999999999999</v>
      </c>
      <c r="S31" s="7"/>
      <c r="T31" s="7"/>
      <c r="U31" s="7"/>
      <c r="V31" s="7"/>
    </row>
    <row r="32" spans="1:22" x14ac:dyDescent="0.25">
      <c r="A32" s="1" t="s">
        <v>64</v>
      </c>
      <c r="B32" s="5">
        <v>13.9</v>
      </c>
      <c r="C32" s="5">
        <v>13</v>
      </c>
      <c r="D32" s="5">
        <v>15</v>
      </c>
      <c r="E32" s="22">
        <f t="shared" si="2"/>
        <v>41.9</v>
      </c>
      <c r="F32" s="5"/>
      <c r="G32" s="17"/>
      <c r="H32" s="5"/>
      <c r="I32" s="17">
        <f t="shared" si="0"/>
        <v>0</v>
      </c>
      <c r="J32" s="17"/>
      <c r="K32" s="17"/>
      <c r="L32" s="17"/>
      <c r="M32" s="17">
        <f t="shared" si="3"/>
        <v>0</v>
      </c>
      <c r="N32" s="17"/>
      <c r="O32" s="17"/>
      <c r="P32" s="17"/>
      <c r="Q32" s="17">
        <f t="shared" si="4"/>
        <v>0</v>
      </c>
      <c r="R32" s="23">
        <f t="shared" si="1"/>
        <v>41.9</v>
      </c>
      <c r="S32" s="7"/>
      <c r="T32" s="7"/>
      <c r="U32" s="7"/>
      <c r="V32" s="7"/>
    </row>
    <row r="33" spans="1:22" x14ac:dyDescent="0.25">
      <c r="A33" s="1" t="s">
        <v>65</v>
      </c>
      <c r="B33" s="5">
        <v>0.8</v>
      </c>
      <c r="C33" s="5">
        <v>0.8</v>
      </c>
      <c r="D33" s="5">
        <v>0</v>
      </c>
      <c r="E33" s="22">
        <f t="shared" si="2"/>
        <v>1.6</v>
      </c>
      <c r="F33" s="5"/>
      <c r="G33" s="17"/>
      <c r="H33" s="5"/>
      <c r="I33" s="17">
        <f t="shared" si="0"/>
        <v>0</v>
      </c>
      <c r="J33" s="17"/>
      <c r="K33" s="17"/>
      <c r="L33" s="17"/>
      <c r="M33" s="17">
        <f t="shared" si="3"/>
        <v>0</v>
      </c>
      <c r="N33" s="17"/>
      <c r="O33" s="17"/>
      <c r="P33" s="17"/>
      <c r="Q33" s="17">
        <f t="shared" si="4"/>
        <v>0</v>
      </c>
      <c r="R33" s="23">
        <f t="shared" si="1"/>
        <v>1.6</v>
      </c>
      <c r="S33" s="7"/>
      <c r="T33" s="7"/>
      <c r="U33" s="7"/>
      <c r="V33" s="7"/>
    </row>
    <row r="34" spans="1:22" ht="27" x14ac:dyDescent="0.25">
      <c r="A34" s="1" t="s">
        <v>66</v>
      </c>
      <c r="B34" s="5">
        <v>9.1999999999999993</v>
      </c>
      <c r="C34" s="5">
        <v>20.7</v>
      </c>
      <c r="D34" s="5">
        <v>17.399999999999999</v>
      </c>
      <c r="E34" s="22">
        <f t="shared" si="2"/>
        <v>47.3</v>
      </c>
      <c r="F34" s="5"/>
      <c r="G34" s="17"/>
      <c r="H34" s="5"/>
      <c r="I34" s="17">
        <f t="shared" si="0"/>
        <v>0</v>
      </c>
      <c r="J34" s="17"/>
      <c r="K34" s="17"/>
      <c r="L34" s="17"/>
      <c r="M34" s="17">
        <f t="shared" si="3"/>
        <v>0</v>
      </c>
      <c r="N34" s="17"/>
      <c r="O34" s="17"/>
      <c r="P34" s="17"/>
      <c r="Q34" s="17">
        <f t="shared" si="4"/>
        <v>0</v>
      </c>
      <c r="R34" s="23">
        <f t="shared" si="1"/>
        <v>47.3</v>
      </c>
      <c r="S34" s="7"/>
      <c r="T34" s="7"/>
      <c r="U34" s="7"/>
      <c r="V34" s="7"/>
    </row>
    <row r="35" spans="1:22" x14ac:dyDescent="0.25">
      <c r="A35" s="1" t="s">
        <v>67</v>
      </c>
      <c r="B35" s="5">
        <v>3.3</v>
      </c>
      <c r="C35" s="5">
        <v>3.4</v>
      </c>
      <c r="D35" s="5">
        <v>8.6999999999999993</v>
      </c>
      <c r="E35" s="22">
        <f t="shared" si="2"/>
        <v>15.399999999999999</v>
      </c>
      <c r="F35" s="5"/>
      <c r="G35" s="17"/>
      <c r="H35" s="5"/>
      <c r="I35" s="17">
        <f t="shared" si="0"/>
        <v>0</v>
      </c>
      <c r="J35" s="17"/>
      <c r="K35" s="17"/>
      <c r="L35" s="17"/>
      <c r="M35" s="17">
        <f t="shared" si="3"/>
        <v>0</v>
      </c>
      <c r="N35" s="17"/>
      <c r="O35" s="17"/>
      <c r="P35" s="17"/>
      <c r="Q35" s="17">
        <f t="shared" si="4"/>
        <v>0</v>
      </c>
      <c r="R35" s="23">
        <f t="shared" si="1"/>
        <v>15.399999999999999</v>
      </c>
      <c r="S35" s="7"/>
      <c r="T35" s="7"/>
      <c r="U35" s="7"/>
      <c r="V35" s="7"/>
    </row>
    <row r="36" spans="1:22" x14ac:dyDescent="0.25">
      <c r="A36" s="1" t="s">
        <v>68</v>
      </c>
      <c r="B36" s="5">
        <v>0.3</v>
      </c>
      <c r="C36" s="5">
        <v>0.3</v>
      </c>
      <c r="D36" s="5">
        <v>0.3</v>
      </c>
      <c r="E36" s="22">
        <f t="shared" si="2"/>
        <v>0.89999999999999991</v>
      </c>
      <c r="F36" s="5"/>
      <c r="G36" s="17"/>
      <c r="H36" s="5"/>
      <c r="I36" s="17">
        <f t="shared" si="0"/>
        <v>0</v>
      </c>
      <c r="J36" s="17"/>
      <c r="K36" s="17"/>
      <c r="L36" s="17"/>
      <c r="M36" s="17">
        <f t="shared" si="3"/>
        <v>0</v>
      </c>
      <c r="N36" s="17"/>
      <c r="O36" s="17"/>
      <c r="P36" s="17"/>
      <c r="Q36" s="17">
        <f t="shared" si="4"/>
        <v>0</v>
      </c>
      <c r="R36" s="23">
        <f t="shared" si="1"/>
        <v>0.89999999999999991</v>
      </c>
      <c r="S36" s="7"/>
      <c r="T36" s="7"/>
      <c r="U36" s="7"/>
      <c r="V36" s="7"/>
    </row>
    <row r="37" spans="1:22" x14ac:dyDescent="0.25">
      <c r="A37" s="1" t="s">
        <v>69</v>
      </c>
      <c r="B37" s="5">
        <v>0.6</v>
      </c>
      <c r="C37" s="5">
        <v>0.8</v>
      </c>
      <c r="D37" s="5">
        <v>1</v>
      </c>
      <c r="E37" s="22">
        <f t="shared" si="2"/>
        <v>2.4</v>
      </c>
      <c r="F37" s="5"/>
      <c r="G37" s="17"/>
      <c r="H37" s="5"/>
      <c r="I37" s="17">
        <f t="shared" si="0"/>
        <v>0</v>
      </c>
      <c r="J37" s="17"/>
      <c r="K37" s="17"/>
      <c r="L37" s="17"/>
      <c r="M37" s="17">
        <f t="shared" si="3"/>
        <v>0</v>
      </c>
      <c r="N37" s="17"/>
      <c r="O37" s="17"/>
      <c r="P37" s="17"/>
      <c r="Q37" s="17">
        <f t="shared" si="4"/>
        <v>0</v>
      </c>
      <c r="R37" s="23">
        <f t="shared" si="1"/>
        <v>2.4</v>
      </c>
      <c r="S37" s="7"/>
      <c r="T37" s="7"/>
      <c r="U37" s="7"/>
      <c r="V37" s="7"/>
    </row>
    <row r="38" spans="1:22" x14ac:dyDescent="0.25">
      <c r="A38" s="1" t="s">
        <v>70</v>
      </c>
      <c r="B38" s="5">
        <v>2.4</v>
      </c>
      <c r="C38" s="5">
        <v>4.0999999999999996</v>
      </c>
      <c r="D38" s="5">
        <v>2.6</v>
      </c>
      <c r="E38" s="22">
        <f t="shared" si="2"/>
        <v>9.1</v>
      </c>
      <c r="F38" s="5"/>
      <c r="G38" s="17"/>
      <c r="H38" s="5"/>
      <c r="I38" s="17">
        <f t="shared" si="0"/>
        <v>0</v>
      </c>
      <c r="J38" s="17"/>
      <c r="K38" s="17"/>
      <c r="L38" s="17"/>
      <c r="M38" s="17">
        <f t="shared" si="3"/>
        <v>0</v>
      </c>
      <c r="N38" s="17"/>
      <c r="O38" s="17"/>
      <c r="P38" s="17"/>
      <c r="Q38" s="17">
        <f t="shared" si="4"/>
        <v>0</v>
      </c>
      <c r="R38" s="23">
        <f t="shared" si="1"/>
        <v>9.1</v>
      </c>
      <c r="S38" s="7"/>
      <c r="T38" s="7"/>
      <c r="U38" s="7"/>
      <c r="V38" s="7"/>
    </row>
    <row r="39" spans="1:22" x14ac:dyDescent="0.25">
      <c r="A39" s="1" t="s">
        <v>71</v>
      </c>
      <c r="B39" s="5">
        <v>3.2</v>
      </c>
      <c r="C39" s="5">
        <v>3.2</v>
      </c>
      <c r="D39" s="5">
        <v>3.6</v>
      </c>
      <c r="E39" s="22">
        <f t="shared" si="2"/>
        <v>10</v>
      </c>
      <c r="F39" s="5"/>
      <c r="G39" s="17"/>
      <c r="H39" s="5"/>
      <c r="I39" s="17">
        <f t="shared" si="0"/>
        <v>0</v>
      </c>
      <c r="J39" s="17"/>
      <c r="K39" s="17"/>
      <c r="L39" s="17"/>
      <c r="M39" s="17">
        <f t="shared" si="3"/>
        <v>0</v>
      </c>
      <c r="N39" s="17"/>
      <c r="O39" s="17"/>
      <c r="P39" s="17"/>
      <c r="Q39" s="17">
        <f t="shared" si="4"/>
        <v>0</v>
      </c>
      <c r="R39" s="23">
        <f t="shared" si="1"/>
        <v>10</v>
      </c>
      <c r="S39" s="7"/>
      <c r="T39" s="7"/>
      <c r="U39" s="7"/>
      <c r="V39" s="7"/>
    </row>
    <row r="40" spans="1:22" x14ac:dyDescent="0.25">
      <c r="A40" s="1" t="s">
        <v>72</v>
      </c>
      <c r="B40" s="5">
        <v>2.2999999999999998</v>
      </c>
      <c r="C40" s="5">
        <v>2.4</v>
      </c>
      <c r="D40" s="5">
        <v>3.1</v>
      </c>
      <c r="E40" s="22">
        <f t="shared" si="2"/>
        <v>7.7999999999999989</v>
      </c>
      <c r="F40" s="5"/>
      <c r="G40" s="17"/>
      <c r="H40" s="5"/>
      <c r="I40" s="17">
        <f t="shared" si="0"/>
        <v>0</v>
      </c>
      <c r="J40" s="17"/>
      <c r="K40" s="17"/>
      <c r="L40" s="17"/>
      <c r="M40" s="17">
        <f t="shared" si="3"/>
        <v>0</v>
      </c>
      <c r="N40" s="17"/>
      <c r="O40" s="17"/>
      <c r="P40" s="17"/>
      <c r="Q40" s="17">
        <f t="shared" si="4"/>
        <v>0</v>
      </c>
      <c r="R40" s="23">
        <f t="shared" si="1"/>
        <v>7.7999999999999989</v>
      </c>
      <c r="S40" s="7"/>
      <c r="T40" s="7"/>
      <c r="U40" s="7"/>
      <c r="V40" s="7"/>
    </row>
    <row r="41" spans="1:22" x14ac:dyDescent="0.25">
      <c r="A41" s="1" t="s">
        <v>73</v>
      </c>
      <c r="B41" s="5">
        <v>3.1</v>
      </c>
      <c r="C41" s="5">
        <v>3.7</v>
      </c>
      <c r="D41" s="5">
        <v>3.7</v>
      </c>
      <c r="E41" s="22">
        <f t="shared" si="2"/>
        <v>10.5</v>
      </c>
      <c r="F41" s="5"/>
      <c r="G41" s="17"/>
      <c r="H41" s="5"/>
      <c r="I41" s="17">
        <f t="shared" si="0"/>
        <v>0</v>
      </c>
      <c r="J41" s="17"/>
      <c r="K41" s="17"/>
      <c r="L41" s="17"/>
      <c r="M41" s="17">
        <f t="shared" si="3"/>
        <v>0</v>
      </c>
      <c r="N41" s="17"/>
      <c r="O41" s="17"/>
      <c r="P41" s="17"/>
      <c r="Q41" s="17">
        <f t="shared" si="4"/>
        <v>0</v>
      </c>
      <c r="R41" s="23">
        <f t="shared" si="1"/>
        <v>10.5</v>
      </c>
      <c r="S41" s="7"/>
      <c r="T41" s="7"/>
      <c r="U41" s="7"/>
      <c r="V41" s="7"/>
    </row>
    <row r="42" spans="1:22" x14ac:dyDescent="0.25">
      <c r="A42" s="1" t="s">
        <v>74</v>
      </c>
      <c r="B42" s="5">
        <v>1.9</v>
      </c>
      <c r="C42" s="5">
        <v>2</v>
      </c>
      <c r="D42" s="5">
        <v>3.2</v>
      </c>
      <c r="E42" s="22">
        <f t="shared" si="2"/>
        <v>7.1</v>
      </c>
      <c r="F42" s="5"/>
      <c r="G42" s="17"/>
      <c r="H42" s="5"/>
      <c r="I42" s="17">
        <f t="shared" si="0"/>
        <v>0</v>
      </c>
      <c r="J42" s="17"/>
      <c r="K42" s="17"/>
      <c r="L42" s="17"/>
      <c r="M42" s="17">
        <f t="shared" si="3"/>
        <v>0</v>
      </c>
      <c r="N42" s="17"/>
      <c r="O42" s="17"/>
      <c r="P42" s="17"/>
      <c r="Q42" s="17">
        <f t="shared" si="4"/>
        <v>0</v>
      </c>
      <c r="R42" s="23">
        <f t="shared" si="1"/>
        <v>7.1</v>
      </c>
      <c r="S42" s="7"/>
      <c r="T42" s="7"/>
      <c r="U42" s="7"/>
      <c r="V42" s="7"/>
    </row>
    <row r="43" spans="1:22" x14ac:dyDescent="0.25">
      <c r="A43" s="1" t="s">
        <v>75</v>
      </c>
      <c r="B43" s="5">
        <v>0.2</v>
      </c>
      <c r="C43" s="5">
        <v>0.2</v>
      </c>
      <c r="D43" s="5">
        <v>0.2</v>
      </c>
      <c r="E43" s="22">
        <f t="shared" si="2"/>
        <v>0.60000000000000009</v>
      </c>
      <c r="F43" s="5"/>
      <c r="G43" s="17"/>
      <c r="H43" s="5"/>
      <c r="I43" s="17">
        <f t="shared" si="0"/>
        <v>0</v>
      </c>
      <c r="J43" s="17"/>
      <c r="K43" s="17"/>
      <c r="L43" s="17"/>
      <c r="M43" s="17">
        <f t="shared" si="3"/>
        <v>0</v>
      </c>
      <c r="N43" s="17"/>
      <c r="O43" s="17"/>
      <c r="P43" s="17"/>
      <c r="Q43" s="17">
        <f t="shared" si="4"/>
        <v>0</v>
      </c>
      <c r="R43" s="23">
        <f t="shared" si="1"/>
        <v>0.60000000000000009</v>
      </c>
      <c r="S43" s="7"/>
      <c r="T43" s="7"/>
      <c r="U43" s="7"/>
      <c r="V43" s="7"/>
    </row>
    <row r="44" spans="1:22" x14ac:dyDescent="0.25">
      <c r="A44" s="1" t="s">
        <v>76</v>
      </c>
      <c r="B44" s="5">
        <v>27</v>
      </c>
      <c r="C44" s="5">
        <v>36.1</v>
      </c>
      <c r="D44" s="5">
        <v>29.9</v>
      </c>
      <c r="E44" s="22">
        <f t="shared" si="2"/>
        <v>93</v>
      </c>
      <c r="F44" s="5"/>
      <c r="G44" s="17"/>
      <c r="H44" s="5"/>
      <c r="I44" s="17">
        <f t="shared" si="0"/>
        <v>0</v>
      </c>
      <c r="J44" s="17"/>
      <c r="K44" s="17"/>
      <c r="L44" s="17"/>
      <c r="M44" s="17">
        <f t="shared" si="3"/>
        <v>0</v>
      </c>
      <c r="N44" s="17"/>
      <c r="O44" s="17"/>
      <c r="P44" s="17"/>
      <c r="Q44" s="17">
        <f t="shared" si="4"/>
        <v>0</v>
      </c>
      <c r="R44" s="23">
        <f t="shared" si="1"/>
        <v>93</v>
      </c>
      <c r="S44" s="7"/>
      <c r="T44" s="7"/>
      <c r="U44" s="7"/>
      <c r="V44" s="7"/>
    </row>
    <row r="45" spans="1:22" x14ac:dyDescent="0.25">
      <c r="A45" s="1" t="s">
        <v>77</v>
      </c>
      <c r="B45" s="5">
        <v>241.1</v>
      </c>
      <c r="C45" s="5">
        <v>226.3</v>
      </c>
      <c r="D45" s="5">
        <v>335</v>
      </c>
      <c r="E45" s="22">
        <f t="shared" si="2"/>
        <v>802.4</v>
      </c>
      <c r="F45" s="5"/>
      <c r="G45" s="17"/>
      <c r="H45" s="5"/>
      <c r="I45" s="17">
        <f t="shared" si="0"/>
        <v>0</v>
      </c>
      <c r="J45" s="17"/>
      <c r="K45" s="17"/>
      <c r="L45" s="17"/>
      <c r="M45" s="17">
        <f t="shared" si="3"/>
        <v>0</v>
      </c>
      <c r="N45" s="17"/>
      <c r="O45" s="17"/>
      <c r="P45" s="17"/>
      <c r="Q45" s="17">
        <f t="shared" si="4"/>
        <v>0</v>
      </c>
      <c r="R45" s="23">
        <f t="shared" si="1"/>
        <v>802.4</v>
      </c>
      <c r="S45" s="7"/>
      <c r="T45" s="7"/>
      <c r="U45" s="7"/>
      <c r="V45" s="7"/>
    </row>
    <row r="46" spans="1:22" x14ac:dyDescent="0.25">
      <c r="A46" s="1" t="s">
        <v>78</v>
      </c>
      <c r="B46" s="5">
        <v>11.6</v>
      </c>
      <c r="C46" s="5">
        <v>13.7</v>
      </c>
      <c r="D46" s="5">
        <v>12.5</v>
      </c>
      <c r="E46" s="22">
        <f t="shared" si="2"/>
        <v>37.799999999999997</v>
      </c>
      <c r="F46" s="5"/>
      <c r="G46" s="17"/>
      <c r="H46" s="5"/>
      <c r="I46" s="17">
        <f t="shared" si="0"/>
        <v>0</v>
      </c>
      <c r="J46" s="17"/>
      <c r="K46" s="17"/>
      <c r="L46" s="17"/>
      <c r="M46" s="17">
        <f t="shared" si="3"/>
        <v>0</v>
      </c>
      <c r="N46" s="17"/>
      <c r="O46" s="17"/>
      <c r="P46" s="17"/>
      <c r="Q46" s="17">
        <f t="shared" si="4"/>
        <v>0</v>
      </c>
      <c r="R46" s="23">
        <f t="shared" si="1"/>
        <v>37.799999999999997</v>
      </c>
      <c r="S46" s="7"/>
      <c r="T46" s="7"/>
      <c r="U46" s="7"/>
      <c r="V46" s="7"/>
    </row>
    <row r="47" spans="1:22" x14ac:dyDescent="0.25">
      <c r="A47" s="1" t="s">
        <v>79</v>
      </c>
      <c r="B47" s="5">
        <v>0.1</v>
      </c>
      <c r="C47" s="5">
        <v>0.1</v>
      </c>
      <c r="D47" s="5">
        <v>0.1</v>
      </c>
      <c r="E47" s="22">
        <f t="shared" si="2"/>
        <v>0.30000000000000004</v>
      </c>
      <c r="F47" s="5"/>
      <c r="G47" s="17"/>
      <c r="H47" s="5"/>
      <c r="I47" s="17">
        <f t="shared" si="0"/>
        <v>0</v>
      </c>
      <c r="J47" s="17"/>
      <c r="K47" s="17"/>
      <c r="L47" s="17"/>
      <c r="M47" s="17">
        <f t="shared" si="3"/>
        <v>0</v>
      </c>
      <c r="N47" s="17"/>
      <c r="O47" s="17"/>
      <c r="P47" s="17"/>
      <c r="Q47" s="17">
        <f t="shared" si="4"/>
        <v>0</v>
      </c>
      <c r="R47" s="23">
        <f t="shared" si="1"/>
        <v>0.30000000000000004</v>
      </c>
      <c r="S47" s="7"/>
      <c r="T47" s="7"/>
      <c r="U47" s="7"/>
      <c r="V47" s="7"/>
    </row>
    <row r="48" spans="1:22" x14ac:dyDescent="0.25">
      <c r="A48" s="1" t="s">
        <v>80</v>
      </c>
      <c r="B48" s="5">
        <v>1</v>
      </c>
      <c r="C48" s="5">
        <v>1.3</v>
      </c>
      <c r="D48" s="5">
        <v>1.3</v>
      </c>
      <c r="E48" s="22">
        <f t="shared" si="2"/>
        <v>3.5999999999999996</v>
      </c>
      <c r="F48" s="5"/>
      <c r="G48" s="17"/>
      <c r="H48" s="5"/>
      <c r="I48" s="17">
        <f t="shared" si="0"/>
        <v>0</v>
      </c>
      <c r="J48" s="17"/>
      <c r="K48" s="17"/>
      <c r="L48" s="17"/>
      <c r="M48" s="17">
        <f t="shared" si="3"/>
        <v>0</v>
      </c>
      <c r="N48" s="17"/>
      <c r="O48" s="17"/>
      <c r="P48" s="17"/>
      <c r="Q48" s="17">
        <f t="shared" si="4"/>
        <v>0</v>
      </c>
      <c r="R48" s="23">
        <f t="shared" si="1"/>
        <v>3.5999999999999996</v>
      </c>
      <c r="S48" s="7"/>
      <c r="T48" s="7"/>
      <c r="U48" s="7"/>
      <c r="V48" s="7"/>
    </row>
    <row r="49" spans="1:22" x14ac:dyDescent="0.25">
      <c r="A49" s="1" t="s">
        <v>81</v>
      </c>
      <c r="B49" s="5">
        <v>1.1000000000000001</v>
      </c>
      <c r="C49" s="5">
        <v>1.3</v>
      </c>
      <c r="D49" s="5">
        <v>8.6</v>
      </c>
      <c r="E49" s="22">
        <f t="shared" si="2"/>
        <v>11</v>
      </c>
      <c r="F49" s="5"/>
      <c r="G49" s="17"/>
      <c r="H49" s="5"/>
      <c r="I49" s="17">
        <f t="shared" si="0"/>
        <v>0</v>
      </c>
      <c r="J49" s="17"/>
      <c r="K49" s="17"/>
      <c r="L49" s="17"/>
      <c r="M49" s="17">
        <f t="shared" si="3"/>
        <v>0</v>
      </c>
      <c r="N49" s="17"/>
      <c r="O49" s="17"/>
      <c r="P49" s="17"/>
      <c r="Q49" s="17">
        <f t="shared" si="4"/>
        <v>0</v>
      </c>
      <c r="R49" s="23">
        <f t="shared" si="1"/>
        <v>11</v>
      </c>
      <c r="S49" s="7"/>
      <c r="T49" s="7"/>
      <c r="U49" s="7"/>
      <c r="V49" s="7"/>
    </row>
    <row r="50" spans="1:22" x14ac:dyDescent="0.25">
      <c r="A50" s="1" t="s">
        <v>82</v>
      </c>
      <c r="B50" s="5">
        <v>14.8</v>
      </c>
      <c r="C50" s="5">
        <v>17.399999999999999</v>
      </c>
      <c r="D50" s="5">
        <v>31.6</v>
      </c>
      <c r="E50" s="22">
        <f t="shared" si="2"/>
        <v>63.800000000000004</v>
      </c>
      <c r="F50" s="5"/>
      <c r="G50" s="17"/>
      <c r="H50" s="5"/>
      <c r="I50" s="17">
        <f t="shared" si="0"/>
        <v>0</v>
      </c>
      <c r="J50" s="17"/>
      <c r="K50" s="17"/>
      <c r="L50" s="17"/>
      <c r="M50" s="17">
        <f t="shared" si="3"/>
        <v>0</v>
      </c>
      <c r="N50" s="17"/>
      <c r="O50" s="17"/>
      <c r="P50" s="17"/>
      <c r="Q50" s="17">
        <f t="shared" si="4"/>
        <v>0</v>
      </c>
      <c r="R50" s="23">
        <f t="shared" si="1"/>
        <v>63.800000000000004</v>
      </c>
      <c r="S50" s="7"/>
      <c r="T50" s="7"/>
      <c r="U50" s="7"/>
      <c r="V50" s="7"/>
    </row>
    <row r="51" spans="1:22" x14ac:dyDescent="0.25">
      <c r="A51" s="1" t="s">
        <v>83</v>
      </c>
      <c r="B51" s="5">
        <v>2.1</v>
      </c>
      <c r="C51" s="5">
        <v>2</v>
      </c>
      <c r="D51" s="5">
        <v>2.2000000000000002</v>
      </c>
      <c r="E51" s="22">
        <f t="shared" si="2"/>
        <v>6.3</v>
      </c>
      <c r="F51" s="5"/>
      <c r="G51" s="17"/>
      <c r="H51" s="5"/>
      <c r="I51" s="17">
        <f t="shared" si="0"/>
        <v>0</v>
      </c>
      <c r="J51" s="17"/>
      <c r="K51" s="17"/>
      <c r="L51" s="17"/>
      <c r="M51" s="17">
        <f t="shared" si="3"/>
        <v>0</v>
      </c>
      <c r="N51" s="17"/>
      <c r="O51" s="17"/>
      <c r="P51" s="17"/>
      <c r="Q51" s="17">
        <f t="shared" si="4"/>
        <v>0</v>
      </c>
      <c r="R51" s="23">
        <f t="shared" si="1"/>
        <v>6.3</v>
      </c>
      <c r="S51" s="7"/>
      <c r="T51" s="7"/>
      <c r="U51" s="7"/>
      <c r="V51" s="7"/>
    </row>
    <row r="52" spans="1:22" x14ac:dyDescent="0.25">
      <c r="A52" s="1" t="s">
        <v>84</v>
      </c>
      <c r="B52" s="5">
        <v>1.9</v>
      </c>
      <c r="C52" s="5">
        <v>2</v>
      </c>
      <c r="D52" s="5">
        <v>2.1</v>
      </c>
      <c r="E52" s="22">
        <f t="shared" si="2"/>
        <v>6</v>
      </c>
      <c r="F52" s="5"/>
      <c r="G52" s="17"/>
      <c r="H52" s="5"/>
      <c r="I52" s="17">
        <f t="shared" si="0"/>
        <v>0</v>
      </c>
      <c r="J52" s="17"/>
      <c r="K52" s="17"/>
      <c r="L52" s="17"/>
      <c r="M52" s="17">
        <f t="shared" si="3"/>
        <v>0</v>
      </c>
      <c r="N52" s="17"/>
      <c r="O52" s="17"/>
      <c r="P52" s="17"/>
      <c r="Q52" s="17">
        <f t="shared" si="4"/>
        <v>0</v>
      </c>
      <c r="R52" s="23">
        <f t="shared" si="1"/>
        <v>6</v>
      </c>
      <c r="S52" s="7"/>
      <c r="T52" s="7"/>
      <c r="U52" s="7"/>
      <c r="V52" s="7"/>
    </row>
    <row r="53" spans="1:22" x14ac:dyDescent="0.25">
      <c r="A53" s="1" t="s">
        <v>85</v>
      </c>
      <c r="B53" s="5">
        <v>1</v>
      </c>
      <c r="C53" s="5">
        <v>1.1000000000000001</v>
      </c>
      <c r="D53" s="5">
        <v>1.7</v>
      </c>
      <c r="E53" s="22">
        <f t="shared" si="2"/>
        <v>3.8</v>
      </c>
      <c r="F53" s="5"/>
      <c r="G53" s="17"/>
      <c r="H53" s="5"/>
      <c r="I53" s="17">
        <f t="shared" si="0"/>
        <v>0</v>
      </c>
      <c r="J53" s="17"/>
      <c r="K53" s="17"/>
      <c r="L53" s="17"/>
      <c r="M53" s="17">
        <f t="shared" si="3"/>
        <v>0</v>
      </c>
      <c r="N53" s="17"/>
      <c r="O53" s="17"/>
      <c r="P53" s="17"/>
      <c r="Q53" s="17">
        <f t="shared" si="4"/>
        <v>0</v>
      </c>
      <c r="R53" s="23">
        <f t="shared" si="1"/>
        <v>3.8</v>
      </c>
      <c r="S53" s="7"/>
      <c r="T53" s="7"/>
      <c r="U53" s="7"/>
      <c r="V53" s="7"/>
    </row>
    <row r="54" spans="1:22" x14ac:dyDescent="0.25">
      <c r="A54" s="1" t="s">
        <v>86</v>
      </c>
      <c r="B54" s="5">
        <v>1.1000000000000001</v>
      </c>
      <c r="C54" s="5">
        <v>1.1000000000000001</v>
      </c>
      <c r="D54" s="5">
        <v>0.4</v>
      </c>
      <c r="E54" s="22">
        <f t="shared" si="2"/>
        <v>2.6</v>
      </c>
      <c r="F54" s="5"/>
      <c r="G54" s="17"/>
      <c r="H54" s="5"/>
      <c r="I54" s="17">
        <f t="shared" si="0"/>
        <v>0</v>
      </c>
      <c r="J54" s="17"/>
      <c r="K54" s="17"/>
      <c r="L54" s="17"/>
      <c r="M54" s="17">
        <f t="shared" si="3"/>
        <v>0</v>
      </c>
      <c r="N54" s="17"/>
      <c r="O54" s="17"/>
      <c r="P54" s="17"/>
      <c r="Q54" s="17">
        <f t="shared" si="4"/>
        <v>0</v>
      </c>
      <c r="R54" s="23">
        <f t="shared" si="1"/>
        <v>2.6</v>
      </c>
      <c r="S54" s="7"/>
      <c r="T54" s="7"/>
      <c r="U54" s="7"/>
      <c r="V54" s="7"/>
    </row>
    <row r="55" spans="1:22" x14ac:dyDescent="0.25">
      <c r="A55" s="1" t="s">
        <v>87</v>
      </c>
      <c r="B55" s="5">
        <v>1.6</v>
      </c>
      <c r="C55" s="5">
        <v>1.6</v>
      </c>
      <c r="D55" s="5">
        <v>2.2000000000000002</v>
      </c>
      <c r="E55" s="22">
        <f t="shared" si="2"/>
        <v>5.4</v>
      </c>
      <c r="F55" s="5"/>
      <c r="G55" s="17"/>
      <c r="H55" s="5"/>
      <c r="I55" s="17">
        <f t="shared" si="0"/>
        <v>0</v>
      </c>
      <c r="J55" s="17"/>
      <c r="K55" s="17"/>
      <c r="L55" s="17"/>
      <c r="M55" s="17">
        <f t="shared" si="3"/>
        <v>0</v>
      </c>
      <c r="N55" s="17"/>
      <c r="O55" s="17"/>
      <c r="P55" s="17"/>
      <c r="Q55" s="17">
        <f t="shared" si="4"/>
        <v>0</v>
      </c>
      <c r="R55" s="23">
        <f t="shared" si="1"/>
        <v>5.4</v>
      </c>
      <c r="S55" s="7"/>
      <c r="T55" s="7"/>
      <c r="U55" s="7"/>
      <c r="V55" s="7"/>
    </row>
    <row r="56" spans="1:22" x14ac:dyDescent="0.25">
      <c r="A56" s="1" t="s">
        <v>88</v>
      </c>
      <c r="B56" s="5">
        <v>1.2</v>
      </c>
      <c r="C56" s="5">
        <v>0.1</v>
      </c>
      <c r="D56" s="5">
        <v>0.6</v>
      </c>
      <c r="E56" s="22">
        <f t="shared" si="2"/>
        <v>1.9</v>
      </c>
      <c r="F56" s="5"/>
      <c r="G56" s="17"/>
      <c r="H56" s="5"/>
      <c r="I56" s="17">
        <f t="shared" si="0"/>
        <v>0</v>
      </c>
      <c r="J56" s="17"/>
      <c r="K56" s="17"/>
      <c r="L56" s="17"/>
      <c r="M56" s="17">
        <f t="shared" si="3"/>
        <v>0</v>
      </c>
      <c r="N56" s="17"/>
      <c r="O56" s="17"/>
      <c r="P56" s="17"/>
      <c r="Q56" s="17">
        <f t="shared" si="4"/>
        <v>0</v>
      </c>
      <c r="R56" s="23">
        <f t="shared" si="1"/>
        <v>1.9</v>
      </c>
      <c r="S56" s="7"/>
      <c r="T56" s="7"/>
      <c r="U56" s="7"/>
      <c r="V56" s="7"/>
    </row>
    <row r="57" spans="1:22" x14ac:dyDescent="0.25">
      <c r="A57" s="1" t="s">
        <v>89</v>
      </c>
      <c r="B57" s="5">
        <v>8.1</v>
      </c>
      <c r="C57" s="5">
        <v>8.6</v>
      </c>
      <c r="D57" s="5">
        <v>9.3000000000000007</v>
      </c>
      <c r="E57" s="22">
        <f t="shared" si="2"/>
        <v>26</v>
      </c>
      <c r="F57" s="5"/>
      <c r="G57" s="17"/>
      <c r="H57" s="5"/>
      <c r="I57" s="17">
        <f>+F57+G57+H57</f>
        <v>0</v>
      </c>
      <c r="J57" s="17"/>
      <c r="K57" s="17"/>
      <c r="L57" s="17"/>
      <c r="M57" s="17">
        <f t="shared" si="3"/>
        <v>0</v>
      </c>
      <c r="N57" s="17"/>
      <c r="O57" s="17"/>
      <c r="P57" s="17"/>
      <c r="Q57" s="17">
        <f t="shared" si="4"/>
        <v>0</v>
      </c>
      <c r="R57" s="23">
        <f t="shared" si="1"/>
        <v>26</v>
      </c>
      <c r="S57" s="7"/>
      <c r="T57" s="7"/>
      <c r="U57" s="7"/>
      <c r="V57" s="7"/>
    </row>
    <row r="58" spans="1:22" x14ac:dyDescent="0.25">
      <c r="A58" s="1" t="s">
        <v>90</v>
      </c>
      <c r="B58" s="5">
        <v>1.9</v>
      </c>
      <c r="C58" s="5">
        <v>2.2999999999999998</v>
      </c>
      <c r="D58" s="5">
        <v>2.4</v>
      </c>
      <c r="E58" s="22">
        <f t="shared" si="2"/>
        <v>6.6</v>
      </c>
      <c r="F58" s="5"/>
      <c r="G58" s="17"/>
      <c r="H58" s="5"/>
      <c r="I58" s="17">
        <f>+F58+G58+H58</f>
        <v>0</v>
      </c>
      <c r="J58" s="17"/>
      <c r="K58" s="17"/>
      <c r="L58" s="17"/>
      <c r="M58" s="17">
        <f t="shared" si="3"/>
        <v>0</v>
      </c>
      <c r="N58" s="17"/>
      <c r="O58" s="17"/>
      <c r="P58" s="17"/>
      <c r="Q58" s="17">
        <f t="shared" si="4"/>
        <v>0</v>
      </c>
      <c r="R58" s="23">
        <f t="shared" si="1"/>
        <v>6.6</v>
      </c>
      <c r="S58" s="7"/>
      <c r="T58" s="7"/>
      <c r="U58" s="7"/>
      <c r="V58" s="7"/>
    </row>
  </sheetData>
  <mergeCells count="19">
    <mergeCell ref="F2:F3"/>
    <mergeCell ref="A1:R1"/>
    <mergeCell ref="A2:A3"/>
    <mergeCell ref="B2:B3"/>
    <mergeCell ref="C2:C3"/>
    <mergeCell ref="D2:D3"/>
    <mergeCell ref="E2:E3"/>
    <mergeCell ref="R2:R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Entidades</vt:lpstr>
      <vt:lpstr>Ingresos Entidades</vt:lpstr>
      <vt:lpstr>Egresos entidades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 Abelardo Cauich Castilla</dc:creator>
  <cp:lastModifiedBy>Gabriel Abelardo Cauich Castilla</cp:lastModifiedBy>
  <dcterms:created xsi:type="dcterms:W3CDTF">2022-04-29T02:55:25Z</dcterms:created>
  <dcterms:modified xsi:type="dcterms:W3CDTF">2022-04-29T03:36:08Z</dcterms:modified>
</cp:coreProperties>
</file>