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cauich\OneDrive\SAF 2020\Informes trimestrales\2 2021 junio\2Trim21\"/>
    </mc:Choice>
  </mc:AlternateContent>
  <xr:revisionPtr revIDLastSave="0" documentId="13_ncr:1_{9D809274-E386-463F-9599-976D6A249237}" xr6:coauthVersionLast="47" xr6:coauthVersionMax="47" xr10:uidLastSave="{00000000-0000-0000-0000-000000000000}"/>
  <bookViews>
    <workbookView xWindow="-120" yWindow="-120" windowWidth="29040" windowHeight="15990" xr2:uid="{D860455A-9C5E-4C4B-9170-09B0C8942A34}"/>
  </bookViews>
  <sheets>
    <sheet name="Resumen Entidades" sheetId="1" r:id="rId1"/>
    <sheet name="Ingresos Entidades" sheetId="2" r:id="rId2"/>
    <sheet name="Egresos entidad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3" l="1"/>
  <c r="E59" i="3"/>
  <c r="R59" i="3" s="1"/>
  <c r="I58" i="3"/>
  <c r="E58" i="3"/>
  <c r="R58" i="3" s="1"/>
  <c r="I57" i="3"/>
  <c r="R57" i="3" s="1"/>
  <c r="E57" i="3"/>
  <c r="I56" i="3"/>
  <c r="R56" i="3" s="1"/>
  <c r="E56" i="3"/>
  <c r="I55" i="3"/>
  <c r="E55" i="3"/>
  <c r="R55" i="3" s="1"/>
  <c r="R54" i="3"/>
  <c r="I54" i="3"/>
  <c r="E54" i="3"/>
  <c r="I53" i="3"/>
  <c r="E53" i="3"/>
  <c r="R53" i="3" s="1"/>
  <c r="I52" i="3"/>
  <c r="E52" i="3"/>
  <c r="R52" i="3" s="1"/>
  <c r="I51" i="3"/>
  <c r="E51" i="3"/>
  <c r="R51" i="3" s="1"/>
  <c r="I50" i="3"/>
  <c r="E50" i="3"/>
  <c r="R50" i="3" s="1"/>
  <c r="I49" i="3"/>
  <c r="R49" i="3" s="1"/>
  <c r="E49" i="3"/>
  <c r="I48" i="3"/>
  <c r="R48" i="3" s="1"/>
  <c r="E48" i="3"/>
  <c r="I47" i="3"/>
  <c r="E47" i="3"/>
  <c r="R47" i="3" s="1"/>
  <c r="R46" i="3"/>
  <c r="I46" i="3"/>
  <c r="E46" i="3"/>
  <c r="I45" i="3"/>
  <c r="E45" i="3"/>
  <c r="R45" i="3" s="1"/>
  <c r="I44" i="3"/>
  <c r="E44" i="3"/>
  <c r="R44" i="3" s="1"/>
  <c r="F43" i="3"/>
  <c r="I43" i="3" s="1"/>
  <c r="E43" i="3"/>
  <c r="R43" i="3" s="1"/>
  <c r="I42" i="3"/>
  <c r="E42" i="3"/>
  <c r="R42" i="3" s="1"/>
  <c r="R41" i="3"/>
  <c r="I41" i="3"/>
  <c r="E41" i="3"/>
  <c r="I40" i="3"/>
  <c r="E40" i="3"/>
  <c r="R40" i="3" s="1"/>
  <c r="I39" i="3"/>
  <c r="E39" i="3"/>
  <c r="R39" i="3" s="1"/>
  <c r="I38" i="3"/>
  <c r="E38" i="3"/>
  <c r="R38" i="3" s="1"/>
  <c r="I37" i="3"/>
  <c r="E37" i="3"/>
  <c r="R37" i="3" s="1"/>
  <c r="I36" i="3"/>
  <c r="R36" i="3" s="1"/>
  <c r="E36" i="3"/>
  <c r="I35" i="3"/>
  <c r="E35" i="3"/>
  <c r="R35" i="3" s="1"/>
  <c r="I34" i="3"/>
  <c r="E34" i="3"/>
  <c r="R34" i="3" s="1"/>
  <c r="R33" i="3"/>
  <c r="I33" i="3"/>
  <c r="E33" i="3"/>
  <c r="I32" i="3"/>
  <c r="E32" i="3"/>
  <c r="R32" i="3" s="1"/>
  <c r="I31" i="3"/>
  <c r="E31" i="3"/>
  <c r="R31" i="3" s="1"/>
  <c r="I30" i="3"/>
  <c r="E30" i="3"/>
  <c r="R30" i="3" s="1"/>
  <c r="I29" i="3"/>
  <c r="E29" i="3"/>
  <c r="R29" i="3" s="1"/>
  <c r="I28" i="3"/>
  <c r="R28" i="3" s="1"/>
  <c r="E28" i="3"/>
  <c r="I27" i="3"/>
  <c r="E27" i="3"/>
  <c r="R27" i="3" s="1"/>
  <c r="I26" i="3"/>
  <c r="E26" i="3"/>
  <c r="R26" i="3" s="1"/>
  <c r="R25" i="3"/>
  <c r="I25" i="3"/>
  <c r="E25" i="3"/>
  <c r="I24" i="3"/>
  <c r="E24" i="3"/>
  <c r="R24" i="3" s="1"/>
  <c r="I23" i="3"/>
  <c r="E23" i="3"/>
  <c r="R23" i="3" s="1"/>
  <c r="I22" i="3"/>
  <c r="E22" i="3"/>
  <c r="R22" i="3" s="1"/>
  <c r="F21" i="3"/>
  <c r="I21" i="3" s="1"/>
  <c r="E21" i="3"/>
  <c r="R20" i="3"/>
  <c r="I20" i="3"/>
  <c r="E20" i="3"/>
  <c r="I19" i="3"/>
  <c r="E19" i="3"/>
  <c r="R19" i="3" s="1"/>
  <c r="I18" i="3"/>
  <c r="E18" i="3"/>
  <c r="R18" i="3" s="1"/>
  <c r="I17" i="3"/>
  <c r="E17" i="3"/>
  <c r="R17" i="3" s="1"/>
  <c r="I16" i="3"/>
  <c r="E16" i="3"/>
  <c r="R16" i="3" s="1"/>
  <c r="I15" i="3"/>
  <c r="R15" i="3" s="1"/>
  <c r="E15" i="3"/>
  <c r="I14" i="3"/>
  <c r="E14" i="3"/>
  <c r="R14" i="3" s="1"/>
  <c r="I13" i="3"/>
  <c r="E13" i="3"/>
  <c r="R13" i="3" s="1"/>
  <c r="R12" i="3"/>
  <c r="I12" i="3"/>
  <c r="E12" i="3"/>
  <c r="R11" i="3"/>
  <c r="I11" i="3"/>
  <c r="E11" i="3"/>
  <c r="I10" i="3"/>
  <c r="E10" i="3"/>
  <c r="R10" i="3" s="1"/>
  <c r="I9" i="3"/>
  <c r="E9" i="3"/>
  <c r="R9" i="3" s="1"/>
  <c r="R8" i="3"/>
  <c r="I8" i="3"/>
  <c r="E8" i="3"/>
  <c r="I7" i="3"/>
  <c r="R7" i="3" s="1"/>
  <c r="E7" i="3"/>
  <c r="I6" i="3"/>
  <c r="E6" i="3"/>
  <c r="R6" i="3" s="1"/>
  <c r="I5" i="3"/>
  <c r="E5" i="3"/>
  <c r="R5" i="3" s="1"/>
  <c r="H4" i="3"/>
  <c r="G4" i="3"/>
  <c r="F4" i="3"/>
  <c r="D4" i="3"/>
  <c r="C4" i="3"/>
  <c r="B4" i="3"/>
  <c r="I59" i="2"/>
  <c r="E59" i="2"/>
  <c r="R59" i="2" s="1"/>
  <c r="R58" i="2"/>
  <c r="I58" i="2"/>
  <c r="E58" i="2"/>
  <c r="I57" i="2"/>
  <c r="R57" i="2" s="1"/>
  <c r="E57" i="2"/>
  <c r="I56" i="2"/>
  <c r="E56" i="2"/>
  <c r="R56" i="2" s="1"/>
  <c r="I55" i="2"/>
  <c r="E55" i="2"/>
  <c r="R55" i="2" s="1"/>
  <c r="R54" i="2"/>
  <c r="I54" i="2"/>
  <c r="E54" i="2"/>
  <c r="R53" i="2"/>
  <c r="I53" i="2"/>
  <c r="E53" i="2"/>
  <c r="I52" i="2"/>
  <c r="E52" i="2"/>
  <c r="R52" i="2" s="1"/>
  <c r="I51" i="2"/>
  <c r="E51" i="2"/>
  <c r="R51" i="2" s="1"/>
  <c r="I50" i="2"/>
  <c r="E50" i="2"/>
  <c r="R50" i="2" s="1"/>
  <c r="I49" i="2"/>
  <c r="R49" i="2" s="1"/>
  <c r="E49" i="2"/>
  <c r="I48" i="2"/>
  <c r="E48" i="2"/>
  <c r="R48" i="2" s="1"/>
  <c r="I47" i="2"/>
  <c r="E47" i="2"/>
  <c r="R47" i="2" s="1"/>
  <c r="R46" i="2"/>
  <c r="I46" i="2"/>
  <c r="E46" i="2"/>
  <c r="R45" i="2"/>
  <c r="I45" i="2"/>
  <c r="E45" i="2"/>
  <c r="I44" i="2"/>
  <c r="E44" i="2"/>
  <c r="R44" i="2" s="1"/>
  <c r="F43" i="2"/>
  <c r="I43" i="2" s="1"/>
  <c r="E43" i="2"/>
  <c r="R43" i="2" s="1"/>
  <c r="I42" i="2"/>
  <c r="E42" i="2"/>
  <c r="R42" i="2" s="1"/>
  <c r="R41" i="2"/>
  <c r="I41" i="2"/>
  <c r="E41" i="2"/>
  <c r="R40" i="2"/>
  <c r="I40" i="2"/>
  <c r="E40" i="2"/>
  <c r="I39" i="2"/>
  <c r="E39" i="2"/>
  <c r="R39" i="2" s="1"/>
  <c r="I38" i="2"/>
  <c r="E38" i="2"/>
  <c r="R38" i="2" s="1"/>
  <c r="R37" i="2"/>
  <c r="I37" i="2"/>
  <c r="E37" i="2"/>
  <c r="I36" i="2"/>
  <c r="R36" i="2" s="1"/>
  <c r="E36" i="2"/>
  <c r="I35" i="2"/>
  <c r="E35" i="2"/>
  <c r="R35" i="2" s="1"/>
  <c r="I34" i="2"/>
  <c r="E34" i="2"/>
  <c r="R34" i="2" s="1"/>
  <c r="R33" i="2"/>
  <c r="I33" i="2"/>
  <c r="E33" i="2"/>
  <c r="R32" i="2"/>
  <c r="I32" i="2"/>
  <c r="E32" i="2"/>
  <c r="I31" i="2"/>
  <c r="E31" i="2"/>
  <c r="R31" i="2" s="1"/>
  <c r="I30" i="2"/>
  <c r="E30" i="2"/>
  <c r="R30" i="2" s="1"/>
  <c r="R29" i="2"/>
  <c r="I29" i="2"/>
  <c r="E29" i="2"/>
  <c r="I28" i="2"/>
  <c r="R28" i="2" s="1"/>
  <c r="E28" i="2"/>
  <c r="I27" i="2"/>
  <c r="E27" i="2"/>
  <c r="R27" i="2" s="1"/>
  <c r="I26" i="2"/>
  <c r="E26" i="2"/>
  <c r="R26" i="2" s="1"/>
  <c r="R25" i="2"/>
  <c r="I25" i="2"/>
  <c r="E25" i="2"/>
  <c r="R24" i="2"/>
  <c r="I24" i="2"/>
  <c r="E24" i="2"/>
  <c r="I23" i="2"/>
  <c r="E23" i="2"/>
  <c r="R23" i="2" s="1"/>
  <c r="I22" i="2"/>
  <c r="E22" i="2"/>
  <c r="R22" i="2" s="1"/>
  <c r="F21" i="2"/>
  <c r="I21" i="2" s="1"/>
  <c r="E21" i="2"/>
  <c r="R21" i="2" s="1"/>
  <c r="R20" i="2"/>
  <c r="I20" i="2"/>
  <c r="E20" i="2"/>
  <c r="R19" i="2"/>
  <c r="I19" i="2"/>
  <c r="E19" i="2"/>
  <c r="I18" i="2"/>
  <c r="E18" i="2"/>
  <c r="R18" i="2" s="1"/>
  <c r="I17" i="2"/>
  <c r="E17" i="2"/>
  <c r="R17" i="2" s="1"/>
  <c r="R16" i="2"/>
  <c r="I16" i="2"/>
  <c r="E16" i="2"/>
  <c r="I15" i="2"/>
  <c r="R15" i="2" s="1"/>
  <c r="E15" i="2"/>
  <c r="I14" i="2"/>
  <c r="E14" i="2"/>
  <c r="R14" i="2" s="1"/>
  <c r="I13" i="2"/>
  <c r="E13" i="2"/>
  <c r="R13" i="2" s="1"/>
  <c r="R12" i="2"/>
  <c r="I12" i="2"/>
  <c r="E12" i="2"/>
  <c r="R11" i="2"/>
  <c r="I11" i="2"/>
  <c r="E11" i="2"/>
  <c r="I10" i="2"/>
  <c r="E10" i="2"/>
  <c r="R10" i="2" s="1"/>
  <c r="I9" i="2"/>
  <c r="E9" i="2"/>
  <c r="R9" i="2" s="1"/>
  <c r="R8" i="2"/>
  <c r="I8" i="2"/>
  <c r="E8" i="2"/>
  <c r="I7" i="2"/>
  <c r="R7" i="2" s="1"/>
  <c r="E7" i="2"/>
  <c r="I6" i="2"/>
  <c r="E6" i="2"/>
  <c r="R6" i="2" s="1"/>
  <c r="I5" i="2"/>
  <c r="E5" i="2"/>
  <c r="R5" i="2" s="1"/>
  <c r="H4" i="2"/>
  <c r="G4" i="2"/>
  <c r="F4" i="2"/>
  <c r="D4" i="2"/>
  <c r="C4" i="2"/>
  <c r="B4" i="2"/>
  <c r="D22" i="1"/>
  <c r="C22" i="1"/>
  <c r="I19" i="1"/>
  <c r="E19" i="1"/>
  <c r="R19" i="1" s="1"/>
  <c r="I18" i="1"/>
  <c r="E18" i="1"/>
  <c r="R18" i="1" s="1"/>
  <c r="F17" i="1"/>
  <c r="I17" i="1" s="1"/>
  <c r="R17" i="1" s="1"/>
  <c r="E17" i="1"/>
  <c r="I16" i="1"/>
  <c r="E16" i="1"/>
  <c r="R16" i="1" s="1"/>
  <c r="I15" i="1"/>
  <c r="R15" i="1" s="1"/>
  <c r="F15" i="1"/>
  <c r="E15" i="1"/>
  <c r="R14" i="1"/>
  <c r="I14" i="1"/>
  <c r="F14" i="1"/>
  <c r="E14" i="1"/>
  <c r="I13" i="1"/>
  <c r="R13" i="1" s="1"/>
  <c r="F13" i="1"/>
  <c r="E13" i="1"/>
  <c r="R12" i="1"/>
  <c r="I12" i="1"/>
  <c r="F12" i="1"/>
  <c r="E12" i="1"/>
  <c r="I11" i="1"/>
  <c r="I10" i="1" s="1"/>
  <c r="F11" i="1"/>
  <c r="E11" i="1"/>
  <c r="H10" i="1"/>
  <c r="G10" i="1"/>
  <c r="F10" i="1"/>
  <c r="E10" i="1"/>
  <c r="D10" i="1"/>
  <c r="C10" i="1"/>
  <c r="B10" i="1"/>
  <c r="I7" i="1"/>
  <c r="F7" i="1"/>
  <c r="E7" i="1"/>
  <c r="R7" i="1" s="1"/>
  <c r="R6" i="1"/>
  <c r="I6" i="1"/>
  <c r="I4" i="1" s="1"/>
  <c r="F6" i="1"/>
  <c r="E6" i="1"/>
  <c r="E4" i="1" s="1"/>
  <c r="H4" i="1"/>
  <c r="H22" i="1" s="1"/>
  <c r="G4" i="1"/>
  <c r="G22" i="1" s="1"/>
  <c r="F4" i="1"/>
  <c r="F22" i="1" s="1"/>
  <c r="D4" i="1"/>
  <c r="C4" i="1"/>
  <c r="B4" i="1"/>
  <c r="B22" i="1" s="1"/>
  <c r="R4" i="2" l="1"/>
  <c r="I4" i="3"/>
  <c r="R4" i="1"/>
  <c r="E22" i="1"/>
  <c r="I22" i="1"/>
  <c r="R10" i="1"/>
  <c r="I4" i="2"/>
  <c r="R21" i="3"/>
  <c r="R11" i="1"/>
  <c r="E4" i="2"/>
  <c r="E4" i="3"/>
  <c r="R4" i="3" s="1"/>
  <c r="R22" i="1" l="1"/>
</calcChain>
</file>

<file path=xl/sharedStrings.xml><?xml version="1.0" encoding="utf-8"?>
<sst xmlns="http://schemas.openxmlformats.org/spreadsheetml/2006/main" count="184" uniqueCount="93">
  <si>
    <t>CONCEPTO</t>
  </si>
  <si>
    <t>ENERO</t>
  </si>
  <si>
    <t>FEBRERO</t>
  </si>
  <si>
    <t>MARZO</t>
  </si>
  <si>
    <t>I TRIM</t>
  </si>
  <si>
    <t>ABRIL</t>
  </si>
  <si>
    <t>MAYO</t>
  </si>
  <si>
    <t>JUNIO</t>
  </si>
  <si>
    <t>II TRIM</t>
  </si>
  <si>
    <t>JULIO</t>
  </si>
  <si>
    <t>AGOSTO</t>
  </si>
  <si>
    <t>SEPTIEMBRE</t>
  </si>
  <si>
    <t>III TRIM</t>
  </si>
  <si>
    <t>OCTUBRE</t>
  </si>
  <si>
    <t>NOVIEMBRE</t>
  </si>
  <si>
    <t>DICIEMBRE</t>
  </si>
  <si>
    <t>IV TRIM</t>
  </si>
  <si>
    <t>TOTAL</t>
  </si>
  <si>
    <t>RECURSOS TOTALES</t>
  </si>
  <si>
    <t>I.1 INGRESOS OBSERVADOS</t>
  </si>
  <si>
    <t>Propios</t>
  </si>
  <si>
    <t>Transferencias del Ejecutivo y otros entes</t>
  </si>
  <si>
    <t>GASTO EJERCIDO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</si>
  <si>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</si>
  <si>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</si>
  <si>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</si>
  <si>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</si>
  <si>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</si>
  <si>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Inversiones Públicas</t>
  </si>
  <si>
    <t xml:space="preserve">Inversiones Financieras y Otras provisiones </t>
  </si>
  <si>
    <t>Participaciones y Aportaciones</t>
  </si>
  <si>
    <t>Deuda Pública</t>
  </si>
  <si>
    <t xml:space="preserve">REMANENTE  </t>
  </si>
  <si>
    <t>INGRESOS OBSERVADOS</t>
  </si>
  <si>
    <t>ADMINISTRACIÓN DEL PATRIMONIO DE LA BENEFICENCIA PÚBLICA DEL ESTADO DE YUCATÁN</t>
  </si>
  <si>
    <t>AEROPUERTO  DE CHICHÉN ITZÁ DEL ESTADO DE YUCATÁN SA DE CV</t>
  </si>
  <si>
    <t>AGENCIA PARA EL DESARROLLO  DE YUCATÁN</t>
  </si>
  <si>
    <t>CASA DE LAS ARTESANÍAS DEL ESTADO DE YUCATÁN</t>
  </si>
  <si>
    <t>CENTRO ESTATAL DE TRASPLANTES DE YUCATÁN</t>
  </si>
  <si>
    <t>COLEGIO DE BACHILLERES DEL ESTADO DE YUCATÁN</t>
  </si>
  <si>
    <t>COLEGIO DE EDUCACIÓN PROFESIONAL TÉCNICA DEL ESTADO DE YUCATÁN</t>
  </si>
  <si>
    <t>COLEGIO DE ESTUDIOS CIENTÍFICOS Y TECNOLÓGICOS DEL ESTADO DE YUCATÁN</t>
  </si>
  <si>
    <t>COMISIÓN EJECUTIVA ESTATAL DE ATENCIÓN A VÍCTIMAS</t>
  </si>
  <si>
    <t>EMPRESA PORTUARIA YUCATECA SA DE CV</t>
  </si>
  <si>
    <t>ESCUELA SUPERIOR DE ARTES DE YUCATÁN</t>
  </si>
  <si>
    <t>FIDEICOMISO GARANTE DE LA ORQUESTA SINFÓNICA DE YUCATÁN</t>
  </si>
  <si>
    <t>FIDEICOMISO PARA EL DESARROLLO DEL TURISMO DE REUNIONES EN YUCATÁN</t>
  </si>
  <si>
    <t>FIDEICOMISO PÚBLICO PARA LA ADMINISTRACIÓN DE LA RESERVA TERRITORIAL DE UCÚ</t>
  </si>
  <si>
    <t>FIDEICOMISO PÚBLICO PARA LA ADMINISTRACIÓN DEL PALACIO DE LA MÚSICA</t>
  </si>
  <si>
    <t>HOSPITAL COMUNITARIO DE PETO YUCATAN</t>
  </si>
  <si>
    <t>HOSPITAL COMUNITARIO DE TICUL YUCATÁN</t>
  </si>
  <si>
    <t>HOSPITAL DE LA AMISTAD</t>
  </si>
  <si>
    <t>HOSPITAL GENERAL DE TEKAX</t>
  </si>
  <si>
    <t>INSTITUTO DE BECAS  Y CRÉDITO EDUCATIVO DEL ESTADO DE YUCATÁN</t>
  </si>
  <si>
    <t>INSTITUTO DE CAPACITACIÓN PARA EL TRABAJO DEL ESTADO DE YUCATÁN</t>
  </si>
  <si>
    <t>INSTITUTO DE EDUCACIÓN PARA ADULTOS DEL ESTADO DE YUCATÁN</t>
  </si>
  <si>
    <t>INSTITUTO DE HISTORIA Y MUSEOS DE YUCATÁN</t>
  </si>
  <si>
    <t>INSTITUTO DE INFRAESTRUCTURA CARRETERA DE YUCATÁN</t>
  </si>
  <si>
    <t>INSTITUTO DE MOVILIDAD Y DESARROLLO URBANO TERRITORIAL</t>
  </si>
  <si>
    <t>INSTITUTO DE SEGURIDAD JURÍDICA PATRIMONIAL DE YUCATÁN</t>
  </si>
  <si>
    <t>INSTITUTO DE SEGURIDAD SOCIAL DE LOS TRABAJADORES DEL ESTADO DE YUCATÁN</t>
  </si>
  <si>
    <t>INSTITUTO DE VIVIENDA DEL ESTADO DE YUCATÁN</t>
  </si>
  <si>
    <t>INSTITUTO DEL DEPORTE DEL ESTADO DE YUCATÁN</t>
  </si>
  <si>
    <t>INSTITUTO PARA EL DESARROLLO DE LA CULTURA MAYA DEL ESTADO DE YUCATÁN</t>
  </si>
  <si>
    <t>INSTITUTO PARA EL DESARROLLO Y CERTIFICACIÓN DE LA INFRAESTRUCTURA FÍSICA EDUCATIVA DE YUCATÁN</t>
  </si>
  <si>
    <t>INSTITUTO PARA LA CONSTRUCCIÓN Y CONSERVACIÓN DE OBRA PÚBLICA EN YUCATÁN</t>
  </si>
  <si>
    <t>INSTITUTO PARA LA INCLUSIÓN DE LAS PERSONAS CON DISCAPACIDAD DEL ESTADO DE YUCATÁN</t>
  </si>
  <si>
    <t>INSTITUTO PROMOTOR DE FERIAS DE YUCATÁN</t>
  </si>
  <si>
    <t>INSTITUTO TECNOLÓGICO SUPERIOR DE MOTUL</t>
  </si>
  <si>
    <t>INSTITUTO TECNOLÓGICO SUPERIOR DE VALLADOLID</t>
  </si>
  <si>
    <t>INSTITUTO TECNOLÓGICO SUPERIOR DEL SUR DEL ESTADO DE YUCATÁN</t>
  </si>
  <si>
    <t>INSTITUTO TECNOLÓGICO SUPERIOR PROGRESO</t>
  </si>
  <si>
    <t>INSTITUTO YUCATECO DE EMPRENDEDORES</t>
  </si>
  <si>
    <t>JUNTA DE  ASISTENCIA PRIVADA DEL ESTADO DE YUCATÁN</t>
  </si>
  <si>
    <t>JUNTA DE AGUA POTABLE Y ALCANTARILLADO DE YUCATÁN</t>
  </si>
  <si>
    <t>OPD SERVICIOS DE SALUD</t>
  </si>
  <si>
    <t>PATRONATO DE LAS UNIDADES DE SERVICIOS CULTURALES Y TURÍSTICOS DEL ESTADO DE YUCATÁN</t>
  </si>
  <si>
    <t>PLANTA INDUSTRIALIZADORA</t>
  </si>
  <si>
    <t>SECRETARÍA EJECUTIVA DEL SISTEMA ESTATAL ANTICORRUPCIÓN</t>
  </si>
  <si>
    <t>SECRETARIA TÉCNICA DE PLANEACIÓN Y EVALUACIÓN</t>
  </si>
  <si>
    <t>SISTEMA PARA EL DESARROLLO INTEGRAL DE LA FAMILIA EN YUCATÁN</t>
  </si>
  <si>
    <t>SISTEMA TELE YUCATÁN SA DE CV</t>
  </si>
  <si>
    <t>UNIVERSIDAD DE ORIENTE</t>
  </si>
  <si>
    <t>UNIVERSIDAD POLITÉCNICA DE YUCATÁN</t>
  </si>
  <si>
    <t>UNIVERSIDAD TECNOLÓGICA DEL CENTRO</t>
  </si>
  <si>
    <t>UNIVERSIDAD TECNOLÓGICA DEL MAYAB</t>
  </si>
  <si>
    <t>UNIVERSIDAD TECNOLÓGICA DEL PONIENTE</t>
  </si>
  <si>
    <t>UNIVERSIDAD TECNOLÓGICA METROPOLITANA</t>
  </si>
  <si>
    <t>UNIVERSIDAD TECNOLÓGICA REGIONAL DEL SUR</t>
  </si>
  <si>
    <t>GASTO EJERCIDO TOTAL</t>
  </si>
  <si>
    <t>Entidades Paraestatales
Balance Presupuestario
enero - junio 2021
(Millones de pesos)</t>
  </si>
  <si>
    <t>Entidades Paraestatales
Ingreso Presupuestario 
enero - junio 2021
(Millones de pesos)</t>
  </si>
  <si>
    <t>Entidades Paraestatales
 Gasto Presupuestario
enero - junio de 2021
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</si>
</sst>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5"/>
      <color theme="0"/>
      <name val="Helvetica LT Std"/>
      <family val="2"/>
    </font>
    <font>
      <sz val="11"/>
      <color theme="1"/>
      <name val="Helvetica"/>
    </font>
    <font>
      <sz val="10"/>
      <name val="Arial"/>
      <family val="2"/>
    </font>
    <font>
      <b/>
      <sz val="12"/>
      <color theme="0"/>
      <name val="Helvetica"/>
    </font>
    <font>
      <sz val="12"/>
      <color theme="1"/>
      <name val="Helvetica"/>
    </font>
    <font>
      <b/>
      <sz val="12"/>
      <name val="Helvetica"/>
    </font>
    <font>
      <sz val="12"/>
      <name val="Helvetica"/>
    </font>
    <font>
      <b/>
      <sz val="12"/>
      <color theme="0"/>
      <name val="Helvetica LT Std"/>
      <family val="2"/>
    </font>
    <font>
      <sz val="12"/>
      <color theme="1"/>
      <name val="Helvetica LT Std"/>
      <family val="2"/>
    </font>
    <font>
      <b/>
      <sz val="12"/>
      <name val="Helvetica LT Std"/>
      <family val="2"/>
    </font>
    <font>
      <sz val="12"/>
      <name val="Helvetica 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279B92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5" fillId="0" borderId="0" xfId="0" applyFont="1"/>
    <xf numFmtId="0" fontId="6" fillId="4" borderId="4" xfId="1" applyFont="1" applyFill="1" applyBorder="1"/>
    <xf numFmtId="164" fontId="6" fillId="4" borderId="4" xfId="1" applyNumberFormat="1" applyFont="1" applyFill="1" applyBorder="1"/>
    <xf numFmtId="0" fontId="7" fillId="0" borderId="4" xfId="1" applyFont="1" applyBorder="1"/>
    <xf numFmtId="164" fontId="5" fillId="0" borderId="4" xfId="0" applyNumberFormat="1" applyFont="1" applyBorder="1"/>
    <xf numFmtId="0" fontId="7" fillId="0" borderId="4" xfId="1" applyFont="1" applyBorder="1" applyAlignment="1">
      <alignment horizontal="left"/>
    </xf>
    <xf numFmtId="164" fontId="6" fillId="0" borderId="4" xfId="1" applyNumberFormat="1" applyFont="1" applyBorder="1"/>
    <xf numFmtId="0" fontId="7" fillId="0" borderId="4" xfId="1" applyFont="1" applyBorder="1" applyAlignment="1">
      <alignment horizontal="left" wrapText="1"/>
    </xf>
    <xf numFmtId="0" fontId="9" fillId="0" borderId="0" xfId="0" applyFont="1"/>
    <xf numFmtId="165" fontId="10" fillId="4" borderId="4" xfId="1" applyNumberFormat="1" applyFont="1" applyFill="1" applyBorder="1"/>
    <xf numFmtId="164" fontId="10" fillId="4" borderId="4" xfId="1" applyNumberFormat="1" applyFont="1" applyFill="1" applyBorder="1"/>
    <xf numFmtId="165" fontId="9" fillId="0" borderId="0" xfId="0" applyNumberFormat="1" applyFont="1"/>
    <xf numFmtId="0" fontId="9" fillId="0" borderId="4" xfId="0" applyFont="1" applyBorder="1" applyAlignment="1">
      <alignment horizontal="left" wrapText="1" indent="1"/>
    </xf>
    <xf numFmtId="164" fontId="9" fillId="0" borderId="4" xfId="0" applyNumberFormat="1" applyFont="1" applyBorder="1"/>
    <xf numFmtId="164" fontId="11" fillId="0" borderId="4" xfId="1" applyNumberFormat="1" applyFont="1" applyBorder="1" applyAlignment="1">
      <alignment horizontal="right"/>
    </xf>
    <xf numFmtId="165" fontId="9" fillId="0" borderId="4" xfId="0" applyNumberFormat="1" applyFont="1" applyBorder="1"/>
    <xf numFmtId="165" fontId="0" fillId="0" borderId="0" xfId="0" applyNumberFormat="1"/>
    <xf numFmtId="0" fontId="4" fillId="3" borderId="4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8" fillId="3" borderId="4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_Cuadros 28 OCTUBRE" xfId="1" xr:uid="{3D6D3670-D3C5-4476-9B55-1C0063A27C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09925" cy="1136097"/>
    <xdr:pic>
      <xdr:nvPicPr>
        <xdr:cNvPr id="2" name="Imagen 1">
          <a:extLst>
            <a:ext uri="{FF2B5EF4-FFF2-40B4-BE49-F238E27FC236}">
              <a16:creationId xmlns:a16="http://schemas.microsoft.com/office/drawing/2014/main" id="{9F3A4ACD-8D56-495B-8096-922A97C5A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9925" cy="11360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09925" cy="1136097"/>
    <xdr:pic>
      <xdr:nvPicPr>
        <xdr:cNvPr id="2" name="Imagen 1">
          <a:extLst>
            <a:ext uri="{FF2B5EF4-FFF2-40B4-BE49-F238E27FC236}">
              <a16:creationId xmlns:a16="http://schemas.microsoft.com/office/drawing/2014/main" id="{CD997B75-DC97-4D9E-80B0-5034996AB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9925" cy="113609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09925" cy="1136097"/>
    <xdr:pic>
      <xdr:nvPicPr>
        <xdr:cNvPr id="2" name="Imagen 1">
          <a:extLst>
            <a:ext uri="{FF2B5EF4-FFF2-40B4-BE49-F238E27FC236}">
              <a16:creationId xmlns:a16="http://schemas.microsoft.com/office/drawing/2014/main" id="{2B326CB9-F045-4EFF-A053-11FD3FE3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9925" cy="11360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A74E-3194-4CA4-9DDD-583A3C8E7EE7}">
  <dimension ref="A1:R22"/>
  <sheetViews>
    <sheetView tabSelected="1" workbookViewId="0">
      <selection activeCell="H27" sqref="H27"/>
    </sheetView>
  </sheetViews>
  <sheetFormatPr baseColWidth="10" defaultRowHeight="14.25" x14ac:dyDescent="0.2"/>
  <cols>
    <col min="1" max="1" width="39.140625" style="1" bestFit="1" customWidth="1"/>
    <col min="2" max="16384" width="11.42578125" style="1"/>
  </cols>
  <sheetData>
    <row r="1" spans="1:18" ht="96" customHeight="1" x14ac:dyDescent="0.2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s="2" customFormat="1" ht="15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</row>
    <row r="3" spans="1:18" s="2" customFormat="1" ht="15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2" customFormat="1" ht="15.75" x14ac:dyDescent="0.25">
      <c r="A4" s="3" t="s">
        <v>18</v>
      </c>
      <c r="B4" s="4">
        <f t="shared" ref="B4:D4" si="0">+B6+B7</f>
        <v>652.20000000000005</v>
      </c>
      <c r="C4" s="4">
        <f t="shared" si="0"/>
        <v>814.3</v>
      </c>
      <c r="D4" s="4">
        <f t="shared" si="0"/>
        <v>1014</v>
      </c>
      <c r="E4" s="4">
        <f>+E6+E7</f>
        <v>2480.5</v>
      </c>
      <c r="F4" s="4">
        <f t="shared" ref="F4:H4" si="1">+F6+F7</f>
        <v>947.90000000000009</v>
      </c>
      <c r="G4" s="4">
        <f t="shared" si="1"/>
        <v>855.6</v>
      </c>
      <c r="H4" s="4">
        <f t="shared" si="1"/>
        <v>487.7</v>
      </c>
      <c r="I4" s="4">
        <f>+I6+I7</f>
        <v>2291.1999999999998</v>
      </c>
      <c r="J4" s="4"/>
      <c r="K4" s="4"/>
      <c r="L4" s="4"/>
      <c r="M4" s="4"/>
      <c r="N4" s="4"/>
      <c r="O4" s="4"/>
      <c r="P4" s="4"/>
      <c r="Q4" s="4"/>
      <c r="R4" s="4">
        <f>+E4+I4+M4+Q4</f>
        <v>4771.7</v>
      </c>
    </row>
    <row r="5" spans="1:18" s="2" customFormat="1" ht="15" x14ac:dyDescent="0.2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2" customFormat="1" ht="15" x14ac:dyDescent="0.2">
      <c r="A6" s="7" t="s">
        <v>20</v>
      </c>
      <c r="B6" s="6">
        <v>91.2</v>
      </c>
      <c r="C6" s="6">
        <v>93.3</v>
      </c>
      <c r="D6" s="6">
        <v>88</v>
      </c>
      <c r="E6" s="6">
        <f>SUM(B6:D6)</f>
        <v>272.5</v>
      </c>
      <c r="F6" s="6">
        <f>108.6+0.6</f>
        <v>109.19999999999999</v>
      </c>
      <c r="G6" s="6">
        <v>89.7</v>
      </c>
      <c r="H6" s="6">
        <v>97</v>
      </c>
      <c r="I6" s="6">
        <f>SUM(F6:H6)</f>
        <v>295.89999999999998</v>
      </c>
      <c r="J6" s="6"/>
      <c r="K6" s="6"/>
      <c r="L6" s="6"/>
      <c r="M6" s="6"/>
      <c r="N6" s="6"/>
      <c r="O6" s="6"/>
      <c r="P6" s="6"/>
      <c r="Q6" s="6"/>
      <c r="R6" s="6">
        <f>+E6+I6+M6+Q6</f>
        <v>568.4</v>
      </c>
    </row>
    <row r="7" spans="1:18" s="2" customFormat="1" ht="15" x14ac:dyDescent="0.2">
      <c r="A7" s="7" t="s">
        <v>21</v>
      </c>
      <c r="B7" s="6">
        <v>561</v>
      </c>
      <c r="C7" s="6">
        <v>721</v>
      </c>
      <c r="D7" s="6">
        <v>926</v>
      </c>
      <c r="E7" s="6">
        <f>SUM(B7:D7)</f>
        <v>2208</v>
      </c>
      <c r="F7" s="6">
        <f>832.6+6.1</f>
        <v>838.7</v>
      </c>
      <c r="G7" s="6">
        <v>765.9</v>
      </c>
      <c r="H7" s="6">
        <v>390.7</v>
      </c>
      <c r="I7" s="6">
        <f>SUM(F7:H7)</f>
        <v>1995.3</v>
      </c>
      <c r="J7" s="6"/>
      <c r="K7" s="6"/>
      <c r="L7" s="6"/>
      <c r="M7" s="6"/>
      <c r="N7" s="6"/>
      <c r="O7" s="6"/>
      <c r="P7" s="6"/>
      <c r="Q7" s="6"/>
      <c r="R7" s="6">
        <f>+E7+I7+M7+Q7</f>
        <v>4203.3</v>
      </c>
    </row>
    <row r="8" spans="1:18" s="2" customFormat="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2" customFormat="1" ht="15.75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"/>
    </row>
    <row r="10" spans="1:18" s="2" customFormat="1" ht="15.75" x14ac:dyDescent="0.25">
      <c r="A10" s="3" t="s">
        <v>22</v>
      </c>
      <c r="B10" s="4">
        <f t="shared" ref="B10:D10" si="2">SUM(B11:B19)</f>
        <v>761.5</v>
      </c>
      <c r="C10" s="4">
        <f t="shared" si="2"/>
        <v>719.7</v>
      </c>
      <c r="D10" s="4">
        <f t="shared" si="2"/>
        <v>933.40000000000009</v>
      </c>
      <c r="E10" s="4">
        <f>SUM(E11:E19)</f>
        <v>2414.6</v>
      </c>
      <c r="F10" s="4">
        <f t="shared" ref="F10:H10" si="3">SUM(F11:F19)</f>
        <v>900.7</v>
      </c>
      <c r="G10" s="4">
        <f t="shared" si="3"/>
        <v>930.1</v>
      </c>
      <c r="H10" s="4">
        <f t="shared" si="3"/>
        <v>532.30000000000007</v>
      </c>
      <c r="I10" s="4">
        <f>SUM(I11:I19)</f>
        <v>2363.1</v>
      </c>
      <c r="J10" s="4"/>
      <c r="K10" s="4"/>
      <c r="L10" s="4"/>
      <c r="M10" s="4"/>
      <c r="N10" s="4"/>
      <c r="O10" s="4"/>
      <c r="P10" s="4"/>
      <c r="Q10" s="4"/>
      <c r="R10" s="4">
        <f>+E10+I10+M10+Q10</f>
        <v>4777.7</v>
      </c>
    </row>
    <row r="11" spans="1:18" s="2" customFormat="1" ht="15" x14ac:dyDescent="0.2">
      <c r="A11" s="7" t="s">
        <v>23</v>
      </c>
      <c r="B11" s="6">
        <v>452.9</v>
      </c>
      <c r="C11" s="6">
        <v>382.7</v>
      </c>
      <c r="D11" s="6">
        <v>422.6</v>
      </c>
      <c r="E11" s="6">
        <f>SUM(B11:D11)</f>
        <v>1258.1999999999998</v>
      </c>
      <c r="F11" s="6">
        <f>392.1+6.6</f>
        <v>398.70000000000005</v>
      </c>
      <c r="G11" s="6">
        <v>419.1</v>
      </c>
      <c r="H11" s="6">
        <v>185.1</v>
      </c>
      <c r="I11" s="6">
        <f>SUM(F11:H11)</f>
        <v>1002.9000000000001</v>
      </c>
      <c r="J11" s="6"/>
      <c r="K11" s="6"/>
      <c r="L11" s="6"/>
      <c r="M11" s="6"/>
      <c r="N11" s="6"/>
      <c r="O11" s="6"/>
      <c r="P11" s="6"/>
      <c r="Q11" s="6"/>
      <c r="R11" s="6">
        <f>+E11+I11+M11+Q11</f>
        <v>2261.1</v>
      </c>
    </row>
    <row r="12" spans="1:18" s="2" customFormat="1" ht="15" x14ac:dyDescent="0.2">
      <c r="A12" s="7" t="s">
        <v>24</v>
      </c>
      <c r="B12" s="6">
        <v>9.1</v>
      </c>
      <c r="C12" s="6">
        <v>19.3</v>
      </c>
      <c r="D12" s="6">
        <v>36</v>
      </c>
      <c r="E12" s="6">
        <f t="shared" ref="E12:E19" si="4">SUM(B12:D12)</f>
        <v>64.400000000000006</v>
      </c>
      <c r="F12" s="6">
        <f>83.5+0.6</f>
        <v>84.1</v>
      </c>
      <c r="G12" s="6">
        <v>121.7</v>
      </c>
      <c r="H12" s="6">
        <v>86</v>
      </c>
      <c r="I12" s="6">
        <f t="shared" ref="I12:I19" si="5">SUM(F12:H12)</f>
        <v>291.8</v>
      </c>
      <c r="J12" s="6"/>
      <c r="K12" s="6"/>
      <c r="L12" s="6"/>
      <c r="M12" s="6"/>
      <c r="N12" s="6"/>
      <c r="O12" s="6"/>
      <c r="P12" s="6"/>
      <c r="Q12" s="6"/>
      <c r="R12" s="6">
        <f t="shared" ref="R12:R19" si="6">+E12+I12+M12+Q12</f>
        <v>356.20000000000005</v>
      </c>
    </row>
    <row r="13" spans="1:18" s="2" customFormat="1" ht="15" x14ac:dyDescent="0.2">
      <c r="A13" s="7" t="s">
        <v>25</v>
      </c>
      <c r="B13" s="6">
        <v>31.4</v>
      </c>
      <c r="C13" s="6">
        <v>56</v>
      </c>
      <c r="D13" s="6">
        <v>99.5</v>
      </c>
      <c r="E13" s="6">
        <f t="shared" si="4"/>
        <v>186.9</v>
      </c>
      <c r="F13" s="6">
        <f>114.1+2.5</f>
        <v>116.6</v>
      </c>
      <c r="G13" s="6">
        <v>161.1</v>
      </c>
      <c r="H13" s="6">
        <v>65.099999999999994</v>
      </c>
      <c r="I13" s="6">
        <f t="shared" si="5"/>
        <v>342.79999999999995</v>
      </c>
      <c r="J13" s="6"/>
      <c r="K13" s="6"/>
      <c r="L13" s="6"/>
      <c r="M13" s="6"/>
      <c r="N13" s="6"/>
      <c r="O13" s="6"/>
      <c r="P13" s="6"/>
      <c r="Q13" s="6"/>
      <c r="R13" s="6">
        <f t="shared" si="6"/>
        <v>529.69999999999993</v>
      </c>
    </row>
    <row r="14" spans="1:18" s="2" customFormat="1" ht="15" x14ac:dyDescent="0.2">
      <c r="A14" s="7" t="s">
        <v>26</v>
      </c>
      <c r="B14" s="6">
        <v>131.4</v>
      </c>
      <c r="C14" s="6">
        <v>140.6</v>
      </c>
      <c r="D14" s="6">
        <v>162.30000000000001</v>
      </c>
      <c r="E14" s="6">
        <f t="shared" si="4"/>
        <v>434.3</v>
      </c>
      <c r="F14" s="6">
        <f>150.6+1.2</f>
        <v>151.79999999999998</v>
      </c>
      <c r="G14" s="6">
        <v>216.8</v>
      </c>
      <c r="H14" s="6">
        <v>163.19999999999999</v>
      </c>
      <c r="I14" s="6">
        <f t="shared" si="5"/>
        <v>531.79999999999995</v>
      </c>
      <c r="J14" s="6"/>
      <c r="K14" s="6"/>
      <c r="L14" s="6"/>
      <c r="M14" s="6"/>
      <c r="N14" s="6"/>
      <c r="O14" s="6"/>
      <c r="P14" s="6"/>
      <c r="Q14" s="6"/>
      <c r="R14" s="6">
        <f t="shared" si="6"/>
        <v>966.09999999999991</v>
      </c>
    </row>
    <row r="15" spans="1:18" s="2" customFormat="1" ht="15" x14ac:dyDescent="0.2">
      <c r="A15" s="7" t="s">
        <v>27</v>
      </c>
      <c r="B15" s="6">
        <v>1.1000000000000001</v>
      </c>
      <c r="C15" s="6">
        <v>0.6</v>
      </c>
      <c r="D15" s="6">
        <v>1.5</v>
      </c>
      <c r="E15" s="6">
        <f t="shared" si="4"/>
        <v>3.2</v>
      </c>
      <c r="F15" s="6">
        <f>1.8+0.1</f>
        <v>1.9000000000000001</v>
      </c>
      <c r="G15" s="6">
        <v>3</v>
      </c>
      <c r="H15" s="6">
        <v>1.2</v>
      </c>
      <c r="I15" s="6">
        <f t="shared" si="5"/>
        <v>6.1000000000000005</v>
      </c>
      <c r="J15" s="6"/>
      <c r="K15" s="6"/>
      <c r="L15" s="6"/>
      <c r="M15" s="6"/>
      <c r="N15" s="6"/>
      <c r="O15" s="6"/>
      <c r="P15" s="6"/>
      <c r="Q15" s="6"/>
      <c r="R15" s="6">
        <f t="shared" si="6"/>
        <v>9.3000000000000007</v>
      </c>
    </row>
    <row r="16" spans="1:18" s="2" customFormat="1" ht="15" x14ac:dyDescent="0.2">
      <c r="A16" s="9" t="s">
        <v>28</v>
      </c>
      <c r="B16" s="6">
        <v>135.6</v>
      </c>
      <c r="C16" s="6">
        <v>118.9</v>
      </c>
      <c r="D16" s="6">
        <v>195.7</v>
      </c>
      <c r="E16" s="6">
        <f t="shared" si="4"/>
        <v>450.2</v>
      </c>
      <c r="F16" s="6">
        <v>134.30000000000001</v>
      </c>
      <c r="G16" s="6">
        <v>4.0999999999999996</v>
      </c>
      <c r="H16" s="6">
        <v>19.7</v>
      </c>
      <c r="I16" s="6">
        <f t="shared" si="5"/>
        <v>158.1</v>
      </c>
      <c r="J16" s="6"/>
      <c r="K16" s="6"/>
      <c r="L16" s="6"/>
      <c r="M16" s="6"/>
      <c r="N16" s="6"/>
      <c r="O16" s="6"/>
      <c r="P16" s="6"/>
      <c r="Q16" s="6"/>
      <c r="R16" s="6">
        <f t="shared" si="6"/>
        <v>608.29999999999995</v>
      </c>
    </row>
    <row r="17" spans="1:18" s="2" customFormat="1" ht="30" x14ac:dyDescent="0.2">
      <c r="A17" s="9" t="s">
        <v>29</v>
      </c>
      <c r="B17" s="6">
        <v>0</v>
      </c>
      <c r="C17" s="6">
        <v>1.6</v>
      </c>
      <c r="D17" s="6">
        <v>15.8</v>
      </c>
      <c r="E17" s="6">
        <f t="shared" si="4"/>
        <v>17.400000000000002</v>
      </c>
      <c r="F17" s="6">
        <f>13.2+0.1</f>
        <v>13.299999999999999</v>
      </c>
      <c r="G17" s="6">
        <v>4.3</v>
      </c>
      <c r="H17" s="6">
        <v>12</v>
      </c>
      <c r="I17" s="6">
        <f t="shared" si="5"/>
        <v>29.599999999999998</v>
      </c>
      <c r="J17" s="6"/>
      <c r="K17" s="6"/>
      <c r="L17" s="6"/>
      <c r="M17" s="6"/>
      <c r="N17" s="6"/>
      <c r="O17" s="6"/>
      <c r="P17" s="6"/>
      <c r="Q17" s="6"/>
      <c r="R17" s="6">
        <f t="shared" si="6"/>
        <v>47</v>
      </c>
    </row>
    <row r="18" spans="1:18" s="2" customFormat="1" ht="15" x14ac:dyDescent="0.2">
      <c r="A18" s="9" t="s">
        <v>30</v>
      </c>
      <c r="B18" s="6">
        <v>0</v>
      </c>
      <c r="C18" s="6">
        <v>0</v>
      </c>
      <c r="D18" s="6">
        <v>0</v>
      </c>
      <c r="E18" s="6">
        <f t="shared" si="4"/>
        <v>0</v>
      </c>
      <c r="F18" s="6">
        <v>0</v>
      </c>
      <c r="G18" s="6">
        <v>0</v>
      </c>
      <c r="H18" s="6">
        <v>0</v>
      </c>
      <c r="I18" s="6">
        <f t="shared" si="5"/>
        <v>0</v>
      </c>
      <c r="J18" s="6"/>
      <c r="K18" s="6"/>
      <c r="L18" s="6"/>
      <c r="M18" s="6"/>
      <c r="N18" s="6"/>
      <c r="O18" s="6"/>
      <c r="P18" s="6"/>
      <c r="Q18" s="6"/>
      <c r="R18" s="6">
        <f t="shared" si="6"/>
        <v>0</v>
      </c>
    </row>
    <row r="19" spans="1:18" s="2" customFormat="1" ht="15" x14ac:dyDescent="0.2">
      <c r="A19" s="7" t="s">
        <v>31</v>
      </c>
      <c r="B19" s="6">
        <v>0</v>
      </c>
      <c r="C19" s="6">
        <v>0</v>
      </c>
      <c r="D19" s="6">
        <v>0</v>
      </c>
      <c r="E19" s="6">
        <f t="shared" si="4"/>
        <v>0</v>
      </c>
      <c r="F19" s="6">
        <v>0</v>
      </c>
      <c r="G19" s="6">
        <v>0</v>
      </c>
      <c r="H19" s="6">
        <v>0</v>
      </c>
      <c r="I19" s="6">
        <f t="shared" si="5"/>
        <v>0</v>
      </c>
      <c r="J19" s="6"/>
      <c r="K19" s="6"/>
      <c r="L19" s="6"/>
      <c r="M19" s="6"/>
      <c r="N19" s="6"/>
      <c r="O19" s="6"/>
      <c r="P19" s="6"/>
      <c r="Q19" s="6"/>
      <c r="R19" s="6">
        <f t="shared" si="6"/>
        <v>0</v>
      </c>
    </row>
    <row r="20" spans="1:18" s="2" customFormat="1" ht="15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2" customFormat="1" ht="15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2" customFormat="1" ht="15.75" x14ac:dyDescent="0.25">
      <c r="A22" s="3" t="s">
        <v>32</v>
      </c>
      <c r="B22" s="4">
        <f t="shared" ref="B22:D22" si="7">+B4-B10</f>
        <v>-109.29999999999995</v>
      </c>
      <c r="C22" s="4">
        <f t="shared" si="7"/>
        <v>94.599999999999909</v>
      </c>
      <c r="D22" s="4">
        <f t="shared" si="7"/>
        <v>80.599999999999909</v>
      </c>
      <c r="E22" s="4">
        <f>+E4-E10</f>
        <v>65.900000000000091</v>
      </c>
      <c r="F22" s="4">
        <f t="shared" ref="F22:H22" si="8">+F4-F10</f>
        <v>47.200000000000045</v>
      </c>
      <c r="G22" s="4">
        <f t="shared" si="8"/>
        <v>-74.5</v>
      </c>
      <c r="H22" s="4">
        <f t="shared" si="8"/>
        <v>-44.60000000000008</v>
      </c>
      <c r="I22" s="4">
        <f>+I4-I10</f>
        <v>-71.900000000000091</v>
      </c>
      <c r="J22" s="4"/>
      <c r="K22" s="4"/>
      <c r="L22" s="4"/>
      <c r="M22" s="4"/>
      <c r="N22" s="4"/>
      <c r="O22" s="4"/>
      <c r="P22" s="4"/>
      <c r="Q22" s="4"/>
      <c r="R22" s="4">
        <f>+E22+I22+M22+Q22</f>
        <v>-6</v>
      </c>
    </row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CE13-D6F9-4670-AC7A-1B6F14088B0C}">
  <dimension ref="A1:AA61"/>
  <sheetViews>
    <sheetView workbookViewId="0">
      <selection activeCell="C19" sqref="C19"/>
    </sheetView>
  </sheetViews>
  <sheetFormatPr baseColWidth="10" defaultRowHeight="15" x14ac:dyDescent="0.25"/>
  <cols>
    <col min="1" max="1" width="141.42578125" customWidth="1"/>
    <col min="2" max="2" width="11.42578125" customWidth="1"/>
    <col min="3" max="3" width="13" customWidth="1"/>
    <col min="20" max="20" width="19.42578125" bestFit="1" customWidth="1"/>
    <col min="21" max="21" width="19.7109375" bestFit="1" customWidth="1"/>
  </cols>
  <sheetData>
    <row r="1" spans="1:27" ht="100.5" customHeight="1" x14ac:dyDescent="0.25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7" s="10" customFormat="1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</row>
    <row r="3" spans="1:27" s="10" customFormat="1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7" s="10" customFormat="1" ht="15.75" x14ac:dyDescent="0.25">
      <c r="A4" s="11" t="s">
        <v>33</v>
      </c>
      <c r="B4" s="12">
        <f t="shared" ref="B4:D4" si="0">SUM(B5:B59)</f>
        <v>652.18939837000005</v>
      </c>
      <c r="C4" s="12">
        <f t="shared" si="0"/>
        <v>814.30000000000007</v>
      </c>
      <c r="D4" s="12">
        <f t="shared" si="0"/>
        <v>1014.0000000000002</v>
      </c>
      <c r="E4" s="12">
        <f>SUM(E5:E59)</f>
        <v>2480.4893983699999</v>
      </c>
      <c r="F4" s="11">
        <f t="shared" ref="F4:I4" si="1">SUM(F5:F59)</f>
        <v>948</v>
      </c>
      <c r="G4" s="11">
        <f t="shared" si="1"/>
        <v>855.60000000000025</v>
      </c>
      <c r="H4" s="11">
        <f t="shared" si="1"/>
        <v>487.6</v>
      </c>
      <c r="I4" s="11">
        <f t="shared" si="1"/>
        <v>2291.2000000000007</v>
      </c>
      <c r="J4" s="11"/>
      <c r="K4" s="11"/>
      <c r="L4" s="11"/>
      <c r="M4" s="11"/>
      <c r="N4" s="11"/>
      <c r="O4" s="11"/>
      <c r="P4" s="11"/>
      <c r="Q4" s="11"/>
      <c r="R4" s="11">
        <f t="shared" ref="R4" si="2">SUM(R5:R59)</f>
        <v>4771.6893983699993</v>
      </c>
      <c r="T4" s="13"/>
      <c r="U4" s="13"/>
      <c r="V4" s="13"/>
      <c r="W4" s="13"/>
      <c r="X4" s="13"/>
      <c r="Y4" s="13"/>
      <c r="Z4" s="13"/>
      <c r="AA4" s="13"/>
    </row>
    <row r="5" spans="1:27" s="10" customFormat="1" ht="15.75" x14ac:dyDescent="0.25">
      <c r="A5" s="14" t="s">
        <v>34</v>
      </c>
      <c r="B5" s="15">
        <v>0.98856966000000002</v>
      </c>
      <c r="C5" s="15">
        <v>0.9</v>
      </c>
      <c r="D5" s="15">
        <v>0.8</v>
      </c>
      <c r="E5" s="16">
        <f>+B5+C5+D5</f>
        <v>2.6885696599999998</v>
      </c>
      <c r="F5" s="17">
        <v>0.6</v>
      </c>
      <c r="G5" s="17">
        <v>0.7</v>
      </c>
      <c r="H5" s="17">
        <v>0.6</v>
      </c>
      <c r="I5" s="16">
        <f>+F5+G5+H5</f>
        <v>1.9</v>
      </c>
      <c r="J5" s="16"/>
      <c r="K5" s="16"/>
      <c r="L5" s="16"/>
      <c r="M5" s="16"/>
      <c r="N5" s="16"/>
      <c r="O5" s="16"/>
      <c r="P5" s="16"/>
      <c r="Q5" s="16"/>
      <c r="R5" s="16">
        <f>+E5+I5+M5+Q5</f>
        <v>4.5885696599999992</v>
      </c>
      <c r="S5" s="13"/>
      <c r="U5" s="13"/>
      <c r="V5" s="13"/>
      <c r="W5" s="13"/>
      <c r="X5" s="13"/>
      <c r="Y5" s="13"/>
      <c r="Z5" s="13"/>
      <c r="AA5" s="13"/>
    </row>
    <row r="6" spans="1:27" s="10" customFormat="1" ht="15.75" x14ac:dyDescent="0.25">
      <c r="A6" s="14" t="s">
        <v>35</v>
      </c>
      <c r="B6" s="15">
        <v>0</v>
      </c>
      <c r="C6" s="15">
        <v>0</v>
      </c>
      <c r="D6" s="15">
        <v>0</v>
      </c>
      <c r="E6" s="16">
        <f t="shared" ref="E6:E58" si="3">+B6+C6+D6</f>
        <v>0</v>
      </c>
      <c r="F6" s="17">
        <v>0</v>
      </c>
      <c r="G6" s="17">
        <v>0</v>
      </c>
      <c r="H6" s="17">
        <v>0</v>
      </c>
      <c r="I6" s="16">
        <f t="shared" ref="I6:I58" si="4">+F6+G6+H6</f>
        <v>0</v>
      </c>
      <c r="J6" s="16"/>
      <c r="K6" s="16"/>
      <c r="L6" s="16"/>
      <c r="M6" s="16"/>
      <c r="N6" s="16"/>
      <c r="O6" s="16"/>
      <c r="P6" s="16"/>
      <c r="Q6" s="16"/>
      <c r="R6" s="16">
        <f t="shared" ref="R6:R59" si="5">+E6+I6+M6+Q6</f>
        <v>0</v>
      </c>
      <c r="S6" s="13"/>
      <c r="U6" s="13"/>
      <c r="V6" s="13"/>
      <c r="W6" s="13"/>
      <c r="X6" s="13"/>
      <c r="Y6" s="13"/>
      <c r="Z6" s="13"/>
      <c r="AA6" s="13"/>
    </row>
    <row r="7" spans="1:27" s="10" customFormat="1" ht="15.75" x14ac:dyDescent="0.25">
      <c r="A7" s="14" t="s">
        <v>36</v>
      </c>
      <c r="B7" s="15">
        <v>1.6499999999999999E-6</v>
      </c>
      <c r="C7" s="15">
        <v>0</v>
      </c>
      <c r="D7" s="15">
        <v>0</v>
      </c>
      <c r="E7" s="16">
        <f t="shared" si="3"/>
        <v>1.6499999999999999E-6</v>
      </c>
      <c r="F7" s="17">
        <v>0</v>
      </c>
      <c r="G7" s="17">
        <v>0</v>
      </c>
      <c r="H7" s="17">
        <v>4.8</v>
      </c>
      <c r="I7" s="16">
        <f t="shared" si="4"/>
        <v>4.8</v>
      </c>
      <c r="J7" s="16"/>
      <c r="K7" s="16"/>
      <c r="L7" s="16"/>
      <c r="M7" s="16"/>
      <c r="N7" s="16"/>
      <c r="O7" s="16"/>
      <c r="P7" s="16"/>
      <c r="Q7" s="16"/>
      <c r="R7" s="16">
        <f t="shared" si="5"/>
        <v>4.8000016499999996</v>
      </c>
      <c r="S7" s="13"/>
      <c r="U7" s="13"/>
      <c r="V7" s="13"/>
      <c r="W7" s="13"/>
      <c r="X7" s="13"/>
      <c r="Y7" s="13"/>
      <c r="Z7" s="13"/>
      <c r="AA7" s="13"/>
    </row>
    <row r="8" spans="1:27" s="10" customFormat="1" ht="15.75" x14ac:dyDescent="0.25">
      <c r="A8" s="14" t="s">
        <v>37</v>
      </c>
      <c r="B8" s="15">
        <v>0.52234828999999994</v>
      </c>
      <c r="C8" s="15">
        <v>0.6</v>
      </c>
      <c r="D8" s="15">
        <v>0.5</v>
      </c>
      <c r="E8" s="16">
        <f t="shared" si="3"/>
        <v>1.6223482899999999</v>
      </c>
      <c r="F8" s="17">
        <v>0.7</v>
      </c>
      <c r="G8" s="17">
        <v>0.7</v>
      </c>
      <c r="H8" s="17">
        <v>0.8</v>
      </c>
      <c r="I8" s="16">
        <f t="shared" si="4"/>
        <v>2.2000000000000002</v>
      </c>
      <c r="J8" s="16"/>
      <c r="K8" s="16"/>
      <c r="L8" s="16"/>
      <c r="M8" s="16"/>
      <c r="N8" s="16"/>
      <c r="O8" s="16"/>
      <c r="P8" s="16"/>
      <c r="Q8" s="16"/>
      <c r="R8" s="16">
        <f t="shared" si="5"/>
        <v>3.8223482899999999</v>
      </c>
      <c r="S8" s="13"/>
      <c r="U8" s="13"/>
      <c r="V8" s="13"/>
      <c r="W8" s="13"/>
      <c r="X8" s="13"/>
      <c r="Y8" s="13"/>
      <c r="Z8" s="13"/>
      <c r="AA8" s="13"/>
    </row>
    <row r="9" spans="1:27" s="10" customFormat="1" ht="15.75" x14ac:dyDescent="0.25">
      <c r="A9" s="14" t="s">
        <v>38</v>
      </c>
      <c r="B9" s="15">
        <v>2.1099999999999997E-6</v>
      </c>
      <c r="C9" s="15">
        <v>0.4</v>
      </c>
      <c r="D9" s="15">
        <v>0.3</v>
      </c>
      <c r="E9" s="16">
        <f t="shared" si="3"/>
        <v>0.70000211000000001</v>
      </c>
      <c r="F9" s="17">
        <v>0.4</v>
      </c>
      <c r="G9" s="17">
        <v>0.2</v>
      </c>
      <c r="H9" s="17">
        <v>0.3</v>
      </c>
      <c r="I9" s="16">
        <f t="shared" si="4"/>
        <v>0.90000000000000013</v>
      </c>
      <c r="J9" s="16"/>
      <c r="K9" s="16"/>
      <c r="L9" s="16"/>
      <c r="M9" s="16"/>
      <c r="N9" s="16"/>
      <c r="O9" s="16"/>
      <c r="P9" s="16"/>
      <c r="Q9" s="16"/>
      <c r="R9" s="16">
        <f t="shared" si="5"/>
        <v>1.6000021100000001</v>
      </c>
      <c r="S9" s="13"/>
      <c r="U9" s="13"/>
      <c r="V9" s="13"/>
      <c r="W9" s="13"/>
      <c r="X9" s="13"/>
      <c r="Y9" s="13"/>
      <c r="Z9" s="13"/>
      <c r="AA9" s="13"/>
    </row>
    <row r="10" spans="1:27" s="10" customFormat="1" ht="15.75" x14ac:dyDescent="0.25">
      <c r="A10" s="14" t="s">
        <v>39</v>
      </c>
      <c r="B10" s="15">
        <v>64.302258069999993</v>
      </c>
      <c r="C10" s="15">
        <v>25.6</v>
      </c>
      <c r="D10" s="15">
        <v>69.099999999999994</v>
      </c>
      <c r="E10" s="16">
        <f t="shared" si="3"/>
        <v>159.00225806999998</v>
      </c>
      <c r="F10" s="17">
        <v>36.6</v>
      </c>
      <c r="G10" s="17">
        <v>24.2</v>
      </c>
      <c r="H10" s="17">
        <v>28.7</v>
      </c>
      <c r="I10" s="16">
        <f t="shared" si="4"/>
        <v>89.5</v>
      </c>
      <c r="J10" s="16"/>
      <c r="K10" s="16"/>
      <c r="L10" s="16"/>
      <c r="M10" s="16"/>
      <c r="N10" s="16"/>
      <c r="O10" s="16"/>
      <c r="P10" s="16"/>
      <c r="Q10" s="16"/>
      <c r="R10" s="16">
        <f t="shared" si="5"/>
        <v>248.50225806999998</v>
      </c>
      <c r="S10" s="13"/>
      <c r="U10" s="13"/>
      <c r="V10" s="13"/>
      <c r="W10" s="13"/>
      <c r="X10" s="13"/>
      <c r="Y10" s="13"/>
      <c r="Z10" s="13"/>
      <c r="AA10" s="13"/>
    </row>
    <row r="11" spans="1:27" s="10" customFormat="1" ht="15.75" x14ac:dyDescent="0.25">
      <c r="A11" s="14" t="s">
        <v>40</v>
      </c>
      <c r="B11" s="15">
        <v>8.9443738699999997</v>
      </c>
      <c r="C11" s="15">
        <v>17</v>
      </c>
      <c r="D11" s="15">
        <v>13.3</v>
      </c>
      <c r="E11" s="16">
        <f t="shared" si="3"/>
        <v>39.244373870000004</v>
      </c>
      <c r="F11" s="17">
        <v>10.9</v>
      </c>
      <c r="G11" s="17">
        <v>10.4</v>
      </c>
      <c r="H11" s="17">
        <v>10.199999999999999</v>
      </c>
      <c r="I11" s="16">
        <f t="shared" si="4"/>
        <v>31.5</v>
      </c>
      <c r="J11" s="16"/>
      <c r="K11" s="16"/>
      <c r="L11" s="16"/>
      <c r="M11" s="16"/>
      <c r="N11" s="16"/>
      <c r="O11" s="16"/>
      <c r="P11" s="16"/>
      <c r="Q11" s="16"/>
      <c r="R11" s="16">
        <f t="shared" si="5"/>
        <v>70.744373870000004</v>
      </c>
      <c r="S11" s="13"/>
      <c r="U11" s="13"/>
      <c r="V11" s="13"/>
      <c r="W11" s="13"/>
      <c r="X11" s="13"/>
      <c r="Y11" s="13"/>
      <c r="Z11" s="13"/>
      <c r="AA11" s="13"/>
    </row>
    <row r="12" spans="1:27" s="10" customFormat="1" ht="15.75" x14ac:dyDescent="0.25">
      <c r="A12" s="14" t="s">
        <v>41</v>
      </c>
      <c r="B12" s="15">
        <v>7.67590314</v>
      </c>
      <c r="C12" s="15">
        <v>5.2</v>
      </c>
      <c r="D12" s="15">
        <v>20.9</v>
      </c>
      <c r="E12" s="16">
        <f t="shared" si="3"/>
        <v>33.775903139999997</v>
      </c>
      <c r="F12" s="17">
        <v>9.1999999999999993</v>
      </c>
      <c r="G12" s="17">
        <v>6.1</v>
      </c>
      <c r="H12" s="17">
        <v>6</v>
      </c>
      <c r="I12" s="16">
        <f t="shared" si="4"/>
        <v>21.299999999999997</v>
      </c>
      <c r="J12" s="16"/>
      <c r="K12" s="16"/>
      <c r="L12" s="16"/>
      <c r="M12" s="16"/>
      <c r="N12" s="16"/>
      <c r="O12" s="16"/>
      <c r="P12" s="16"/>
      <c r="Q12" s="16"/>
      <c r="R12" s="16">
        <f t="shared" si="5"/>
        <v>55.075903139999994</v>
      </c>
      <c r="S12" s="13"/>
      <c r="U12" s="13"/>
      <c r="V12" s="13"/>
      <c r="W12" s="13"/>
      <c r="X12" s="13"/>
      <c r="Y12" s="13"/>
      <c r="Z12" s="13"/>
      <c r="AA12" s="13"/>
    </row>
    <row r="13" spans="1:27" s="10" customFormat="1" ht="15.75" x14ac:dyDescent="0.25">
      <c r="A13" s="14" t="s">
        <v>42</v>
      </c>
      <c r="B13" s="15">
        <v>1.21009218</v>
      </c>
      <c r="C13" s="15">
        <v>1.2</v>
      </c>
      <c r="D13" s="15">
        <v>1.2</v>
      </c>
      <c r="E13" s="16">
        <f t="shared" si="3"/>
        <v>3.6100921799999997</v>
      </c>
      <c r="F13" s="17">
        <v>1.3</v>
      </c>
      <c r="G13" s="17">
        <v>1.2</v>
      </c>
      <c r="H13" s="17">
        <v>2</v>
      </c>
      <c r="I13" s="16">
        <f t="shared" si="4"/>
        <v>4.5</v>
      </c>
      <c r="J13" s="16"/>
      <c r="K13" s="16"/>
      <c r="L13" s="16"/>
      <c r="M13" s="16"/>
      <c r="N13" s="16"/>
      <c r="O13" s="16"/>
      <c r="P13" s="16"/>
      <c r="Q13" s="16"/>
      <c r="R13" s="16">
        <f t="shared" si="5"/>
        <v>8.1100921799999988</v>
      </c>
      <c r="S13" s="13"/>
      <c r="U13" s="13"/>
      <c r="V13" s="13"/>
      <c r="W13" s="13"/>
      <c r="X13" s="13"/>
      <c r="Y13" s="13"/>
      <c r="Z13" s="13"/>
      <c r="AA13" s="13"/>
    </row>
    <row r="14" spans="1:27" s="10" customFormat="1" ht="15.75" x14ac:dyDescent="0.25">
      <c r="A14" s="14" t="s">
        <v>43</v>
      </c>
      <c r="B14" s="15">
        <v>4.4000000000000002E-7</v>
      </c>
      <c r="C14" s="15">
        <v>0</v>
      </c>
      <c r="D14" s="15">
        <v>0</v>
      </c>
      <c r="E14" s="16">
        <f t="shared" si="3"/>
        <v>4.4000000000000002E-7</v>
      </c>
      <c r="F14" s="17">
        <v>0</v>
      </c>
      <c r="G14" s="17">
        <v>0</v>
      </c>
      <c r="H14" s="17">
        <v>0</v>
      </c>
      <c r="I14" s="16">
        <f t="shared" si="4"/>
        <v>0</v>
      </c>
      <c r="J14" s="16"/>
      <c r="K14" s="16"/>
      <c r="L14" s="16"/>
      <c r="M14" s="16"/>
      <c r="N14" s="16"/>
      <c r="O14" s="16"/>
      <c r="P14" s="16"/>
      <c r="Q14" s="16"/>
      <c r="R14" s="16">
        <f t="shared" si="5"/>
        <v>4.4000000000000002E-7</v>
      </c>
      <c r="S14" s="13"/>
      <c r="U14" s="13"/>
      <c r="V14" s="13"/>
      <c r="W14" s="13"/>
      <c r="X14" s="13"/>
      <c r="Y14" s="13"/>
      <c r="Z14" s="13"/>
      <c r="AA14" s="13"/>
    </row>
    <row r="15" spans="1:27" s="10" customFormat="1" ht="15.75" x14ac:dyDescent="0.25">
      <c r="A15" s="14" t="s">
        <v>44</v>
      </c>
      <c r="B15" s="15">
        <v>2.7564705800000002</v>
      </c>
      <c r="C15" s="15">
        <v>2.7</v>
      </c>
      <c r="D15" s="15">
        <v>3.8</v>
      </c>
      <c r="E15" s="16">
        <f t="shared" si="3"/>
        <v>9.2564705800000002</v>
      </c>
      <c r="F15" s="17">
        <v>1.3</v>
      </c>
      <c r="G15" s="17">
        <v>2.7</v>
      </c>
      <c r="H15" s="17">
        <v>2.8</v>
      </c>
      <c r="I15" s="16">
        <f t="shared" si="4"/>
        <v>6.8</v>
      </c>
      <c r="J15" s="16"/>
      <c r="K15" s="16"/>
      <c r="L15" s="16"/>
      <c r="M15" s="16"/>
      <c r="N15" s="16"/>
      <c r="O15" s="16"/>
      <c r="P15" s="16"/>
      <c r="Q15" s="16"/>
      <c r="R15" s="16">
        <f t="shared" si="5"/>
        <v>16.056470579999999</v>
      </c>
      <c r="S15" s="13"/>
      <c r="U15" s="13"/>
      <c r="V15" s="13"/>
      <c r="W15" s="13"/>
      <c r="X15" s="13"/>
      <c r="Y15" s="13"/>
      <c r="Z15" s="13"/>
      <c r="AA15" s="13"/>
    </row>
    <row r="16" spans="1:27" s="10" customFormat="1" ht="15.75" x14ac:dyDescent="0.25">
      <c r="A16" s="14" t="s">
        <v>45</v>
      </c>
      <c r="B16" s="15">
        <v>2.350508</v>
      </c>
      <c r="C16" s="15">
        <v>0.8</v>
      </c>
      <c r="D16" s="15">
        <v>0.4</v>
      </c>
      <c r="E16" s="16">
        <f t="shared" si="3"/>
        <v>3.5505080000000002</v>
      </c>
      <c r="F16" s="17">
        <v>1.6</v>
      </c>
      <c r="G16" s="17">
        <v>0.6</v>
      </c>
      <c r="H16" s="17">
        <v>1.1000000000000001</v>
      </c>
      <c r="I16" s="16">
        <f t="shared" si="4"/>
        <v>3.3000000000000003</v>
      </c>
      <c r="J16" s="16"/>
      <c r="K16" s="16"/>
      <c r="L16" s="16"/>
      <c r="M16" s="16"/>
      <c r="N16" s="16"/>
      <c r="O16" s="16"/>
      <c r="P16" s="16"/>
      <c r="Q16" s="16"/>
      <c r="R16" s="16">
        <f t="shared" si="5"/>
        <v>6.8505080000000005</v>
      </c>
      <c r="S16" s="13"/>
      <c r="U16" s="13"/>
      <c r="V16" s="13"/>
      <c r="W16" s="13"/>
      <c r="X16" s="13"/>
      <c r="Y16" s="13"/>
      <c r="Z16" s="13"/>
      <c r="AA16" s="13"/>
    </row>
    <row r="17" spans="1:27" s="10" customFormat="1" ht="15.75" x14ac:dyDescent="0.25">
      <c r="A17" s="14" t="s">
        <v>46</v>
      </c>
      <c r="B17" s="15">
        <v>2.9325669999999998E-2</v>
      </c>
      <c r="C17" s="15">
        <v>0.4</v>
      </c>
      <c r="D17" s="15">
        <v>0.4</v>
      </c>
      <c r="E17" s="16">
        <f t="shared" si="3"/>
        <v>0.82932567000000001</v>
      </c>
      <c r="F17" s="17">
        <v>6.9</v>
      </c>
      <c r="G17" s="17">
        <v>0.4</v>
      </c>
      <c r="H17" s="17">
        <v>10.4</v>
      </c>
      <c r="I17" s="16">
        <f t="shared" si="4"/>
        <v>17.700000000000003</v>
      </c>
      <c r="J17" s="16"/>
      <c r="K17" s="16"/>
      <c r="L17" s="16"/>
      <c r="M17" s="16"/>
      <c r="N17" s="16"/>
      <c r="O17" s="16"/>
      <c r="P17" s="16"/>
      <c r="Q17" s="16"/>
      <c r="R17" s="16">
        <f t="shared" si="5"/>
        <v>18.529325670000002</v>
      </c>
      <c r="S17" s="13"/>
      <c r="U17" s="13"/>
      <c r="V17" s="13"/>
      <c r="W17" s="13"/>
      <c r="X17" s="13"/>
      <c r="Y17" s="13"/>
      <c r="Z17" s="13"/>
      <c r="AA17" s="13"/>
    </row>
    <row r="18" spans="1:27" s="10" customFormat="1" ht="15.75" x14ac:dyDescent="0.25">
      <c r="A18" s="14" t="s">
        <v>47</v>
      </c>
      <c r="B18" s="15">
        <v>0.62542675000000003</v>
      </c>
      <c r="C18" s="15">
        <v>2.1</v>
      </c>
      <c r="D18" s="15">
        <v>0.1</v>
      </c>
      <c r="E18" s="16">
        <f t="shared" si="3"/>
        <v>2.8254267500000001</v>
      </c>
      <c r="F18" s="17">
        <v>4.7</v>
      </c>
      <c r="G18" s="17">
        <v>2.2000000000000002</v>
      </c>
      <c r="H18" s="17">
        <v>2.2000000000000002</v>
      </c>
      <c r="I18" s="16">
        <f t="shared" si="4"/>
        <v>9.1000000000000014</v>
      </c>
      <c r="J18" s="16"/>
      <c r="K18" s="16"/>
      <c r="L18" s="16"/>
      <c r="M18" s="16"/>
      <c r="N18" s="16"/>
      <c r="O18" s="16"/>
      <c r="P18" s="16"/>
      <c r="Q18" s="16"/>
      <c r="R18" s="16">
        <f t="shared" si="5"/>
        <v>11.925426750000002</v>
      </c>
      <c r="S18" s="13"/>
      <c r="U18" s="13"/>
      <c r="V18" s="13"/>
      <c r="W18" s="13"/>
      <c r="X18" s="13"/>
      <c r="Y18" s="13"/>
      <c r="Z18" s="13"/>
      <c r="AA18" s="13"/>
    </row>
    <row r="19" spans="1:27" s="10" customFormat="1" ht="15.75" x14ac:dyDescent="0.25">
      <c r="A19" s="14" t="s">
        <v>48</v>
      </c>
      <c r="B19" s="15">
        <v>0.75683785999999997</v>
      </c>
      <c r="C19" s="15">
        <v>0.8</v>
      </c>
      <c r="D19" s="15">
        <v>0.9</v>
      </c>
      <c r="E19" s="16">
        <f t="shared" si="3"/>
        <v>2.4568378599999998</v>
      </c>
      <c r="F19" s="17">
        <v>0.8</v>
      </c>
      <c r="G19" s="17">
        <v>0.8</v>
      </c>
      <c r="H19" s="17">
        <v>2.2999999999999998</v>
      </c>
      <c r="I19" s="16">
        <f t="shared" si="4"/>
        <v>3.9</v>
      </c>
      <c r="J19" s="16"/>
      <c r="K19" s="16"/>
      <c r="L19" s="16"/>
      <c r="M19" s="16"/>
      <c r="N19" s="16"/>
      <c r="O19" s="16"/>
      <c r="P19" s="16"/>
      <c r="Q19" s="16"/>
      <c r="R19" s="16">
        <f t="shared" si="5"/>
        <v>6.3568378599999997</v>
      </c>
      <c r="S19" s="13"/>
      <c r="U19" s="13"/>
      <c r="V19" s="13"/>
      <c r="W19" s="13"/>
      <c r="X19" s="13"/>
      <c r="Y19" s="13"/>
      <c r="Z19" s="13"/>
      <c r="AA19" s="13"/>
    </row>
    <row r="20" spans="1:27" s="10" customFormat="1" ht="15.75" x14ac:dyDescent="0.25">
      <c r="A20" s="14" t="s">
        <v>49</v>
      </c>
      <c r="B20" s="15">
        <v>2.7661488700000003</v>
      </c>
      <c r="C20" s="15">
        <v>2.7</v>
      </c>
      <c r="D20" s="15">
        <v>2.7</v>
      </c>
      <c r="E20" s="16">
        <f t="shared" si="3"/>
        <v>8.1661488700000007</v>
      </c>
      <c r="F20" s="17">
        <v>2.8</v>
      </c>
      <c r="G20" s="17">
        <v>2.9</v>
      </c>
      <c r="H20" s="17">
        <v>3.4</v>
      </c>
      <c r="I20" s="16">
        <f t="shared" si="4"/>
        <v>9.1</v>
      </c>
      <c r="J20" s="16"/>
      <c r="K20" s="16"/>
      <c r="L20" s="16"/>
      <c r="M20" s="16"/>
      <c r="N20" s="16"/>
      <c r="O20" s="16"/>
      <c r="P20" s="16"/>
      <c r="Q20" s="16"/>
      <c r="R20" s="16">
        <f t="shared" si="5"/>
        <v>17.266148870000002</v>
      </c>
      <c r="S20" s="13"/>
      <c r="U20" s="13"/>
      <c r="V20" s="13"/>
      <c r="W20" s="13"/>
      <c r="X20" s="13"/>
      <c r="Y20" s="13"/>
      <c r="Z20" s="13"/>
      <c r="AA20" s="13"/>
    </row>
    <row r="21" spans="1:27" s="10" customFormat="1" ht="15.75" x14ac:dyDescent="0.25">
      <c r="A21" s="14" t="s">
        <v>50</v>
      </c>
      <c r="B21" s="15">
        <v>0.34749942</v>
      </c>
      <c r="C21" s="15">
        <v>0.8</v>
      </c>
      <c r="D21" s="15">
        <v>0</v>
      </c>
      <c r="E21" s="16">
        <f t="shared" si="3"/>
        <v>1.1474994199999999</v>
      </c>
      <c r="F21" s="17">
        <f>4.6+0.4</f>
        <v>5</v>
      </c>
      <c r="G21" s="17">
        <v>12</v>
      </c>
      <c r="H21" s="17">
        <v>3.8</v>
      </c>
      <c r="I21" s="16">
        <f t="shared" si="4"/>
        <v>20.8</v>
      </c>
      <c r="J21" s="16"/>
      <c r="K21" s="16"/>
      <c r="L21" s="16"/>
      <c r="M21" s="16"/>
      <c r="N21" s="16"/>
      <c r="O21" s="16"/>
      <c r="P21" s="16"/>
      <c r="Q21" s="16"/>
      <c r="R21" s="16">
        <f t="shared" si="5"/>
        <v>21.94749942</v>
      </c>
      <c r="S21" s="13"/>
      <c r="U21" s="13"/>
      <c r="V21" s="13"/>
      <c r="W21" s="13"/>
      <c r="X21" s="13"/>
      <c r="Y21" s="13"/>
      <c r="Z21" s="13"/>
      <c r="AA21" s="13"/>
    </row>
    <row r="22" spans="1:27" s="10" customFormat="1" ht="15.75" x14ac:dyDescent="0.25">
      <c r="A22" s="14" t="s">
        <v>51</v>
      </c>
      <c r="B22" s="15">
        <v>4.6665820999999994</v>
      </c>
      <c r="C22" s="15">
        <v>4.5999999999999996</v>
      </c>
      <c r="D22" s="15">
        <v>4.7</v>
      </c>
      <c r="E22" s="16">
        <f t="shared" si="3"/>
        <v>13.9665821</v>
      </c>
      <c r="F22" s="17">
        <v>5.9</v>
      </c>
      <c r="G22" s="17">
        <v>6.1</v>
      </c>
      <c r="H22" s="17">
        <v>6.1</v>
      </c>
      <c r="I22" s="16">
        <f t="shared" si="4"/>
        <v>18.100000000000001</v>
      </c>
      <c r="J22" s="16"/>
      <c r="K22" s="16"/>
      <c r="L22" s="16"/>
      <c r="M22" s="16"/>
      <c r="N22" s="16"/>
      <c r="O22" s="16"/>
      <c r="P22" s="16"/>
      <c r="Q22" s="16"/>
      <c r="R22" s="16">
        <f t="shared" si="5"/>
        <v>32.066582100000005</v>
      </c>
      <c r="S22" s="13"/>
      <c r="U22" s="13"/>
      <c r="V22" s="13"/>
      <c r="W22" s="13"/>
      <c r="X22" s="13"/>
      <c r="Y22" s="13"/>
      <c r="Z22" s="13"/>
      <c r="AA22" s="13"/>
    </row>
    <row r="23" spans="1:27" s="10" customFormat="1" ht="15.75" x14ac:dyDescent="0.25">
      <c r="A23" s="14" t="s">
        <v>52</v>
      </c>
      <c r="B23" s="15">
        <v>1.8216E-4</v>
      </c>
      <c r="C23" s="15">
        <v>0</v>
      </c>
      <c r="D23" s="15">
        <v>2.2000000000000002</v>
      </c>
      <c r="E23" s="16">
        <f t="shared" si="3"/>
        <v>2.2001821600000002</v>
      </c>
      <c r="F23" s="17">
        <v>0</v>
      </c>
      <c r="G23" s="17">
        <v>0</v>
      </c>
      <c r="H23" s="17">
        <v>0</v>
      </c>
      <c r="I23" s="16">
        <f t="shared" si="4"/>
        <v>0</v>
      </c>
      <c r="J23" s="16"/>
      <c r="K23" s="16"/>
      <c r="L23" s="16"/>
      <c r="M23" s="16"/>
      <c r="N23" s="16"/>
      <c r="O23" s="16"/>
      <c r="P23" s="16"/>
      <c r="Q23" s="16"/>
      <c r="R23" s="16">
        <f t="shared" si="5"/>
        <v>2.2001821600000002</v>
      </c>
      <c r="S23" s="13"/>
      <c r="U23" s="13"/>
      <c r="V23" s="13"/>
      <c r="W23" s="13"/>
      <c r="X23" s="13"/>
      <c r="Y23" s="13"/>
      <c r="Z23" s="13"/>
      <c r="AA23" s="13"/>
    </row>
    <row r="24" spans="1:27" s="10" customFormat="1" ht="15.75" x14ac:dyDescent="0.25">
      <c r="A24" s="14" t="s">
        <v>53</v>
      </c>
      <c r="B24" s="15">
        <v>0</v>
      </c>
      <c r="C24" s="15">
        <v>0</v>
      </c>
      <c r="D24" s="15">
        <v>0</v>
      </c>
      <c r="E24" s="16">
        <f t="shared" si="3"/>
        <v>0</v>
      </c>
      <c r="F24" s="17">
        <v>0.6</v>
      </c>
      <c r="G24" s="17">
        <v>1.3</v>
      </c>
      <c r="H24" s="17">
        <v>1.3</v>
      </c>
      <c r="I24" s="16">
        <f t="shared" si="4"/>
        <v>3.2</v>
      </c>
      <c r="J24" s="16"/>
      <c r="K24" s="16"/>
      <c r="L24" s="16"/>
      <c r="M24" s="16"/>
      <c r="N24" s="16"/>
      <c r="O24" s="16"/>
      <c r="P24" s="16"/>
      <c r="Q24" s="16"/>
      <c r="R24" s="16">
        <f t="shared" si="5"/>
        <v>3.2</v>
      </c>
      <c r="S24" s="13"/>
      <c r="U24" s="13"/>
      <c r="V24" s="13"/>
      <c r="W24" s="13"/>
      <c r="X24" s="13"/>
      <c r="Y24" s="13"/>
      <c r="Z24" s="13"/>
      <c r="AA24" s="13"/>
    </row>
    <row r="25" spans="1:27" s="10" customFormat="1" ht="15.75" x14ac:dyDescent="0.25">
      <c r="A25" s="14" t="s">
        <v>54</v>
      </c>
      <c r="B25" s="15">
        <v>0.18536146000000001</v>
      </c>
      <c r="C25" s="15">
        <v>0.5</v>
      </c>
      <c r="D25" s="15">
        <v>0.3</v>
      </c>
      <c r="E25" s="16">
        <f t="shared" si="3"/>
        <v>0.98536146000000002</v>
      </c>
      <c r="F25" s="17">
        <v>2.2000000000000002</v>
      </c>
      <c r="G25" s="17">
        <v>0.4</v>
      </c>
      <c r="H25" s="17">
        <v>1.2</v>
      </c>
      <c r="I25" s="16">
        <f t="shared" si="4"/>
        <v>3.8</v>
      </c>
      <c r="J25" s="16"/>
      <c r="K25" s="16"/>
      <c r="L25" s="16"/>
      <c r="M25" s="16"/>
      <c r="N25" s="16"/>
      <c r="O25" s="16"/>
      <c r="P25" s="16"/>
      <c r="Q25" s="16"/>
      <c r="R25" s="16">
        <f t="shared" si="5"/>
        <v>4.7853614599999998</v>
      </c>
      <c r="S25" s="13"/>
      <c r="U25" s="13"/>
      <c r="V25" s="13"/>
      <c r="W25" s="13"/>
      <c r="X25" s="13"/>
      <c r="Y25" s="13"/>
      <c r="Z25" s="13"/>
      <c r="AA25" s="13"/>
    </row>
    <row r="26" spans="1:27" s="10" customFormat="1" ht="15.75" x14ac:dyDescent="0.25">
      <c r="A26" s="14" t="s">
        <v>55</v>
      </c>
      <c r="B26" s="15">
        <v>10.07651381</v>
      </c>
      <c r="C26" s="15">
        <v>7.4</v>
      </c>
      <c r="D26" s="15">
        <v>7.3</v>
      </c>
      <c r="E26" s="16">
        <f t="shared" si="3"/>
        <v>24.776513810000001</v>
      </c>
      <c r="F26" s="17">
        <v>7.7</v>
      </c>
      <c r="G26" s="17">
        <v>5.2</v>
      </c>
      <c r="H26" s="17">
        <v>9.6999999999999993</v>
      </c>
      <c r="I26" s="16">
        <f t="shared" si="4"/>
        <v>22.6</v>
      </c>
      <c r="J26" s="16"/>
      <c r="K26" s="16"/>
      <c r="L26" s="16"/>
      <c r="M26" s="16"/>
      <c r="N26" s="16"/>
      <c r="O26" s="16"/>
      <c r="P26" s="16"/>
      <c r="Q26" s="16"/>
      <c r="R26" s="16">
        <f t="shared" si="5"/>
        <v>47.376513810000006</v>
      </c>
      <c r="S26" s="13"/>
      <c r="U26" s="13"/>
      <c r="V26" s="13"/>
      <c r="W26" s="13"/>
      <c r="X26" s="13"/>
      <c r="Y26" s="13"/>
      <c r="Z26" s="13"/>
      <c r="AA26" s="13"/>
    </row>
    <row r="27" spans="1:27" s="10" customFormat="1" ht="15.75" x14ac:dyDescent="0.25">
      <c r="A27" s="14" t="s">
        <v>56</v>
      </c>
      <c r="B27" s="15">
        <v>2.6531900000000001E-3</v>
      </c>
      <c r="C27" s="15">
        <v>0</v>
      </c>
      <c r="D27" s="15">
        <v>0</v>
      </c>
      <c r="E27" s="16">
        <f t="shared" si="3"/>
        <v>2.6531900000000001E-3</v>
      </c>
      <c r="F27" s="17">
        <v>0</v>
      </c>
      <c r="G27" s="17">
        <v>0</v>
      </c>
      <c r="H27" s="17">
        <v>0</v>
      </c>
      <c r="I27" s="16">
        <f t="shared" si="4"/>
        <v>0</v>
      </c>
      <c r="J27" s="16"/>
      <c r="K27" s="16"/>
      <c r="L27" s="16"/>
      <c r="M27" s="16"/>
      <c r="N27" s="16"/>
      <c r="O27" s="16"/>
      <c r="P27" s="16"/>
      <c r="Q27" s="16"/>
      <c r="R27" s="16">
        <f t="shared" si="5"/>
        <v>2.6531900000000001E-3</v>
      </c>
      <c r="S27" s="13"/>
      <c r="U27" s="13"/>
      <c r="V27" s="13"/>
      <c r="W27" s="13"/>
      <c r="X27" s="13"/>
      <c r="Y27" s="13"/>
      <c r="Z27" s="13"/>
      <c r="AA27" s="13"/>
    </row>
    <row r="28" spans="1:27" s="10" customFormat="1" ht="15.75" x14ac:dyDescent="0.25">
      <c r="A28" s="14" t="s">
        <v>57</v>
      </c>
      <c r="B28" s="15">
        <v>10.88715942</v>
      </c>
      <c r="C28" s="15">
        <v>20.9</v>
      </c>
      <c r="D28" s="15">
        <v>38.200000000000003</v>
      </c>
      <c r="E28" s="16">
        <f t="shared" si="3"/>
        <v>69.987159419999998</v>
      </c>
      <c r="F28" s="17">
        <v>29.6</v>
      </c>
      <c r="G28" s="17">
        <v>18</v>
      </c>
      <c r="H28" s="17">
        <v>40.1</v>
      </c>
      <c r="I28" s="16">
        <f t="shared" si="4"/>
        <v>87.7</v>
      </c>
      <c r="J28" s="16"/>
      <c r="K28" s="16"/>
      <c r="L28" s="16"/>
      <c r="M28" s="16"/>
      <c r="N28" s="16"/>
      <c r="O28" s="16"/>
      <c r="P28" s="16"/>
      <c r="Q28" s="16"/>
      <c r="R28" s="16">
        <f t="shared" si="5"/>
        <v>157.68715942</v>
      </c>
      <c r="S28" s="13"/>
      <c r="U28" s="13"/>
      <c r="V28" s="13"/>
      <c r="W28" s="13"/>
    </row>
    <row r="29" spans="1:27" s="10" customFormat="1" ht="15.75" x14ac:dyDescent="0.25">
      <c r="A29" s="14" t="s">
        <v>58</v>
      </c>
      <c r="B29" s="15">
        <v>25.325085989999998</v>
      </c>
      <c r="C29" s="15">
        <v>30.4</v>
      </c>
      <c r="D29" s="15">
        <v>49.5</v>
      </c>
      <c r="E29" s="16">
        <f t="shared" si="3"/>
        <v>105.22508599</v>
      </c>
      <c r="F29" s="17">
        <v>73.900000000000006</v>
      </c>
      <c r="G29" s="17">
        <v>35.799999999999997</v>
      </c>
      <c r="H29" s="17">
        <v>40.299999999999997</v>
      </c>
      <c r="I29" s="16">
        <f t="shared" si="4"/>
        <v>150</v>
      </c>
      <c r="J29" s="16"/>
      <c r="K29" s="16"/>
      <c r="L29" s="16"/>
      <c r="M29" s="16"/>
      <c r="N29" s="16"/>
      <c r="O29" s="16"/>
      <c r="P29" s="16"/>
      <c r="Q29" s="16"/>
      <c r="R29" s="16">
        <f t="shared" si="5"/>
        <v>255.22508599</v>
      </c>
      <c r="S29" s="13"/>
      <c r="U29" s="13"/>
      <c r="V29" s="13"/>
      <c r="W29" s="13"/>
    </row>
    <row r="30" spans="1:27" s="10" customFormat="1" ht="15.75" x14ac:dyDescent="0.25">
      <c r="A30" s="14" t="s">
        <v>59</v>
      </c>
      <c r="B30" s="15">
        <v>4.3826790000000004</v>
      </c>
      <c r="C30" s="15">
        <v>5.8</v>
      </c>
      <c r="D30" s="15">
        <v>6.4</v>
      </c>
      <c r="E30" s="16">
        <f t="shared" si="3"/>
        <v>16.582678999999999</v>
      </c>
      <c r="F30" s="17">
        <v>5.9</v>
      </c>
      <c r="G30" s="17">
        <v>4.8</v>
      </c>
      <c r="H30" s="17">
        <v>5.3</v>
      </c>
      <c r="I30" s="16">
        <f t="shared" si="4"/>
        <v>16</v>
      </c>
      <c r="J30" s="16"/>
      <c r="K30" s="16"/>
      <c r="L30" s="16"/>
      <c r="M30" s="16"/>
      <c r="N30" s="16"/>
      <c r="O30" s="16"/>
      <c r="P30" s="16"/>
      <c r="Q30" s="16"/>
      <c r="R30" s="16">
        <f t="shared" si="5"/>
        <v>32.582678999999999</v>
      </c>
      <c r="S30" s="13"/>
      <c r="U30" s="13"/>
      <c r="V30" s="13"/>
      <c r="W30" s="13"/>
    </row>
    <row r="31" spans="1:27" s="10" customFormat="1" ht="15.75" x14ac:dyDescent="0.25">
      <c r="A31" s="14" t="s">
        <v>60</v>
      </c>
      <c r="B31" s="15">
        <v>71.089534659999998</v>
      </c>
      <c r="C31" s="15">
        <v>126.4</v>
      </c>
      <c r="D31" s="15">
        <v>146.9</v>
      </c>
      <c r="E31" s="16">
        <f t="shared" si="3"/>
        <v>344.38953465999998</v>
      </c>
      <c r="F31" s="17">
        <v>134.19999999999999</v>
      </c>
      <c r="G31" s="17">
        <v>118.7</v>
      </c>
      <c r="H31" s="17">
        <v>125.6</v>
      </c>
      <c r="I31" s="16">
        <f t="shared" si="4"/>
        <v>378.5</v>
      </c>
      <c r="J31" s="16"/>
      <c r="K31" s="16"/>
      <c r="L31" s="16"/>
      <c r="M31" s="16"/>
      <c r="N31" s="16"/>
      <c r="O31" s="16"/>
      <c r="P31" s="16"/>
      <c r="Q31" s="16"/>
      <c r="R31" s="16">
        <f t="shared" si="5"/>
        <v>722.88953465999998</v>
      </c>
      <c r="S31" s="13"/>
      <c r="U31" s="13"/>
      <c r="V31" s="13"/>
      <c r="W31" s="13"/>
    </row>
    <row r="32" spans="1:27" s="10" customFormat="1" ht="15.75" x14ac:dyDescent="0.25">
      <c r="A32" s="14" t="s">
        <v>61</v>
      </c>
      <c r="B32" s="15">
        <v>9.6640052699999988</v>
      </c>
      <c r="C32" s="15">
        <v>7.8</v>
      </c>
      <c r="D32" s="15">
        <v>10.4</v>
      </c>
      <c r="E32" s="16">
        <f t="shared" si="3"/>
        <v>27.86400527</v>
      </c>
      <c r="F32" s="17">
        <v>50.5</v>
      </c>
      <c r="G32" s="17">
        <v>7.6</v>
      </c>
      <c r="H32" s="17">
        <v>2.6</v>
      </c>
      <c r="I32" s="16">
        <f t="shared" si="4"/>
        <v>60.7</v>
      </c>
      <c r="J32" s="16"/>
      <c r="K32" s="16"/>
      <c r="L32" s="16"/>
      <c r="M32" s="16"/>
      <c r="N32" s="16"/>
      <c r="O32" s="16"/>
      <c r="P32" s="16"/>
      <c r="Q32" s="16"/>
      <c r="R32" s="16">
        <f t="shared" si="5"/>
        <v>88.564005269999996</v>
      </c>
      <c r="S32" s="13"/>
      <c r="U32" s="13"/>
      <c r="V32" s="13"/>
      <c r="W32" s="13"/>
    </row>
    <row r="33" spans="1:27" s="10" customFormat="1" ht="15.75" x14ac:dyDescent="0.25">
      <c r="A33" s="14" t="s">
        <v>62</v>
      </c>
      <c r="B33" s="15">
        <v>16.199719810000001</v>
      </c>
      <c r="C33" s="15">
        <v>13.8</v>
      </c>
      <c r="D33" s="15">
        <v>14.1</v>
      </c>
      <c r="E33" s="16">
        <f t="shared" si="3"/>
        <v>44.099719810000003</v>
      </c>
      <c r="F33" s="17">
        <v>14.9</v>
      </c>
      <c r="G33" s="17">
        <v>20.9</v>
      </c>
      <c r="H33" s="17">
        <v>17.399999999999999</v>
      </c>
      <c r="I33" s="16">
        <f t="shared" si="4"/>
        <v>53.199999999999996</v>
      </c>
      <c r="J33" s="16"/>
      <c r="K33" s="16"/>
      <c r="L33" s="16"/>
      <c r="M33" s="16"/>
      <c r="N33" s="16"/>
      <c r="O33" s="16"/>
      <c r="P33" s="16"/>
      <c r="Q33" s="16"/>
      <c r="R33" s="16">
        <f t="shared" si="5"/>
        <v>97.299719809999999</v>
      </c>
      <c r="S33" s="13"/>
      <c r="U33" s="13"/>
      <c r="V33" s="13"/>
      <c r="W33" s="13"/>
    </row>
    <row r="34" spans="1:27" s="10" customFormat="1" ht="15.75" x14ac:dyDescent="0.25">
      <c r="A34" s="14" t="s">
        <v>63</v>
      </c>
      <c r="B34" s="15">
        <v>1.0619836499999999</v>
      </c>
      <c r="C34" s="15">
        <v>1.2</v>
      </c>
      <c r="D34" s="15">
        <v>0.9</v>
      </c>
      <c r="E34" s="16">
        <f t="shared" si="3"/>
        <v>3.1619836499999998</v>
      </c>
      <c r="F34" s="17">
        <v>1</v>
      </c>
      <c r="G34" s="17">
        <v>1</v>
      </c>
      <c r="H34" s="17">
        <v>0.9</v>
      </c>
      <c r="I34" s="16">
        <f t="shared" si="4"/>
        <v>2.9</v>
      </c>
      <c r="J34" s="16"/>
      <c r="K34" s="16"/>
      <c r="L34" s="16"/>
      <c r="M34" s="16"/>
      <c r="N34" s="16"/>
      <c r="O34" s="16"/>
      <c r="P34" s="16"/>
      <c r="Q34" s="16"/>
      <c r="R34" s="16">
        <f t="shared" si="5"/>
        <v>6.0619836500000002</v>
      </c>
      <c r="S34" s="13"/>
      <c r="U34" s="13"/>
      <c r="V34" s="13"/>
      <c r="W34" s="13"/>
    </row>
    <row r="35" spans="1:27" s="10" customFormat="1" ht="15.75" x14ac:dyDescent="0.25">
      <c r="A35" s="14" t="s">
        <v>64</v>
      </c>
      <c r="B35" s="15">
        <v>3.5607032999999997</v>
      </c>
      <c r="C35" s="15">
        <v>9.3000000000000007</v>
      </c>
      <c r="D35" s="15">
        <v>19.600000000000001</v>
      </c>
      <c r="E35" s="16">
        <f t="shared" si="3"/>
        <v>32.460703300000006</v>
      </c>
      <c r="F35" s="17">
        <v>41</v>
      </c>
      <c r="G35" s="17">
        <v>17.600000000000001</v>
      </c>
      <c r="H35" s="17">
        <v>12.5</v>
      </c>
      <c r="I35" s="16">
        <f t="shared" si="4"/>
        <v>71.099999999999994</v>
      </c>
      <c r="J35" s="16"/>
      <c r="K35" s="16"/>
      <c r="L35" s="16"/>
      <c r="M35" s="16"/>
      <c r="N35" s="16"/>
      <c r="O35" s="16"/>
      <c r="P35" s="16"/>
      <c r="Q35" s="16"/>
      <c r="R35" s="16">
        <f t="shared" si="5"/>
        <v>103.5607033</v>
      </c>
      <c r="S35" s="13"/>
      <c r="U35" s="13"/>
      <c r="V35" s="13"/>
      <c r="W35" s="13"/>
      <c r="X35" s="13"/>
      <c r="Y35" s="13"/>
      <c r="Z35" s="13"/>
      <c r="AA35" s="13"/>
    </row>
    <row r="36" spans="1:27" s="10" customFormat="1" ht="15.75" x14ac:dyDescent="0.25">
      <c r="A36" s="14" t="s">
        <v>65</v>
      </c>
      <c r="B36" s="15">
        <v>3.36413743</v>
      </c>
      <c r="C36" s="15">
        <v>5</v>
      </c>
      <c r="D36" s="15">
        <v>19</v>
      </c>
      <c r="E36" s="16">
        <f t="shared" si="3"/>
        <v>27.36413743</v>
      </c>
      <c r="F36" s="17">
        <v>17.2</v>
      </c>
      <c r="G36" s="17">
        <v>6.3</v>
      </c>
      <c r="H36" s="17">
        <v>7.6</v>
      </c>
      <c r="I36" s="16">
        <f t="shared" si="4"/>
        <v>31.1</v>
      </c>
      <c r="J36" s="16"/>
      <c r="K36" s="16"/>
      <c r="L36" s="16"/>
      <c r="M36" s="16"/>
      <c r="N36" s="16"/>
      <c r="O36" s="16"/>
      <c r="P36" s="16"/>
      <c r="Q36" s="16"/>
      <c r="R36" s="16">
        <f t="shared" si="5"/>
        <v>58.464137430000001</v>
      </c>
      <c r="S36" s="13"/>
      <c r="U36" s="13"/>
      <c r="V36" s="13"/>
      <c r="W36" s="13"/>
      <c r="X36" s="13"/>
      <c r="Y36" s="13"/>
      <c r="Z36" s="13"/>
      <c r="AA36" s="13"/>
    </row>
    <row r="37" spans="1:27" s="10" customFormat="1" ht="15.75" x14ac:dyDescent="0.25">
      <c r="A37" s="14" t="s">
        <v>66</v>
      </c>
      <c r="B37" s="15">
        <v>9.6689999999999998E-5</v>
      </c>
      <c r="C37" s="15">
        <v>0.7</v>
      </c>
      <c r="D37" s="15">
        <v>0.5</v>
      </c>
      <c r="E37" s="16">
        <f t="shared" si="3"/>
        <v>1.2000966900000001</v>
      </c>
      <c r="F37" s="17">
        <v>0.4</v>
      </c>
      <c r="G37" s="17">
        <v>0.3</v>
      </c>
      <c r="H37" s="17">
        <v>0.4</v>
      </c>
      <c r="I37" s="16">
        <f t="shared" si="4"/>
        <v>1.1000000000000001</v>
      </c>
      <c r="J37" s="16"/>
      <c r="K37" s="16"/>
      <c r="L37" s="16"/>
      <c r="M37" s="16"/>
      <c r="N37" s="16"/>
      <c r="O37" s="16"/>
      <c r="P37" s="16"/>
      <c r="Q37" s="16"/>
      <c r="R37" s="16">
        <f t="shared" si="5"/>
        <v>2.3000966900000002</v>
      </c>
      <c r="S37" s="13"/>
      <c r="U37" s="13"/>
      <c r="V37" s="13"/>
      <c r="W37" s="13"/>
      <c r="X37" s="13"/>
      <c r="Y37" s="13"/>
      <c r="Z37" s="13"/>
      <c r="AA37" s="13"/>
    </row>
    <row r="38" spans="1:27" s="10" customFormat="1" ht="15.75" x14ac:dyDescent="0.25">
      <c r="A38" s="14" t="s">
        <v>67</v>
      </c>
      <c r="B38" s="15">
        <v>2.9637080000000003E-2</v>
      </c>
      <c r="C38" s="15">
        <v>0</v>
      </c>
      <c r="D38" s="15">
        <v>0</v>
      </c>
      <c r="E38" s="16">
        <f t="shared" si="3"/>
        <v>2.9637080000000003E-2</v>
      </c>
      <c r="F38" s="17">
        <v>0</v>
      </c>
      <c r="G38" s="17">
        <v>0</v>
      </c>
      <c r="H38" s="17">
        <v>0</v>
      </c>
      <c r="I38" s="16">
        <f t="shared" si="4"/>
        <v>0</v>
      </c>
      <c r="J38" s="16"/>
      <c r="K38" s="16"/>
      <c r="L38" s="16"/>
      <c r="M38" s="16"/>
      <c r="N38" s="16"/>
      <c r="O38" s="16"/>
      <c r="P38" s="16"/>
      <c r="Q38" s="16"/>
      <c r="R38" s="16">
        <f t="shared" si="5"/>
        <v>2.9637080000000003E-2</v>
      </c>
      <c r="S38" s="13"/>
      <c r="U38" s="13"/>
      <c r="V38" s="13"/>
      <c r="W38" s="13"/>
      <c r="X38" s="13"/>
      <c r="Y38" s="13"/>
      <c r="Z38" s="13"/>
      <c r="AA38" s="13"/>
    </row>
    <row r="39" spans="1:27" s="10" customFormat="1" ht="15.75" x14ac:dyDescent="0.25">
      <c r="A39" s="14" t="s">
        <v>68</v>
      </c>
      <c r="B39" s="15">
        <v>2.8121331000000001</v>
      </c>
      <c r="C39" s="15">
        <v>3.8</v>
      </c>
      <c r="D39" s="15">
        <v>3.1</v>
      </c>
      <c r="E39" s="16">
        <f t="shared" si="3"/>
        <v>9.7121330999999991</v>
      </c>
      <c r="F39" s="17">
        <v>3.2</v>
      </c>
      <c r="G39" s="17">
        <v>2.4</v>
      </c>
      <c r="H39" s="17">
        <v>2.4</v>
      </c>
      <c r="I39" s="16">
        <f t="shared" si="4"/>
        <v>8</v>
      </c>
      <c r="J39" s="16"/>
      <c r="K39" s="16"/>
      <c r="L39" s="16"/>
      <c r="M39" s="16"/>
      <c r="N39" s="16"/>
      <c r="O39" s="16"/>
      <c r="P39" s="16"/>
      <c r="Q39" s="16"/>
      <c r="R39" s="16">
        <f t="shared" si="5"/>
        <v>17.712133099999999</v>
      </c>
      <c r="S39" s="13"/>
      <c r="U39" s="13"/>
      <c r="V39" s="13"/>
      <c r="W39" s="13"/>
      <c r="X39" s="13"/>
      <c r="Y39" s="13"/>
      <c r="Z39" s="13"/>
      <c r="AA39" s="13"/>
    </row>
    <row r="40" spans="1:27" s="10" customFormat="1" ht="15.75" x14ac:dyDescent="0.25">
      <c r="A40" s="14" t="s">
        <v>69</v>
      </c>
      <c r="B40" s="15">
        <v>3.7097745099999999</v>
      </c>
      <c r="C40" s="15">
        <v>4.7</v>
      </c>
      <c r="D40" s="15">
        <v>3.5</v>
      </c>
      <c r="E40" s="16">
        <f t="shared" si="3"/>
        <v>11.90977451</v>
      </c>
      <c r="F40" s="17">
        <v>3.8</v>
      </c>
      <c r="G40" s="17">
        <v>4.9000000000000004</v>
      </c>
      <c r="H40" s="17">
        <v>3.1</v>
      </c>
      <c r="I40" s="16">
        <f t="shared" si="4"/>
        <v>11.799999999999999</v>
      </c>
      <c r="J40" s="16"/>
      <c r="K40" s="16"/>
      <c r="L40" s="16"/>
      <c r="M40" s="16"/>
      <c r="N40" s="16"/>
      <c r="O40" s="16"/>
      <c r="P40" s="16"/>
      <c r="Q40" s="16"/>
      <c r="R40" s="16">
        <f t="shared" si="5"/>
        <v>23.709774509999999</v>
      </c>
      <c r="S40" s="13"/>
      <c r="U40" s="13"/>
      <c r="V40" s="13"/>
      <c r="W40" s="13"/>
      <c r="X40" s="13"/>
    </row>
    <row r="41" spans="1:27" s="10" customFormat="1" ht="15.75" x14ac:dyDescent="0.25">
      <c r="A41" s="14" t="s">
        <v>70</v>
      </c>
      <c r="B41" s="15">
        <v>4.4323034800000007</v>
      </c>
      <c r="C41" s="15">
        <v>3.3</v>
      </c>
      <c r="D41" s="15">
        <v>2.8</v>
      </c>
      <c r="E41" s="16">
        <f t="shared" si="3"/>
        <v>10.532303479999999</v>
      </c>
      <c r="F41" s="17">
        <v>4.2</v>
      </c>
      <c r="G41" s="17">
        <v>2.9</v>
      </c>
      <c r="H41" s="17">
        <v>2.8</v>
      </c>
      <c r="I41" s="16">
        <f t="shared" si="4"/>
        <v>9.8999999999999986</v>
      </c>
      <c r="J41" s="16"/>
      <c r="K41" s="16"/>
      <c r="L41" s="16"/>
      <c r="M41" s="16"/>
      <c r="N41" s="16"/>
      <c r="O41" s="16"/>
      <c r="P41" s="16"/>
      <c r="Q41" s="16"/>
      <c r="R41" s="16">
        <f t="shared" si="5"/>
        <v>20.432303479999998</v>
      </c>
      <c r="S41" s="13"/>
      <c r="U41" s="13"/>
      <c r="V41" s="13"/>
      <c r="W41" s="13"/>
      <c r="X41" s="13"/>
    </row>
    <row r="42" spans="1:27" s="10" customFormat="1" ht="15.75" x14ac:dyDescent="0.25">
      <c r="A42" s="14" t="s">
        <v>71</v>
      </c>
      <c r="B42" s="15">
        <v>4.4454119199999997</v>
      </c>
      <c r="C42" s="15">
        <v>4.0999999999999996</v>
      </c>
      <c r="D42" s="15">
        <v>3.1</v>
      </c>
      <c r="E42" s="16">
        <f t="shared" si="3"/>
        <v>11.645411919999999</v>
      </c>
      <c r="F42" s="17">
        <v>4</v>
      </c>
      <c r="G42" s="17">
        <v>3.1</v>
      </c>
      <c r="H42" s="17">
        <v>3</v>
      </c>
      <c r="I42" s="16">
        <f t="shared" si="4"/>
        <v>10.1</v>
      </c>
      <c r="J42" s="16"/>
      <c r="K42" s="16"/>
      <c r="L42" s="16"/>
      <c r="M42" s="16"/>
      <c r="N42" s="16"/>
      <c r="O42" s="16"/>
      <c r="P42" s="16"/>
      <c r="Q42" s="16"/>
      <c r="R42" s="16">
        <f t="shared" si="5"/>
        <v>21.745411919999999</v>
      </c>
      <c r="S42" s="13"/>
      <c r="U42" s="13"/>
      <c r="V42" s="13"/>
      <c r="W42" s="13"/>
      <c r="X42" s="13"/>
    </row>
    <row r="43" spans="1:27" s="10" customFormat="1" ht="15.75" x14ac:dyDescent="0.25">
      <c r="A43" s="14" t="s">
        <v>72</v>
      </c>
      <c r="B43" s="15">
        <v>0</v>
      </c>
      <c r="C43" s="15">
        <v>0</v>
      </c>
      <c r="D43" s="15">
        <v>0</v>
      </c>
      <c r="E43" s="16">
        <f t="shared" si="3"/>
        <v>0</v>
      </c>
      <c r="F43" s="17">
        <f>5+5.7</f>
        <v>10.7</v>
      </c>
      <c r="G43" s="17">
        <v>3.4</v>
      </c>
      <c r="H43" s="17">
        <v>0</v>
      </c>
      <c r="I43" s="16">
        <f t="shared" si="4"/>
        <v>14.1</v>
      </c>
      <c r="J43" s="16"/>
      <c r="K43" s="16"/>
      <c r="L43" s="16"/>
      <c r="M43" s="16"/>
      <c r="N43" s="16"/>
      <c r="O43" s="16"/>
      <c r="P43" s="16"/>
      <c r="Q43" s="16"/>
      <c r="R43" s="16">
        <f t="shared" si="5"/>
        <v>14.1</v>
      </c>
      <c r="S43" s="13"/>
      <c r="U43" s="13"/>
      <c r="V43" s="13"/>
      <c r="W43" s="13"/>
      <c r="X43" s="13"/>
    </row>
    <row r="44" spans="1:27" s="10" customFormat="1" ht="15.75" x14ac:dyDescent="0.25">
      <c r="A44" s="14" t="s">
        <v>73</v>
      </c>
      <c r="B44" s="15">
        <v>0.2253899</v>
      </c>
      <c r="C44" s="15">
        <v>0.4</v>
      </c>
      <c r="D44" s="15">
        <v>0.3</v>
      </c>
      <c r="E44" s="16">
        <f t="shared" si="3"/>
        <v>0.9253899000000001</v>
      </c>
      <c r="F44" s="17">
        <v>0.3</v>
      </c>
      <c r="G44" s="17">
        <v>0.3</v>
      </c>
      <c r="H44" s="17">
        <v>0.3</v>
      </c>
      <c r="I44" s="16">
        <f t="shared" si="4"/>
        <v>0.89999999999999991</v>
      </c>
      <c r="J44" s="16"/>
      <c r="K44" s="16"/>
      <c r="L44" s="16"/>
      <c r="M44" s="16"/>
      <c r="N44" s="16"/>
      <c r="O44" s="16"/>
      <c r="P44" s="16"/>
      <c r="Q44" s="16"/>
      <c r="R44" s="16">
        <f t="shared" si="5"/>
        <v>1.8253899</v>
      </c>
      <c r="S44" s="13"/>
      <c r="U44" s="13"/>
      <c r="V44" s="13"/>
      <c r="W44" s="13"/>
      <c r="X44" s="13"/>
    </row>
    <row r="45" spans="1:27" s="10" customFormat="1" ht="15.75" x14ac:dyDescent="0.25">
      <c r="A45" s="14" t="s">
        <v>74</v>
      </c>
      <c r="B45" s="15">
        <v>29.72864882</v>
      </c>
      <c r="C45" s="15">
        <v>42.9</v>
      </c>
      <c r="D45" s="15">
        <v>37</v>
      </c>
      <c r="E45" s="16">
        <f t="shared" si="3"/>
        <v>109.62864882</v>
      </c>
      <c r="F45" s="17">
        <v>50.2</v>
      </c>
      <c r="G45" s="17">
        <v>34.4</v>
      </c>
      <c r="H45" s="17">
        <v>43.2</v>
      </c>
      <c r="I45" s="16">
        <f t="shared" si="4"/>
        <v>127.8</v>
      </c>
      <c r="J45" s="16"/>
      <c r="K45" s="16"/>
      <c r="L45" s="16"/>
      <c r="M45" s="16"/>
      <c r="N45" s="16"/>
      <c r="O45" s="16"/>
      <c r="P45" s="16"/>
      <c r="Q45" s="16"/>
      <c r="R45" s="16">
        <f t="shared" si="5"/>
        <v>237.42864881999998</v>
      </c>
      <c r="S45" s="13"/>
      <c r="U45" s="13"/>
      <c r="V45" s="13"/>
      <c r="W45" s="13"/>
      <c r="X45" s="13"/>
    </row>
    <row r="46" spans="1:27" s="10" customFormat="1" ht="15.75" x14ac:dyDescent="0.25">
      <c r="A46" s="14" t="s">
        <v>75</v>
      </c>
      <c r="B46" s="15">
        <v>309.36331374000002</v>
      </c>
      <c r="C46" s="15">
        <v>379.1</v>
      </c>
      <c r="D46" s="15">
        <v>425.6</v>
      </c>
      <c r="E46" s="16">
        <f t="shared" si="3"/>
        <v>1114.06331374</v>
      </c>
      <c r="F46" s="17">
        <v>280.60000000000002</v>
      </c>
      <c r="G46" s="17">
        <v>376.5</v>
      </c>
      <c r="H46" s="17">
        <v>0</v>
      </c>
      <c r="I46" s="16">
        <f t="shared" si="4"/>
        <v>657.1</v>
      </c>
      <c r="J46" s="16"/>
      <c r="K46" s="16"/>
      <c r="L46" s="16"/>
      <c r="M46" s="16"/>
      <c r="N46" s="16"/>
      <c r="O46" s="16"/>
      <c r="P46" s="16"/>
      <c r="Q46" s="16"/>
      <c r="R46" s="16">
        <f t="shared" si="5"/>
        <v>1771.1633137399999</v>
      </c>
      <c r="S46" s="13"/>
      <c r="U46" s="13"/>
      <c r="V46" s="13"/>
      <c r="W46" s="13"/>
      <c r="X46" s="13"/>
    </row>
    <row r="47" spans="1:27" s="10" customFormat="1" ht="15.75" x14ac:dyDescent="0.25">
      <c r="A47" s="14" t="s">
        <v>76</v>
      </c>
      <c r="B47" s="15">
        <v>9.38483059</v>
      </c>
      <c r="C47" s="15">
        <v>13.7</v>
      </c>
      <c r="D47" s="15">
        <v>22.9</v>
      </c>
      <c r="E47" s="16">
        <f>+B47+C47+D47</f>
        <v>45.984830590000001</v>
      </c>
      <c r="F47" s="17">
        <v>19</v>
      </c>
      <c r="G47" s="17">
        <v>49.8</v>
      </c>
      <c r="H47" s="17">
        <v>16.8</v>
      </c>
      <c r="I47" s="16">
        <f>+F47+G47+H47</f>
        <v>85.6</v>
      </c>
      <c r="J47" s="16"/>
      <c r="K47" s="16"/>
      <c r="L47" s="16"/>
      <c r="M47" s="16"/>
      <c r="N47" s="16"/>
      <c r="O47" s="16"/>
      <c r="P47" s="16"/>
      <c r="Q47" s="16"/>
      <c r="R47" s="16">
        <f>+E47+I47+M47+Q47</f>
        <v>131.58483059</v>
      </c>
      <c r="S47" s="13"/>
      <c r="U47" s="13"/>
      <c r="V47" s="13"/>
      <c r="W47" s="13"/>
      <c r="X47" s="13"/>
    </row>
    <row r="48" spans="1:27" s="10" customFormat="1" ht="15.75" x14ac:dyDescent="0.25">
      <c r="A48" s="14" t="s">
        <v>77</v>
      </c>
      <c r="B48" s="15">
        <v>0</v>
      </c>
      <c r="C48" s="15">
        <v>0</v>
      </c>
      <c r="D48" s="15">
        <v>0</v>
      </c>
      <c r="E48" s="16">
        <f t="shared" si="3"/>
        <v>0</v>
      </c>
      <c r="F48" s="17">
        <v>0</v>
      </c>
      <c r="G48" s="17">
        <v>0</v>
      </c>
      <c r="H48" s="17">
        <v>0</v>
      </c>
      <c r="I48" s="16">
        <f t="shared" si="4"/>
        <v>0</v>
      </c>
      <c r="J48" s="16"/>
      <c r="K48" s="16"/>
      <c r="L48" s="16"/>
      <c r="M48" s="16"/>
      <c r="N48" s="16"/>
      <c r="O48" s="16"/>
      <c r="P48" s="16"/>
      <c r="Q48" s="16"/>
      <c r="R48" s="16">
        <f t="shared" si="5"/>
        <v>0</v>
      </c>
      <c r="S48" s="13"/>
      <c r="U48" s="13"/>
      <c r="V48" s="13"/>
      <c r="W48" s="13"/>
      <c r="X48" s="13"/>
      <c r="Y48" s="13"/>
      <c r="Z48" s="13"/>
      <c r="AA48" s="13"/>
    </row>
    <row r="49" spans="1:27" s="10" customFormat="1" ht="15.75" x14ac:dyDescent="0.25">
      <c r="A49" s="14" t="s">
        <v>78</v>
      </c>
      <c r="B49" s="15">
        <v>1.1053311200000002</v>
      </c>
      <c r="C49" s="15">
        <v>1.2</v>
      </c>
      <c r="D49" s="15">
        <v>1.2</v>
      </c>
      <c r="E49" s="16">
        <f t="shared" si="3"/>
        <v>3.5053311200000001</v>
      </c>
      <c r="F49" s="17">
        <v>1.1000000000000001</v>
      </c>
      <c r="G49" s="17">
        <v>1.1000000000000001</v>
      </c>
      <c r="H49" s="17">
        <v>1.2</v>
      </c>
      <c r="I49" s="16">
        <f t="shared" si="4"/>
        <v>3.4000000000000004</v>
      </c>
      <c r="J49" s="16"/>
      <c r="K49" s="16"/>
      <c r="L49" s="16"/>
      <c r="M49" s="16"/>
      <c r="N49" s="16"/>
      <c r="O49" s="16"/>
      <c r="P49" s="16"/>
      <c r="Q49" s="16"/>
      <c r="R49" s="16">
        <f t="shared" si="5"/>
        <v>6.9053311200000005</v>
      </c>
      <c r="S49" s="13"/>
      <c r="U49" s="13"/>
      <c r="V49" s="13"/>
      <c r="W49" s="13"/>
      <c r="X49" s="13"/>
      <c r="Y49" s="13"/>
      <c r="Z49" s="13"/>
      <c r="AA49" s="13"/>
    </row>
    <row r="50" spans="1:27" s="10" customFormat="1" ht="15.75" x14ac:dyDescent="0.25">
      <c r="A50" s="14" t="s">
        <v>79</v>
      </c>
      <c r="B50" s="15">
        <v>1.2345746000000002</v>
      </c>
      <c r="C50" s="15">
        <v>1.3</v>
      </c>
      <c r="D50" s="15">
        <v>2</v>
      </c>
      <c r="E50" s="16">
        <f t="shared" si="3"/>
        <v>4.5345746</v>
      </c>
      <c r="F50" s="17">
        <v>1.5</v>
      </c>
      <c r="G50" s="17">
        <v>2.5</v>
      </c>
      <c r="H50" s="17">
        <v>4.2</v>
      </c>
      <c r="I50" s="16">
        <f t="shared" si="4"/>
        <v>8.1999999999999993</v>
      </c>
      <c r="J50" s="16"/>
      <c r="K50" s="16"/>
      <c r="L50" s="16"/>
      <c r="M50" s="16"/>
      <c r="N50" s="16"/>
      <c r="O50" s="16"/>
      <c r="P50" s="16"/>
      <c r="Q50" s="16"/>
      <c r="R50" s="16">
        <f t="shared" si="5"/>
        <v>12.734574599999998</v>
      </c>
      <c r="S50" s="13"/>
      <c r="U50" s="13"/>
      <c r="V50" s="13"/>
      <c r="W50" s="13"/>
      <c r="X50" s="13"/>
      <c r="Y50" s="13"/>
      <c r="Z50" s="13"/>
      <c r="AA50" s="13"/>
    </row>
    <row r="51" spans="1:27" s="10" customFormat="1" ht="15.75" x14ac:dyDescent="0.25">
      <c r="A51" s="14" t="s">
        <v>80</v>
      </c>
      <c r="B51" s="15">
        <v>17.173356179999999</v>
      </c>
      <c r="C51" s="15">
        <v>46.2</v>
      </c>
      <c r="D51" s="15">
        <v>42</v>
      </c>
      <c r="E51" s="16">
        <f t="shared" si="3"/>
        <v>105.37335618</v>
      </c>
      <c r="F51" s="17">
        <v>75.5</v>
      </c>
      <c r="G51" s="17">
        <v>42.9</v>
      </c>
      <c r="H51" s="17">
        <v>37.200000000000003</v>
      </c>
      <c r="I51" s="16">
        <f t="shared" si="4"/>
        <v>155.60000000000002</v>
      </c>
      <c r="J51" s="16"/>
      <c r="K51" s="16"/>
      <c r="L51" s="16"/>
      <c r="M51" s="16"/>
      <c r="N51" s="16"/>
      <c r="O51" s="16"/>
      <c r="P51" s="16"/>
      <c r="Q51" s="16"/>
      <c r="R51" s="16">
        <f t="shared" si="5"/>
        <v>260.97335618</v>
      </c>
      <c r="S51" s="13"/>
      <c r="U51" s="13"/>
      <c r="V51" s="13"/>
      <c r="W51" s="13"/>
      <c r="X51" s="13"/>
      <c r="Y51" s="13"/>
      <c r="Z51" s="13"/>
      <c r="AA51" s="13"/>
    </row>
    <row r="52" spans="1:27" s="10" customFormat="1" ht="15.75" x14ac:dyDescent="0.25">
      <c r="A52" s="14" t="s">
        <v>81</v>
      </c>
      <c r="B52" s="15">
        <v>1.5123639</v>
      </c>
      <c r="C52" s="15">
        <v>1.9</v>
      </c>
      <c r="D52" s="15">
        <v>3.7</v>
      </c>
      <c r="E52" s="16">
        <f t="shared" si="3"/>
        <v>7.1123639000000001</v>
      </c>
      <c r="F52" s="17">
        <v>1.9</v>
      </c>
      <c r="G52" s="17">
        <v>2.7</v>
      </c>
      <c r="H52" s="17">
        <v>2.7</v>
      </c>
      <c r="I52" s="16">
        <f t="shared" si="4"/>
        <v>7.3</v>
      </c>
      <c r="J52" s="16"/>
      <c r="K52" s="16"/>
      <c r="L52" s="16"/>
      <c r="M52" s="16"/>
      <c r="N52" s="16"/>
      <c r="O52" s="16"/>
      <c r="P52" s="16"/>
      <c r="Q52" s="16"/>
      <c r="R52" s="16">
        <f t="shared" si="5"/>
        <v>14.412363899999999</v>
      </c>
      <c r="S52" s="13"/>
      <c r="U52" s="13"/>
      <c r="V52" s="13"/>
      <c r="W52" s="13"/>
      <c r="X52" s="13"/>
      <c r="Y52" s="13"/>
      <c r="Z52" s="13"/>
      <c r="AA52" s="13"/>
    </row>
    <row r="53" spans="1:27" s="10" customFormat="1" ht="15.75" x14ac:dyDescent="0.25">
      <c r="A53" s="14" t="s">
        <v>82</v>
      </c>
      <c r="B53" s="15">
        <v>0.13945617999999999</v>
      </c>
      <c r="C53" s="15">
        <v>2.8</v>
      </c>
      <c r="D53" s="15">
        <v>2.9</v>
      </c>
      <c r="E53" s="16">
        <f t="shared" si="3"/>
        <v>5.8394561799999991</v>
      </c>
      <c r="F53" s="17">
        <v>3.8</v>
      </c>
      <c r="G53" s="17">
        <v>1.7</v>
      </c>
      <c r="H53" s="17">
        <v>3.3</v>
      </c>
      <c r="I53" s="16">
        <f t="shared" si="4"/>
        <v>8.8000000000000007</v>
      </c>
      <c r="J53" s="16"/>
      <c r="K53" s="16"/>
      <c r="L53" s="16"/>
      <c r="M53" s="16"/>
      <c r="N53" s="16"/>
      <c r="O53" s="16"/>
      <c r="P53" s="16"/>
      <c r="Q53" s="16"/>
      <c r="R53" s="16">
        <f t="shared" si="5"/>
        <v>14.63945618</v>
      </c>
      <c r="S53" s="13"/>
      <c r="U53" s="13"/>
      <c r="V53" s="13"/>
      <c r="W53" s="13"/>
      <c r="X53" s="13"/>
      <c r="Y53" s="13"/>
      <c r="Z53" s="13"/>
      <c r="AA53" s="13"/>
    </row>
    <row r="54" spans="1:27" s="10" customFormat="1" ht="15.75" x14ac:dyDescent="0.25">
      <c r="A54" s="14" t="s">
        <v>83</v>
      </c>
      <c r="B54" s="15">
        <v>0.89173701000000005</v>
      </c>
      <c r="C54" s="15">
        <v>1</v>
      </c>
      <c r="D54" s="15">
        <v>1.8</v>
      </c>
      <c r="E54" s="16">
        <f t="shared" si="3"/>
        <v>3.6917370099999998</v>
      </c>
      <c r="F54" s="17">
        <v>0.9</v>
      </c>
      <c r="G54" s="17">
        <v>1.2</v>
      </c>
      <c r="H54" s="17">
        <v>1.2</v>
      </c>
      <c r="I54" s="16">
        <f t="shared" si="4"/>
        <v>3.3</v>
      </c>
      <c r="J54" s="16"/>
      <c r="K54" s="16"/>
      <c r="L54" s="16"/>
      <c r="M54" s="16"/>
      <c r="N54" s="16"/>
      <c r="O54" s="16"/>
      <c r="P54" s="16"/>
      <c r="Q54" s="16"/>
      <c r="R54" s="16">
        <f t="shared" si="5"/>
        <v>6.9917370099999996</v>
      </c>
      <c r="S54" s="13"/>
      <c r="U54" s="13"/>
      <c r="V54" s="13"/>
      <c r="W54" s="13"/>
      <c r="X54" s="13"/>
      <c r="Y54" s="13"/>
      <c r="Z54" s="13"/>
      <c r="AA54" s="13"/>
    </row>
    <row r="55" spans="1:27" s="10" customFormat="1" ht="15.75" x14ac:dyDescent="0.25">
      <c r="A55" s="14" t="s">
        <v>84</v>
      </c>
      <c r="B55" s="15">
        <v>0.81180826000000006</v>
      </c>
      <c r="C55" s="15">
        <v>0.6</v>
      </c>
      <c r="D55" s="15">
        <v>3.4</v>
      </c>
      <c r="E55" s="16">
        <f t="shared" si="3"/>
        <v>4.8118082599999994</v>
      </c>
      <c r="F55" s="17">
        <v>1.6</v>
      </c>
      <c r="G55" s="17">
        <v>1.7</v>
      </c>
      <c r="H55" s="17">
        <v>1.5</v>
      </c>
      <c r="I55" s="16">
        <f t="shared" si="4"/>
        <v>4.8</v>
      </c>
      <c r="J55" s="16"/>
      <c r="K55" s="16"/>
      <c r="L55" s="16"/>
      <c r="M55" s="16"/>
      <c r="N55" s="16"/>
      <c r="O55" s="16"/>
      <c r="P55" s="16"/>
      <c r="Q55" s="16"/>
      <c r="R55" s="16">
        <f t="shared" si="5"/>
        <v>9.6118082600000001</v>
      </c>
      <c r="S55" s="13"/>
      <c r="U55" s="13"/>
      <c r="V55" s="13"/>
      <c r="W55" s="13"/>
      <c r="X55" s="13"/>
      <c r="Y55" s="13"/>
      <c r="Z55" s="13"/>
      <c r="AA55" s="13"/>
    </row>
    <row r="56" spans="1:27" s="10" customFormat="1" ht="15.75" x14ac:dyDescent="0.25">
      <c r="A56" s="14" t="s">
        <v>85</v>
      </c>
      <c r="B56" s="15">
        <v>0.84659894999999996</v>
      </c>
      <c r="C56" s="15">
        <v>0.6</v>
      </c>
      <c r="D56" s="15">
        <v>2.9</v>
      </c>
      <c r="E56" s="16">
        <f t="shared" si="3"/>
        <v>4.3465989499999997</v>
      </c>
      <c r="F56" s="17">
        <v>2.2000000000000002</v>
      </c>
      <c r="G56" s="17">
        <v>2</v>
      </c>
      <c r="H56" s="17">
        <v>2</v>
      </c>
      <c r="I56" s="16">
        <f t="shared" si="4"/>
        <v>6.2</v>
      </c>
      <c r="J56" s="16"/>
      <c r="K56" s="16"/>
      <c r="L56" s="16"/>
      <c r="M56" s="16"/>
      <c r="N56" s="16"/>
      <c r="O56" s="16"/>
      <c r="P56" s="16"/>
      <c r="Q56" s="16"/>
      <c r="R56" s="16">
        <f t="shared" si="5"/>
        <v>10.54659895</v>
      </c>
      <c r="S56" s="13"/>
      <c r="U56" s="13"/>
      <c r="V56" s="13"/>
      <c r="W56" s="13"/>
      <c r="X56" s="13"/>
      <c r="Y56" s="13"/>
      <c r="Z56" s="13"/>
      <c r="AA56" s="13"/>
    </row>
    <row r="57" spans="1:27" s="10" customFormat="1" ht="15.75" x14ac:dyDescent="0.25">
      <c r="A57" s="14" t="s">
        <v>86</v>
      </c>
      <c r="B57" s="15">
        <v>0.68500740999999998</v>
      </c>
      <c r="C57" s="15">
        <v>0.4</v>
      </c>
      <c r="D57" s="15">
        <v>2.6</v>
      </c>
      <c r="E57" s="16">
        <f t="shared" si="3"/>
        <v>3.6850074099999999</v>
      </c>
      <c r="F57" s="17">
        <v>1.5</v>
      </c>
      <c r="G57" s="17">
        <v>1.7</v>
      </c>
      <c r="H57" s="17">
        <v>1.1000000000000001</v>
      </c>
      <c r="I57" s="16">
        <f t="shared" si="4"/>
        <v>4.3000000000000007</v>
      </c>
      <c r="J57" s="16"/>
      <c r="K57" s="16"/>
      <c r="L57" s="16"/>
      <c r="M57" s="16"/>
      <c r="N57" s="16"/>
      <c r="O57" s="16"/>
      <c r="P57" s="16"/>
      <c r="Q57" s="16"/>
      <c r="R57" s="16">
        <f t="shared" si="5"/>
        <v>7.9850074100000006</v>
      </c>
      <c r="S57" s="13"/>
      <c r="U57" s="13"/>
      <c r="V57" s="13"/>
      <c r="W57" s="13"/>
      <c r="X57" s="13"/>
      <c r="Y57" s="13"/>
      <c r="Z57" s="13"/>
      <c r="AA57" s="13"/>
    </row>
    <row r="58" spans="1:27" s="10" customFormat="1" ht="15.75" x14ac:dyDescent="0.25">
      <c r="A58" s="14" t="s">
        <v>87</v>
      </c>
      <c r="B58" s="15">
        <v>7.6505271100000005</v>
      </c>
      <c r="C58" s="15">
        <v>9</v>
      </c>
      <c r="D58" s="15">
        <v>13.1</v>
      </c>
      <c r="E58" s="16">
        <f t="shared" si="3"/>
        <v>29.75052711</v>
      </c>
      <c r="F58" s="17">
        <v>10.199999999999999</v>
      </c>
      <c r="G58" s="17">
        <v>8.6</v>
      </c>
      <c r="H58" s="17">
        <v>9.1</v>
      </c>
      <c r="I58" s="16">
        <f t="shared" si="4"/>
        <v>27.9</v>
      </c>
      <c r="J58" s="16"/>
      <c r="K58" s="16"/>
      <c r="L58" s="16"/>
      <c r="M58" s="16"/>
      <c r="N58" s="16"/>
      <c r="O58" s="16"/>
      <c r="P58" s="16"/>
      <c r="Q58" s="16"/>
      <c r="R58" s="16">
        <f t="shared" si="5"/>
        <v>57.650527109999999</v>
      </c>
      <c r="S58" s="13"/>
      <c r="U58" s="13"/>
      <c r="V58" s="13"/>
      <c r="W58" s="13"/>
      <c r="X58" s="13"/>
      <c r="Y58" s="13"/>
      <c r="Z58" s="13"/>
      <c r="AA58" s="13"/>
    </row>
    <row r="59" spans="1:27" s="10" customFormat="1" ht="15.75" x14ac:dyDescent="0.25">
      <c r="A59" s="14" t="s">
        <v>88</v>
      </c>
      <c r="B59" s="15">
        <v>2.2650300099999998</v>
      </c>
      <c r="C59" s="15">
        <v>2.2999999999999998</v>
      </c>
      <c r="D59" s="15">
        <v>5.7</v>
      </c>
      <c r="E59" s="16">
        <f>+B59+C59+D59</f>
        <v>10.26503001</v>
      </c>
      <c r="F59" s="17">
        <v>4</v>
      </c>
      <c r="G59" s="17">
        <v>2.7</v>
      </c>
      <c r="H59" s="17">
        <v>2.1</v>
      </c>
      <c r="I59" s="16">
        <f>+F59+G59+H59</f>
        <v>8.8000000000000007</v>
      </c>
      <c r="J59" s="16"/>
      <c r="K59" s="16"/>
      <c r="L59" s="16"/>
      <c r="M59" s="16"/>
      <c r="N59" s="16"/>
      <c r="O59" s="16"/>
      <c r="P59" s="16"/>
      <c r="Q59" s="16"/>
      <c r="R59" s="16">
        <f t="shared" si="5"/>
        <v>19.065030010000001</v>
      </c>
      <c r="S59" s="13"/>
      <c r="U59" s="13"/>
      <c r="V59" s="13"/>
      <c r="W59" s="13"/>
      <c r="X59" s="13"/>
      <c r="Y59" s="13"/>
      <c r="Z59" s="13"/>
      <c r="AA59" s="13"/>
    </row>
    <row r="60" spans="1:27" x14ac:dyDescent="0.25">
      <c r="S60" s="18"/>
      <c r="T60" s="18"/>
      <c r="U60" s="18"/>
    </row>
    <row r="61" spans="1:27" x14ac:dyDescent="0.25">
      <c r="S61" s="18"/>
      <c r="T61" s="18"/>
      <c r="U61" s="18"/>
    </row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4411B-2A2A-4C57-A222-48222767CFD7}">
  <dimension ref="A1:AA61"/>
  <sheetViews>
    <sheetView workbookViewId="0">
      <selection activeCell="E23" sqref="E23"/>
    </sheetView>
  </sheetViews>
  <sheetFormatPr baseColWidth="10" defaultRowHeight="15.75" x14ac:dyDescent="0.25"/>
  <cols>
    <col min="1" max="1" width="139.7109375" style="10" customWidth="1"/>
    <col min="2" max="2" width="9.5703125" style="10" bestFit="1" customWidth="1"/>
    <col min="3" max="3" width="12.7109375" style="10" bestFit="1" customWidth="1"/>
    <col min="4" max="4" width="9.7109375" style="10" bestFit="1" customWidth="1"/>
    <col min="5" max="5" width="8.85546875" style="10" bestFit="1" customWidth="1"/>
    <col min="6" max="6" width="8.42578125" style="10" bestFit="1" customWidth="1"/>
    <col min="7" max="7" width="8.140625" style="10" bestFit="1" customWidth="1"/>
    <col min="8" max="8" width="8.28515625" style="10" bestFit="1" customWidth="1"/>
    <col min="9" max="9" width="8.5703125" style="10" bestFit="1" customWidth="1"/>
    <col min="10" max="10" width="8" style="10" bestFit="1" customWidth="1"/>
    <col min="11" max="11" width="11.140625" style="10" bestFit="1" customWidth="1"/>
    <col min="12" max="12" width="16.5703125" style="10" bestFit="1" customWidth="1"/>
    <col min="13" max="13" width="9.140625" style="10" bestFit="1" customWidth="1"/>
    <col min="14" max="14" width="12.85546875" style="10" bestFit="1" customWidth="1"/>
    <col min="15" max="15" width="15.28515625" style="10" bestFit="1" customWidth="1"/>
    <col min="16" max="16" width="14.28515625" style="10" bestFit="1" customWidth="1"/>
    <col min="17" max="17" width="9.5703125" style="10" bestFit="1" customWidth="1"/>
    <col min="18" max="18" width="9" style="10" bestFit="1" customWidth="1"/>
    <col min="19" max="19" width="11.42578125" style="10"/>
    <col min="20" max="20" width="19.42578125" style="10" bestFit="1" customWidth="1"/>
    <col min="21" max="16384" width="11.42578125" style="10"/>
  </cols>
  <sheetData>
    <row r="1" spans="1:27" ht="84" customHeight="1" x14ac:dyDescent="0.25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7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</row>
    <row r="3" spans="1:2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7" x14ac:dyDescent="0.25">
      <c r="A4" s="11" t="s">
        <v>89</v>
      </c>
      <c r="B4" s="12">
        <f t="shared" ref="B4:D4" si="0">SUM(B5:B59)</f>
        <v>761.60000000000014</v>
      </c>
      <c r="C4" s="12">
        <f t="shared" si="0"/>
        <v>719.6</v>
      </c>
      <c r="D4" s="12">
        <f t="shared" si="0"/>
        <v>933.50000000000011</v>
      </c>
      <c r="E4" s="12">
        <f>SUM(E5:E59)</f>
        <v>2414.6999999999998</v>
      </c>
      <c r="F4" s="12">
        <f t="shared" ref="F4:H4" si="1">SUM(F5:F59)</f>
        <v>900.65208354999993</v>
      </c>
      <c r="G4" s="12">
        <f t="shared" si="1"/>
        <v>930.10709772999996</v>
      </c>
      <c r="H4" s="12">
        <f t="shared" si="1"/>
        <v>532.20000000000005</v>
      </c>
      <c r="I4" s="11">
        <f>SUM(I5:I59)</f>
        <v>2362.9591812800004</v>
      </c>
      <c r="J4" s="11"/>
      <c r="K4" s="11"/>
      <c r="L4" s="11"/>
      <c r="M4" s="11"/>
      <c r="N4" s="11"/>
      <c r="O4" s="11"/>
      <c r="P4" s="11"/>
      <c r="Q4" s="11"/>
      <c r="R4" s="11">
        <f>+E4+I4+M4+Q4</f>
        <v>4777.6591812799998</v>
      </c>
      <c r="T4" s="13"/>
      <c r="U4" s="13"/>
      <c r="V4" s="13"/>
      <c r="W4" s="13"/>
      <c r="X4" s="13"/>
      <c r="Y4" s="13"/>
      <c r="Z4" s="13"/>
      <c r="AA4" s="13"/>
    </row>
    <row r="5" spans="1:27" x14ac:dyDescent="0.25">
      <c r="A5" s="14" t="s">
        <v>34</v>
      </c>
      <c r="B5" s="15">
        <v>0.4</v>
      </c>
      <c r="C5" s="15">
        <v>0.4</v>
      </c>
      <c r="D5" s="15">
        <v>0.4</v>
      </c>
      <c r="E5" s="16">
        <f>+B5+C5+D5</f>
        <v>1.2000000000000002</v>
      </c>
      <c r="F5" s="17">
        <v>0.43050938999999999</v>
      </c>
      <c r="G5" s="17">
        <v>0.59478133999999994</v>
      </c>
      <c r="H5" s="17">
        <v>0.5</v>
      </c>
      <c r="I5" s="16">
        <f t="shared" ref="I5:I57" si="2">+F5+G5+H5</f>
        <v>1.52529073</v>
      </c>
      <c r="J5" s="16"/>
      <c r="K5" s="16"/>
      <c r="L5" s="16"/>
      <c r="M5" s="16"/>
      <c r="N5" s="16"/>
      <c r="O5" s="16"/>
      <c r="P5" s="16"/>
      <c r="Q5" s="16"/>
      <c r="R5" s="16">
        <f t="shared" ref="R5:R59" si="3">+E5+I5+M5+Q5</f>
        <v>2.7252907300000002</v>
      </c>
      <c r="S5" s="13"/>
      <c r="U5" s="13"/>
      <c r="V5" s="13"/>
      <c r="W5" s="13"/>
      <c r="X5" s="13"/>
      <c r="Y5" s="13"/>
      <c r="Z5" s="13"/>
      <c r="AA5" s="13"/>
    </row>
    <row r="6" spans="1:27" x14ac:dyDescent="0.25">
      <c r="A6" s="14" t="s">
        <v>35</v>
      </c>
      <c r="B6" s="15">
        <v>0.1</v>
      </c>
      <c r="C6" s="15">
        <v>0.1</v>
      </c>
      <c r="D6" s="15">
        <v>0.1</v>
      </c>
      <c r="E6" s="16">
        <f t="shared" ref="E6:E59" si="4">+B6+C6+D6</f>
        <v>0.30000000000000004</v>
      </c>
      <c r="F6" s="17">
        <v>8.7967960000000012E-2</v>
      </c>
      <c r="G6" s="17">
        <v>7.3554140000000004E-2</v>
      </c>
      <c r="H6" s="17">
        <v>0.1</v>
      </c>
      <c r="I6" s="16">
        <f t="shared" si="2"/>
        <v>0.26152209999999998</v>
      </c>
      <c r="J6" s="16"/>
      <c r="K6" s="16"/>
      <c r="L6" s="16"/>
      <c r="M6" s="16"/>
      <c r="N6" s="16"/>
      <c r="O6" s="16"/>
      <c r="P6" s="16"/>
      <c r="Q6" s="16"/>
      <c r="R6" s="16">
        <f t="shared" si="3"/>
        <v>0.56152210000000002</v>
      </c>
      <c r="S6" s="13"/>
      <c r="U6" s="13"/>
      <c r="V6" s="13"/>
      <c r="W6" s="13"/>
      <c r="X6" s="13"/>
      <c r="Y6" s="13"/>
      <c r="Z6" s="13"/>
      <c r="AA6" s="13"/>
    </row>
    <row r="7" spans="1:27" x14ac:dyDescent="0.25">
      <c r="A7" s="14" t="s">
        <v>36</v>
      </c>
      <c r="B7" s="15">
        <v>0.4</v>
      </c>
      <c r="C7" s="15">
        <v>0.4</v>
      </c>
      <c r="D7" s="15">
        <v>0.5</v>
      </c>
      <c r="E7" s="16">
        <f t="shared" si="4"/>
        <v>1.3</v>
      </c>
      <c r="F7" s="17">
        <v>0.36680377000000003</v>
      </c>
      <c r="G7" s="17">
        <v>0.34143009000000002</v>
      </c>
      <c r="H7" s="17">
        <v>0.4</v>
      </c>
      <c r="I7" s="16">
        <f t="shared" si="2"/>
        <v>1.1082338599999999</v>
      </c>
      <c r="J7" s="16"/>
      <c r="K7" s="16"/>
      <c r="L7" s="16"/>
      <c r="M7" s="16"/>
      <c r="N7" s="16"/>
      <c r="O7" s="16"/>
      <c r="P7" s="16"/>
      <c r="Q7" s="16"/>
      <c r="R7" s="16">
        <f t="shared" si="3"/>
        <v>2.4082338600000002</v>
      </c>
      <c r="S7" s="13"/>
      <c r="U7" s="13"/>
      <c r="V7" s="13"/>
      <c r="W7" s="13"/>
      <c r="X7" s="13"/>
      <c r="Y7" s="13"/>
      <c r="Z7" s="13"/>
      <c r="AA7" s="13"/>
    </row>
    <row r="8" spans="1:27" x14ac:dyDescent="0.25">
      <c r="A8" s="14" t="s">
        <v>37</v>
      </c>
      <c r="B8" s="15">
        <v>0.7</v>
      </c>
      <c r="C8" s="15">
        <v>0.6</v>
      </c>
      <c r="D8" s="15">
        <v>0.5</v>
      </c>
      <c r="E8" s="16">
        <f t="shared" si="4"/>
        <v>1.7999999999999998</v>
      </c>
      <c r="F8" s="17">
        <v>1.07714686</v>
      </c>
      <c r="G8" s="17">
        <v>0.79877039000000005</v>
      </c>
      <c r="H8" s="17">
        <v>0.8</v>
      </c>
      <c r="I8" s="16">
        <f t="shared" si="2"/>
        <v>2.6759172500000004</v>
      </c>
      <c r="J8" s="16"/>
      <c r="K8" s="16"/>
      <c r="L8" s="16"/>
      <c r="M8" s="16"/>
      <c r="N8" s="16"/>
      <c r="O8" s="16"/>
      <c r="P8" s="16"/>
      <c r="Q8" s="16"/>
      <c r="R8" s="16">
        <f t="shared" si="3"/>
        <v>4.4759172500000002</v>
      </c>
      <c r="S8" s="13"/>
      <c r="U8" s="13"/>
      <c r="V8" s="13"/>
      <c r="W8" s="13"/>
      <c r="X8" s="13"/>
      <c r="Y8" s="13"/>
      <c r="Z8" s="13"/>
      <c r="AA8" s="13"/>
    </row>
    <row r="9" spans="1:27" x14ac:dyDescent="0.25">
      <c r="A9" s="14" t="s">
        <v>38</v>
      </c>
      <c r="B9" s="15">
        <v>0.1</v>
      </c>
      <c r="C9" s="15">
        <v>0.1</v>
      </c>
      <c r="D9" s="15">
        <v>0.2</v>
      </c>
      <c r="E9" s="16">
        <f t="shared" si="4"/>
        <v>0.4</v>
      </c>
      <c r="F9" s="17">
        <v>0.17879376</v>
      </c>
      <c r="G9" s="17">
        <v>0.14835988</v>
      </c>
      <c r="H9" s="17">
        <v>0.2</v>
      </c>
      <c r="I9" s="16">
        <f t="shared" si="2"/>
        <v>0.52715364000000009</v>
      </c>
      <c r="J9" s="16"/>
      <c r="K9" s="16"/>
      <c r="L9" s="16"/>
      <c r="M9" s="16"/>
      <c r="N9" s="16"/>
      <c r="O9" s="16"/>
      <c r="P9" s="16"/>
      <c r="Q9" s="16"/>
      <c r="R9" s="16">
        <f t="shared" si="3"/>
        <v>0.92715364000000011</v>
      </c>
      <c r="S9" s="13"/>
      <c r="U9" s="13"/>
      <c r="V9" s="13"/>
      <c r="W9" s="13"/>
      <c r="X9" s="13"/>
      <c r="Y9" s="13"/>
      <c r="Z9" s="13"/>
      <c r="AA9" s="13"/>
    </row>
    <row r="10" spans="1:27" x14ac:dyDescent="0.25">
      <c r="A10" s="14" t="s">
        <v>39</v>
      </c>
      <c r="B10" s="15">
        <v>38.799999999999997</v>
      </c>
      <c r="C10" s="15">
        <v>32.1</v>
      </c>
      <c r="D10" s="15">
        <v>43</v>
      </c>
      <c r="E10" s="16">
        <f t="shared" si="4"/>
        <v>113.9</v>
      </c>
      <c r="F10" s="17">
        <v>33.261837909999997</v>
      </c>
      <c r="G10" s="17">
        <v>34.291150799999997</v>
      </c>
      <c r="H10" s="17">
        <v>38.4</v>
      </c>
      <c r="I10" s="16">
        <f t="shared" si="2"/>
        <v>105.95298871</v>
      </c>
      <c r="J10" s="16"/>
      <c r="K10" s="16"/>
      <c r="L10" s="16"/>
      <c r="M10" s="16"/>
      <c r="N10" s="16"/>
      <c r="O10" s="16"/>
      <c r="P10" s="16"/>
      <c r="Q10" s="16"/>
      <c r="R10" s="16">
        <f t="shared" si="3"/>
        <v>219.85298871000001</v>
      </c>
      <c r="S10" s="13"/>
      <c r="U10" s="13"/>
      <c r="V10" s="13"/>
      <c r="W10" s="13"/>
      <c r="X10" s="13"/>
      <c r="Y10" s="13"/>
      <c r="Z10" s="13"/>
      <c r="AA10" s="13"/>
    </row>
    <row r="11" spans="1:27" x14ac:dyDescent="0.25">
      <c r="A11" s="14" t="s">
        <v>40</v>
      </c>
      <c r="B11" s="15">
        <v>9.4</v>
      </c>
      <c r="C11" s="15">
        <v>9.3000000000000007</v>
      </c>
      <c r="D11" s="15">
        <v>10.6</v>
      </c>
      <c r="E11" s="16">
        <f t="shared" si="4"/>
        <v>29.300000000000004</v>
      </c>
      <c r="F11" s="17">
        <v>9.2627505800000005</v>
      </c>
      <c r="G11" s="17">
        <v>10.2289838</v>
      </c>
      <c r="H11" s="17">
        <v>10.1</v>
      </c>
      <c r="I11" s="16">
        <f t="shared" si="2"/>
        <v>29.591734379999998</v>
      </c>
      <c r="J11" s="16"/>
      <c r="K11" s="16"/>
      <c r="L11" s="16"/>
      <c r="M11" s="16"/>
      <c r="N11" s="16"/>
      <c r="O11" s="16"/>
      <c r="P11" s="16"/>
      <c r="Q11" s="16"/>
      <c r="R11" s="16">
        <f t="shared" si="3"/>
        <v>58.891734380000003</v>
      </c>
      <c r="S11" s="13"/>
      <c r="U11" s="13"/>
      <c r="V11" s="13"/>
      <c r="W11" s="13"/>
      <c r="X11" s="13"/>
      <c r="Y11" s="13"/>
      <c r="Z11" s="13"/>
      <c r="AA11" s="13"/>
    </row>
    <row r="12" spans="1:27" x14ac:dyDescent="0.25">
      <c r="A12" s="14" t="s">
        <v>41</v>
      </c>
      <c r="B12" s="15">
        <v>5.6</v>
      </c>
      <c r="C12" s="15">
        <v>6.7</v>
      </c>
      <c r="D12" s="15">
        <v>7.9</v>
      </c>
      <c r="E12" s="16">
        <f t="shared" si="4"/>
        <v>20.200000000000003</v>
      </c>
      <c r="F12" s="17">
        <v>7.0654451199999997</v>
      </c>
      <c r="G12" s="17">
        <v>7.2633712800000003</v>
      </c>
      <c r="H12" s="17">
        <v>6.5</v>
      </c>
      <c r="I12" s="16">
        <f t="shared" si="2"/>
        <v>20.828816400000001</v>
      </c>
      <c r="J12" s="16"/>
      <c r="K12" s="16"/>
      <c r="L12" s="16"/>
      <c r="M12" s="16"/>
      <c r="N12" s="16"/>
      <c r="O12" s="16"/>
      <c r="P12" s="16"/>
      <c r="Q12" s="16"/>
      <c r="R12" s="16">
        <f t="shared" si="3"/>
        <v>41.028816400000004</v>
      </c>
      <c r="S12" s="13"/>
      <c r="U12" s="13"/>
      <c r="V12" s="13"/>
      <c r="W12" s="13"/>
      <c r="X12" s="13"/>
      <c r="Y12" s="13"/>
      <c r="Z12" s="13"/>
      <c r="AA12" s="13"/>
    </row>
    <row r="13" spans="1:27" x14ac:dyDescent="0.25">
      <c r="A13" s="14" t="s">
        <v>42</v>
      </c>
      <c r="B13" s="15">
        <v>1.1000000000000001</v>
      </c>
      <c r="C13" s="15">
        <v>1.2</v>
      </c>
      <c r="D13" s="15">
        <v>1.1000000000000001</v>
      </c>
      <c r="E13" s="16">
        <f t="shared" si="4"/>
        <v>3.4</v>
      </c>
      <c r="F13" s="17">
        <v>1.10665323</v>
      </c>
      <c r="G13" s="17">
        <v>1.11253614</v>
      </c>
      <c r="H13" s="17">
        <v>1.3</v>
      </c>
      <c r="I13" s="16">
        <f t="shared" si="2"/>
        <v>3.5191893700000003</v>
      </c>
      <c r="J13" s="16"/>
      <c r="K13" s="16"/>
      <c r="L13" s="16"/>
      <c r="M13" s="16"/>
      <c r="N13" s="16"/>
      <c r="O13" s="16"/>
      <c r="P13" s="16"/>
      <c r="Q13" s="16"/>
      <c r="R13" s="16">
        <f t="shared" si="3"/>
        <v>6.9191893699999998</v>
      </c>
      <c r="S13" s="13"/>
      <c r="U13" s="13"/>
      <c r="V13" s="13"/>
      <c r="W13" s="13"/>
      <c r="X13" s="13"/>
      <c r="Y13" s="13"/>
      <c r="Z13" s="13"/>
      <c r="AA13" s="13"/>
    </row>
    <row r="14" spans="1:27" x14ac:dyDescent="0.25">
      <c r="A14" s="14" t="s">
        <v>43</v>
      </c>
      <c r="B14" s="15">
        <v>0</v>
      </c>
      <c r="C14" s="15">
        <v>0</v>
      </c>
      <c r="D14" s="15">
        <v>0</v>
      </c>
      <c r="E14" s="16">
        <f t="shared" si="4"/>
        <v>0</v>
      </c>
      <c r="F14" s="17">
        <v>1.3899999999999999E-2</v>
      </c>
      <c r="G14" s="17">
        <v>1.3899999999999999E-2</v>
      </c>
      <c r="H14" s="17">
        <v>-0.1</v>
      </c>
      <c r="I14" s="16">
        <f t="shared" si="2"/>
        <v>-7.2200000000000014E-2</v>
      </c>
      <c r="J14" s="16"/>
      <c r="K14" s="16"/>
      <c r="L14" s="16"/>
      <c r="M14" s="16"/>
      <c r="N14" s="16"/>
      <c r="O14" s="16"/>
      <c r="P14" s="16"/>
      <c r="Q14" s="16"/>
      <c r="R14" s="16">
        <f t="shared" si="3"/>
        <v>-7.2200000000000014E-2</v>
      </c>
      <c r="S14" s="13"/>
      <c r="U14" s="13"/>
      <c r="V14" s="13"/>
      <c r="W14" s="13"/>
      <c r="X14" s="13"/>
      <c r="Y14" s="13"/>
      <c r="Z14" s="13"/>
      <c r="AA14" s="13"/>
    </row>
    <row r="15" spans="1:27" x14ac:dyDescent="0.25">
      <c r="A15" s="14" t="s">
        <v>44</v>
      </c>
      <c r="B15" s="15">
        <v>1.6</v>
      </c>
      <c r="C15" s="15">
        <v>2</v>
      </c>
      <c r="D15" s="15">
        <v>2.4</v>
      </c>
      <c r="E15" s="16">
        <f t="shared" si="4"/>
        <v>6</v>
      </c>
      <c r="F15" s="17">
        <v>2.1842443199999999</v>
      </c>
      <c r="G15" s="17">
        <v>2.6519457700000002</v>
      </c>
      <c r="H15" s="17">
        <v>2.2999999999999998</v>
      </c>
      <c r="I15" s="16">
        <f t="shared" si="2"/>
        <v>7.1361900900000004</v>
      </c>
      <c r="J15" s="16"/>
      <c r="K15" s="16"/>
      <c r="L15" s="16"/>
      <c r="M15" s="16"/>
      <c r="N15" s="16"/>
      <c r="O15" s="16"/>
      <c r="P15" s="16"/>
      <c r="Q15" s="16"/>
      <c r="R15" s="16">
        <f t="shared" si="3"/>
        <v>13.136190089999999</v>
      </c>
      <c r="S15" s="13"/>
      <c r="U15" s="13"/>
      <c r="V15" s="13"/>
      <c r="W15" s="13"/>
      <c r="X15" s="13"/>
      <c r="Y15" s="13"/>
      <c r="Z15" s="13"/>
      <c r="AA15" s="13"/>
    </row>
    <row r="16" spans="1:27" x14ac:dyDescent="0.25">
      <c r="A16" s="14" t="s">
        <v>45</v>
      </c>
      <c r="B16" s="15">
        <v>2</v>
      </c>
      <c r="C16" s="15">
        <v>2.1</v>
      </c>
      <c r="D16" s="15">
        <v>2.2999999999999998</v>
      </c>
      <c r="E16" s="16">
        <f t="shared" si="4"/>
        <v>6.3999999999999995</v>
      </c>
      <c r="F16" s="17">
        <v>2.2237680000000002</v>
      </c>
      <c r="G16" s="17">
        <v>2.2677740000000002</v>
      </c>
      <c r="H16" s="17">
        <v>2.2999999999999998</v>
      </c>
      <c r="I16" s="16">
        <f t="shared" si="2"/>
        <v>6.7915420000000006</v>
      </c>
      <c r="J16" s="16"/>
      <c r="K16" s="16"/>
      <c r="L16" s="16"/>
      <c r="M16" s="16"/>
      <c r="N16" s="16"/>
      <c r="O16" s="16"/>
      <c r="P16" s="16"/>
      <c r="Q16" s="16"/>
      <c r="R16" s="16">
        <f t="shared" si="3"/>
        <v>13.191542</v>
      </c>
      <c r="S16" s="13"/>
      <c r="U16" s="13"/>
      <c r="V16" s="13"/>
      <c r="W16" s="13"/>
      <c r="X16" s="13"/>
      <c r="Y16" s="13"/>
      <c r="Z16" s="13"/>
      <c r="AA16" s="13"/>
    </row>
    <row r="17" spans="1:27" x14ac:dyDescent="0.25">
      <c r="A17" s="14" t="s">
        <v>46</v>
      </c>
      <c r="B17" s="15">
        <v>2.1</v>
      </c>
      <c r="C17" s="15">
        <v>2.1</v>
      </c>
      <c r="D17" s="15">
        <v>1.8</v>
      </c>
      <c r="E17" s="16">
        <f t="shared" si="4"/>
        <v>6</v>
      </c>
      <c r="F17" s="17">
        <v>2.5180570599999998</v>
      </c>
      <c r="G17" s="17">
        <v>1.98847255</v>
      </c>
      <c r="H17" s="17">
        <v>1.9</v>
      </c>
      <c r="I17" s="16">
        <f t="shared" si="2"/>
        <v>6.4065296099999998</v>
      </c>
      <c r="J17" s="16"/>
      <c r="K17" s="16"/>
      <c r="L17" s="16"/>
      <c r="M17" s="16"/>
      <c r="N17" s="16"/>
      <c r="O17" s="16"/>
      <c r="P17" s="16"/>
      <c r="Q17" s="16"/>
      <c r="R17" s="16">
        <f t="shared" si="3"/>
        <v>12.40652961</v>
      </c>
      <c r="S17" s="13"/>
      <c r="U17" s="13"/>
      <c r="V17" s="13"/>
      <c r="W17" s="13"/>
      <c r="X17" s="13"/>
      <c r="Y17" s="13"/>
      <c r="Z17" s="13"/>
      <c r="AA17" s="13"/>
    </row>
    <row r="18" spans="1:27" x14ac:dyDescent="0.25">
      <c r="A18" s="14" t="s">
        <v>47</v>
      </c>
      <c r="B18" s="15">
        <v>0.4</v>
      </c>
      <c r="C18" s="15">
        <v>0.1</v>
      </c>
      <c r="D18" s="15">
        <v>1.2</v>
      </c>
      <c r="E18" s="16">
        <f t="shared" si="4"/>
        <v>1.7</v>
      </c>
      <c r="F18" s="17">
        <v>3.3716170699999997</v>
      </c>
      <c r="G18" s="17">
        <v>4.3024717199999998</v>
      </c>
      <c r="H18" s="17">
        <v>0.2</v>
      </c>
      <c r="I18" s="16">
        <f t="shared" si="2"/>
        <v>7.8740887899999992</v>
      </c>
      <c r="J18" s="16"/>
      <c r="K18" s="16"/>
      <c r="L18" s="16"/>
      <c r="M18" s="16"/>
      <c r="N18" s="16"/>
      <c r="O18" s="16"/>
      <c r="P18" s="16"/>
      <c r="Q18" s="16"/>
      <c r="R18" s="16">
        <f t="shared" si="3"/>
        <v>9.5740887899999993</v>
      </c>
      <c r="S18" s="13"/>
      <c r="U18" s="13"/>
      <c r="V18" s="13"/>
      <c r="W18" s="13"/>
      <c r="X18" s="13"/>
      <c r="Y18" s="13"/>
      <c r="Z18" s="13"/>
      <c r="AA18" s="13"/>
    </row>
    <row r="19" spans="1:27" x14ac:dyDescent="0.25">
      <c r="A19" s="14" t="s">
        <v>48</v>
      </c>
      <c r="B19" s="15">
        <v>0.5</v>
      </c>
      <c r="C19" s="15">
        <v>0.6</v>
      </c>
      <c r="D19" s="15">
        <v>0.7</v>
      </c>
      <c r="E19" s="16">
        <f t="shared" si="4"/>
        <v>1.8</v>
      </c>
      <c r="F19" s="17">
        <v>0.91099978000000004</v>
      </c>
      <c r="G19" s="17">
        <v>0.66736576000000003</v>
      </c>
      <c r="H19" s="17">
        <v>0.8</v>
      </c>
      <c r="I19" s="16">
        <f t="shared" si="2"/>
        <v>2.3783655399999999</v>
      </c>
      <c r="J19" s="16"/>
      <c r="K19" s="16"/>
      <c r="L19" s="16"/>
      <c r="M19" s="16"/>
      <c r="N19" s="16"/>
      <c r="O19" s="16"/>
      <c r="P19" s="16"/>
      <c r="Q19" s="16"/>
      <c r="R19" s="16">
        <f t="shared" si="3"/>
        <v>4.1783655399999997</v>
      </c>
      <c r="S19" s="13"/>
      <c r="U19" s="13"/>
      <c r="V19" s="13"/>
      <c r="W19" s="13"/>
      <c r="X19" s="13"/>
      <c r="Y19" s="13"/>
      <c r="Z19" s="13"/>
      <c r="AA19" s="13"/>
    </row>
    <row r="20" spans="1:27" x14ac:dyDescent="0.25">
      <c r="A20" s="14" t="s">
        <v>49</v>
      </c>
      <c r="B20" s="15">
        <v>2.8</v>
      </c>
      <c r="C20" s="15">
        <v>2.8</v>
      </c>
      <c r="D20" s="15">
        <v>2.9</v>
      </c>
      <c r="E20" s="16">
        <f t="shared" si="4"/>
        <v>8.5</v>
      </c>
      <c r="F20" s="17">
        <v>3.0930048500000002</v>
      </c>
      <c r="G20" s="17">
        <v>2.8499789999999998</v>
      </c>
      <c r="H20" s="17">
        <v>3.3</v>
      </c>
      <c r="I20" s="16">
        <f t="shared" si="2"/>
        <v>9.2429838499999999</v>
      </c>
      <c r="J20" s="16"/>
      <c r="K20" s="16"/>
      <c r="L20" s="16"/>
      <c r="M20" s="16"/>
      <c r="N20" s="16"/>
      <c r="O20" s="16"/>
      <c r="P20" s="16"/>
      <c r="Q20" s="16"/>
      <c r="R20" s="16">
        <f t="shared" si="3"/>
        <v>17.742983850000002</v>
      </c>
      <c r="S20" s="13"/>
      <c r="U20" s="13"/>
      <c r="V20" s="13"/>
      <c r="W20" s="13"/>
      <c r="X20" s="13"/>
      <c r="Y20" s="13"/>
      <c r="Z20" s="13"/>
      <c r="AA20" s="13"/>
    </row>
    <row r="21" spans="1:27" x14ac:dyDescent="0.25">
      <c r="A21" s="14" t="s">
        <v>50</v>
      </c>
      <c r="B21" s="15">
        <v>3</v>
      </c>
      <c r="C21" s="15">
        <v>3.1</v>
      </c>
      <c r="D21" s="15">
        <v>0</v>
      </c>
      <c r="E21" s="16">
        <f t="shared" si="4"/>
        <v>6.1</v>
      </c>
      <c r="F21" s="17">
        <f>3.47959846+3.4</f>
        <v>6.8795984600000004</v>
      </c>
      <c r="G21" s="17">
        <v>3.6018095099999998</v>
      </c>
      <c r="H21" s="17">
        <v>3.5</v>
      </c>
      <c r="I21" s="16">
        <f t="shared" si="2"/>
        <v>13.981407969999999</v>
      </c>
      <c r="J21" s="16"/>
      <c r="K21" s="16"/>
      <c r="L21" s="16"/>
      <c r="M21" s="16"/>
      <c r="N21" s="16"/>
      <c r="O21" s="16"/>
      <c r="P21" s="16"/>
      <c r="Q21" s="16"/>
      <c r="R21" s="16">
        <f t="shared" si="3"/>
        <v>20.081407970000001</v>
      </c>
      <c r="S21" s="13"/>
      <c r="U21" s="13"/>
      <c r="V21" s="13"/>
      <c r="W21" s="13"/>
      <c r="X21" s="13"/>
      <c r="Y21" s="13"/>
      <c r="Z21" s="13"/>
      <c r="AA21" s="13"/>
    </row>
    <row r="22" spans="1:27" x14ac:dyDescent="0.25">
      <c r="A22" s="14" t="s">
        <v>51</v>
      </c>
      <c r="B22" s="15">
        <v>4.7</v>
      </c>
      <c r="C22" s="15">
        <v>4.5999999999999996</v>
      </c>
      <c r="D22" s="15">
        <v>5.2</v>
      </c>
      <c r="E22" s="16">
        <f t="shared" si="4"/>
        <v>14.5</v>
      </c>
      <c r="F22" s="17">
        <v>5.1575426500000008</v>
      </c>
      <c r="G22" s="17">
        <v>6.2562506900000008</v>
      </c>
      <c r="H22" s="17">
        <v>6.1</v>
      </c>
      <c r="I22" s="16">
        <f t="shared" si="2"/>
        <v>17.513793339999999</v>
      </c>
      <c r="J22" s="16"/>
      <c r="K22" s="16"/>
      <c r="L22" s="16"/>
      <c r="M22" s="16"/>
      <c r="N22" s="16"/>
      <c r="O22" s="16"/>
      <c r="P22" s="16"/>
      <c r="Q22" s="16"/>
      <c r="R22" s="16">
        <f t="shared" si="3"/>
        <v>32.013793339999999</v>
      </c>
      <c r="S22" s="13"/>
      <c r="U22" s="13"/>
      <c r="V22" s="13"/>
      <c r="W22" s="13"/>
      <c r="X22" s="13"/>
      <c r="Y22" s="13"/>
      <c r="Z22" s="13"/>
      <c r="AA22" s="13"/>
    </row>
    <row r="23" spans="1:27" x14ac:dyDescent="0.25">
      <c r="A23" s="14" t="s">
        <v>52</v>
      </c>
      <c r="B23" s="15">
        <v>0.2</v>
      </c>
      <c r="C23" s="15">
        <v>0</v>
      </c>
      <c r="D23" s="15">
        <v>0.1</v>
      </c>
      <c r="E23" s="16">
        <f t="shared" si="4"/>
        <v>0.30000000000000004</v>
      </c>
      <c r="F23" s="17">
        <v>0.44707577000000004</v>
      </c>
      <c r="G23" s="17">
        <v>0.87474881999999998</v>
      </c>
      <c r="H23" s="17">
        <v>0</v>
      </c>
      <c r="I23" s="16">
        <f t="shared" si="2"/>
        <v>1.3218245900000001</v>
      </c>
      <c r="J23" s="16"/>
      <c r="K23" s="16"/>
      <c r="L23" s="16"/>
      <c r="M23" s="16"/>
      <c r="N23" s="16"/>
      <c r="O23" s="16"/>
      <c r="P23" s="16"/>
      <c r="Q23" s="16"/>
      <c r="R23" s="16">
        <f t="shared" si="3"/>
        <v>1.6218245900000001</v>
      </c>
      <c r="S23" s="13"/>
      <c r="U23" s="13"/>
      <c r="V23" s="13"/>
      <c r="W23" s="13"/>
      <c r="X23" s="13"/>
      <c r="Y23" s="13"/>
      <c r="Z23" s="13"/>
      <c r="AA23" s="13"/>
    </row>
    <row r="24" spans="1:27" x14ac:dyDescent="0.25">
      <c r="A24" s="14" t="s">
        <v>53</v>
      </c>
      <c r="B24" s="15">
        <v>0</v>
      </c>
      <c r="C24" s="15">
        <v>0</v>
      </c>
      <c r="D24" s="15">
        <v>0</v>
      </c>
      <c r="E24" s="16">
        <f t="shared" si="4"/>
        <v>0</v>
      </c>
      <c r="F24" s="17">
        <v>2.4</v>
      </c>
      <c r="G24" s="17">
        <v>0</v>
      </c>
      <c r="H24" s="17">
        <v>0.3</v>
      </c>
      <c r="I24" s="16">
        <f t="shared" si="2"/>
        <v>2.6999999999999997</v>
      </c>
      <c r="J24" s="16"/>
      <c r="K24" s="16"/>
      <c r="L24" s="16"/>
      <c r="M24" s="16"/>
      <c r="N24" s="16"/>
      <c r="O24" s="16"/>
      <c r="P24" s="16"/>
      <c r="Q24" s="16"/>
      <c r="R24" s="16">
        <f t="shared" si="3"/>
        <v>2.6999999999999997</v>
      </c>
      <c r="S24" s="13"/>
      <c r="U24" s="13"/>
      <c r="V24" s="13"/>
      <c r="W24" s="13"/>
      <c r="X24" s="13"/>
      <c r="Y24" s="13"/>
      <c r="Z24" s="13"/>
      <c r="AA24" s="13"/>
    </row>
    <row r="25" spans="1:27" x14ac:dyDescent="0.25">
      <c r="A25" s="14" t="s">
        <v>54</v>
      </c>
      <c r="B25" s="15">
        <v>0.6</v>
      </c>
      <c r="C25" s="15">
        <v>0.8</v>
      </c>
      <c r="D25" s="15">
        <v>0.6</v>
      </c>
      <c r="E25" s="16">
        <f t="shared" si="4"/>
        <v>2</v>
      </c>
      <c r="F25" s="17">
        <v>0.93671192000000003</v>
      </c>
      <c r="G25" s="17">
        <v>0.73399358999999997</v>
      </c>
      <c r="H25" s="17">
        <v>0.7</v>
      </c>
      <c r="I25" s="16">
        <f t="shared" si="2"/>
        <v>2.3707055099999996</v>
      </c>
      <c r="J25" s="16"/>
      <c r="K25" s="16"/>
      <c r="L25" s="16"/>
      <c r="M25" s="16"/>
      <c r="N25" s="16"/>
      <c r="O25" s="16"/>
      <c r="P25" s="16"/>
      <c r="Q25" s="16"/>
      <c r="R25" s="16">
        <f t="shared" si="3"/>
        <v>4.3707055099999996</v>
      </c>
      <c r="S25" s="13"/>
      <c r="U25" s="13"/>
      <c r="V25" s="13"/>
      <c r="W25" s="13"/>
      <c r="X25" s="13"/>
      <c r="Y25" s="13"/>
      <c r="Z25" s="13"/>
      <c r="AA25" s="13"/>
    </row>
    <row r="26" spans="1:27" x14ac:dyDescent="0.25">
      <c r="A26" s="14" t="s">
        <v>55</v>
      </c>
      <c r="B26" s="15">
        <v>5.2</v>
      </c>
      <c r="C26" s="15">
        <v>4.9000000000000004</v>
      </c>
      <c r="D26" s="15">
        <v>6.9</v>
      </c>
      <c r="E26" s="16">
        <f t="shared" si="4"/>
        <v>17</v>
      </c>
      <c r="F26" s="17">
        <v>6.6734095700000005</v>
      </c>
      <c r="G26" s="17">
        <v>6.8882088099999992</v>
      </c>
      <c r="H26" s="17">
        <v>7.1</v>
      </c>
      <c r="I26" s="16">
        <f t="shared" si="2"/>
        <v>20.66161838</v>
      </c>
      <c r="J26" s="16"/>
      <c r="K26" s="16"/>
      <c r="L26" s="16"/>
      <c r="M26" s="16"/>
      <c r="N26" s="16"/>
      <c r="O26" s="16"/>
      <c r="P26" s="16"/>
      <c r="Q26" s="16"/>
      <c r="R26" s="16">
        <f t="shared" si="3"/>
        <v>37.66161838</v>
      </c>
      <c r="S26" s="13"/>
      <c r="U26" s="13"/>
      <c r="V26" s="13"/>
      <c r="W26" s="13"/>
      <c r="X26" s="13"/>
      <c r="Y26" s="13"/>
      <c r="Z26" s="13"/>
      <c r="AA26" s="13"/>
    </row>
    <row r="27" spans="1:27" x14ac:dyDescent="0.25">
      <c r="A27" s="14" t="s">
        <v>56</v>
      </c>
      <c r="B27" s="15">
        <v>0</v>
      </c>
      <c r="C27" s="15">
        <v>0</v>
      </c>
      <c r="D27" s="15">
        <v>0</v>
      </c>
      <c r="E27" s="16">
        <f t="shared" si="4"/>
        <v>0</v>
      </c>
      <c r="F27" s="17">
        <v>3.8329849999999999E-2</v>
      </c>
      <c r="G27" s="17">
        <v>5.9152900000000001E-2</v>
      </c>
      <c r="H27" s="17">
        <v>0</v>
      </c>
      <c r="I27" s="16">
        <f t="shared" si="2"/>
        <v>9.7482750000000007E-2</v>
      </c>
      <c r="J27" s="16"/>
      <c r="K27" s="16"/>
      <c r="L27" s="16"/>
      <c r="M27" s="16"/>
      <c r="N27" s="16"/>
      <c r="O27" s="16"/>
      <c r="P27" s="16"/>
      <c r="Q27" s="16"/>
      <c r="R27" s="16">
        <f t="shared" si="3"/>
        <v>9.7482750000000007E-2</v>
      </c>
      <c r="S27" s="13"/>
      <c r="U27" s="13"/>
      <c r="V27" s="13"/>
      <c r="W27" s="13"/>
      <c r="X27" s="13"/>
      <c r="Y27" s="13"/>
      <c r="Z27" s="13"/>
      <c r="AA27" s="13"/>
    </row>
    <row r="28" spans="1:27" x14ac:dyDescent="0.25">
      <c r="A28" s="14" t="s">
        <v>57</v>
      </c>
      <c r="B28" s="15">
        <v>15</v>
      </c>
      <c r="C28" s="15">
        <v>12.8</v>
      </c>
      <c r="D28" s="15">
        <v>23.9</v>
      </c>
      <c r="E28" s="16">
        <f t="shared" si="4"/>
        <v>51.7</v>
      </c>
      <c r="F28" s="17">
        <v>25.940565500000002</v>
      </c>
      <c r="G28" s="17">
        <v>25.736461219999999</v>
      </c>
      <c r="H28" s="17">
        <v>20.5</v>
      </c>
      <c r="I28" s="16">
        <f t="shared" si="2"/>
        <v>72.177026720000001</v>
      </c>
      <c r="J28" s="16"/>
      <c r="K28" s="16"/>
      <c r="L28" s="16"/>
      <c r="M28" s="16"/>
      <c r="N28" s="16"/>
      <c r="O28" s="16"/>
      <c r="P28" s="16"/>
      <c r="Q28" s="16"/>
      <c r="R28" s="16">
        <f t="shared" si="3"/>
        <v>123.87702672</v>
      </c>
      <c r="S28" s="13"/>
      <c r="U28" s="13"/>
      <c r="V28" s="13"/>
      <c r="W28" s="13"/>
    </row>
    <row r="29" spans="1:27" x14ac:dyDescent="0.25">
      <c r="A29" s="14" t="s">
        <v>58</v>
      </c>
      <c r="B29" s="15">
        <v>12.9</v>
      </c>
      <c r="C29" s="15">
        <v>23.8</v>
      </c>
      <c r="D29" s="15">
        <v>50</v>
      </c>
      <c r="E29" s="16">
        <f t="shared" si="4"/>
        <v>86.7</v>
      </c>
      <c r="F29" s="17">
        <v>27.251687149999999</v>
      </c>
      <c r="G29" s="17">
        <v>60.493577259999995</v>
      </c>
      <c r="H29" s="17">
        <v>30.8</v>
      </c>
      <c r="I29" s="16">
        <f t="shared" si="2"/>
        <v>118.54526440999999</v>
      </c>
      <c r="J29" s="16"/>
      <c r="K29" s="16"/>
      <c r="L29" s="16"/>
      <c r="M29" s="16"/>
      <c r="N29" s="16"/>
      <c r="O29" s="16"/>
      <c r="P29" s="16"/>
      <c r="Q29" s="16"/>
      <c r="R29" s="16">
        <f t="shared" si="3"/>
        <v>205.24526441</v>
      </c>
      <c r="S29" s="13"/>
      <c r="U29" s="13"/>
      <c r="V29" s="13"/>
      <c r="W29" s="13"/>
    </row>
    <row r="30" spans="1:27" x14ac:dyDescent="0.25">
      <c r="A30" s="14" t="s">
        <v>59</v>
      </c>
      <c r="B30" s="15">
        <v>4.4000000000000004</v>
      </c>
      <c r="C30" s="15">
        <v>4.8</v>
      </c>
      <c r="D30" s="15">
        <v>5.3</v>
      </c>
      <c r="E30" s="16">
        <f t="shared" si="4"/>
        <v>14.5</v>
      </c>
      <c r="F30" s="17">
        <v>5.1760074400000002</v>
      </c>
      <c r="G30" s="17">
        <v>5.6198763899999999</v>
      </c>
      <c r="H30" s="17">
        <v>5.6</v>
      </c>
      <c r="I30" s="16">
        <f t="shared" si="2"/>
        <v>16.395883830000002</v>
      </c>
      <c r="J30" s="16"/>
      <c r="K30" s="16"/>
      <c r="L30" s="16"/>
      <c r="M30" s="16"/>
      <c r="N30" s="16"/>
      <c r="O30" s="16"/>
      <c r="P30" s="16"/>
      <c r="Q30" s="16"/>
      <c r="R30" s="16">
        <f t="shared" si="3"/>
        <v>30.895883830000002</v>
      </c>
      <c r="S30" s="13"/>
      <c r="U30" s="13"/>
      <c r="V30" s="13"/>
      <c r="W30" s="13"/>
    </row>
    <row r="31" spans="1:27" x14ac:dyDescent="0.25">
      <c r="A31" s="14" t="s">
        <v>60</v>
      </c>
      <c r="B31" s="15">
        <v>120.3</v>
      </c>
      <c r="C31" s="15">
        <v>123.8</v>
      </c>
      <c r="D31" s="15">
        <v>145.80000000000001</v>
      </c>
      <c r="E31" s="16">
        <f t="shared" si="4"/>
        <v>389.9</v>
      </c>
      <c r="F31" s="17">
        <v>139.10377453000001</v>
      </c>
      <c r="G31" s="17">
        <v>154.88983001</v>
      </c>
      <c r="H31" s="17">
        <v>144.19999999999999</v>
      </c>
      <c r="I31" s="16">
        <f t="shared" si="2"/>
        <v>438.19360453999997</v>
      </c>
      <c r="J31" s="16"/>
      <c r="K31" s="16"/>
      <c r="L31" s="16"/>
      <c r="M31" s="16"/>
      <c r="N31" s="16"/>
      <c r="O31" s="16"/>
      <c r="P31" s="16"/>
      <c r="Q31" s="16"/>
      <c r="R31" s="16">
        <f t="shared" si="3"/>
        <v>828.09360453999989</v>
      </c>
      <c r="S31" s="13"/>
      <c r="U31" s="13"/>
      <c r="V31" s="13"/>
      <c r="W31" s="13"/>
    </row>
    <row r="32" spans="1:27" x14ac:dyDescent="0.25">
      <c r="A32" s="14" t="s">
        <v>61</v>
      </c>
      <c r="B32" s="15">
        <v>30.7</v>
      </c>
      <c r="C32" s="15">
        <v>56.2</v>
      </c>
      <c r="D32" s="15">
        <v>59.8</v>
      </c>
      <c r="E32" s="16">
        <f t="shared" si="4"/>
        <v>146.69999999999999</v>
      </c>
      <c r="F32" s="17">
        <v>8.7422253599999991</v>
      </c>
      <c r="G32" s="17">
        <v>15.79408067</v>
      </c>
      <c r="H32" s="17">
        <v>14.4</v>
      </c>
      <c r="I32" s="16">
        <f t="shared" si="2"/>
        <v>38.936306029999997</v>
      </c>
      <c r="J32" s="16"/>
      <c r="K32" s="16"/>
      <c r="L32" s="16"/>
      <c r="M32" s="16"/>
      <c r="N32" s="16"/>
      <c r="O32" s="16"/>
      <c r="P32" s="16"/>
      <c r="Q32" s="16"/>
      <c r="R32" s="16">
        <f t="shared" si="3"/>
        <v>185.63630602999999</v>
      </c>
      <c r="S32" s="13"/>
      <c r="U32" s="13"/>
      <c r="V32" s="13"/>
      <c r="W32" s="13"/>
    </row>
    <row r="33" spans="1:27" x14ac:dyDescent="0.25">
      <c r="A33" s="14" t="s">
        <v>62</v>
      </c>
      <c r="B33" s="15">
        <v>14.7</v>
      </c>
      <c r="C33" s="15">
        <v>11.8</v>
      </c>
      <c r="D33" s="15">
        <v>12.3</v>
      </c>
      <c r="E33" s="16">
        <f t="shared" si="4"/>
        <v>38.799999999999997</v>
      </c>
      <c r="F33" s="17">
        <v>13.84619674</v>
      </c>
      <c r="G33" s="17">
        <v>19.228926489999999</v>
      </c>
      <c r="H33" s="17">
        <v>17.5</v>
      </c>
      <c r="I33" s="16">
        <f t="shared" si="2"/>
        <v>50.575123230000003</v>
      </c>
      <c r="J33" s="16"/>
      <c r="K33" s="16"/>
      <c r="L33" s="16"/>
      <c r="M33" s="16"/>
      <c r="N33" s="16"/>
      <c r="O33" s="16"/>
      <c r="P33" s="16"/>
      <c r="Q33" s="16"/>
      <c r="R33" s="16">
        <f t="shared" si="3"/>
        <v>89.37512323</v>
      </c>
      <c r="S33" s="13"/>
      <c r="U33" s="13"/>
      <c r="V33" s="13"/>
      <c r="W33" s="13"/>
    </row>
    <row r="34" spans="1:27" x14ac:dyDescent="0.25">
      <c r="A34" s="14" t="s">
        <v>63</v>
      </c>
      <c r="B34" s="15">
        <v>0.9</v>
      </c>
      <c r="C34" s="15">
        <v>0.9</v>
      </c>
      <c r="D34" s="15">
        <v>0.9</v>
      </c>
      <c r="E34" s="16">
        <f t="shared" si="4"/>
        <v>2.7</v>
      </c>
      <c r="F34" s="17">
        <v>0.91623505000000005</v>
      </c>
      <c r="G34" s="17">
        <v>0.9886819</v>
      </c>
      <c r="H34" s="17">
        <v>1.3</v>
      </c>
      <c r="I34" s="16">
        <f t="shared" si="2"/>
        <v>3.2049169500000003</v>
      </c>
      <c r="J34" s="16"/>
      <c r="K34" s="16"/>
      <c r="L34" s="16"/>
      <c r="M34" s="16"/>
      <c r="N34" s="16"/>
      <c r="O34" s="16"/>
      <c r="P34" s="16"/>
      <c r="Q34" s="16"/>
      <c r="R34" s="16">
        <f t="shared" si="3"/>
        <v>5.9049169500000005</v>
      </c>
      <c r="S34" s="13"/>
      <c r="U34" s="13"/>
      <c r="V34" s="13"/>
      <c r="W34" s="13"/>
    </row>
    <row r="35" spans="1:27" x14ac:dyDescent="0.25">
      <c r="A35" s="14" t="s">
        <v>64</v>
      </c>
      <c r="B35" s="15">
        <v>19.3</v>
      </c>
      <c r="C35" s="15">
        <v>30.3</v>
      </c>
      <c r="D35" s="15">
        <v>52.2</v>
      </c>
      <c r="E35" s="16">
        <f t="shared" si="4"/>
        <v>101.80000000000001</v>
      </c>
      <c r="F35" s="17">
        <v>3.4110235499999999</v>
      </c>
      <c r="G35" s="17">
        <v>11.53990827</v>
      </c>
      <c r="H35" s="17">
        <v>8.1</v>
      </c>
      <c r="I35" s="16">
        <f t="shared" si="2"/>
        <v>23.050931819999999</v>
      </c>
      <c r="J35" s="16"/>
      <c r="K35" s="16"/>
      <c r="L35" s="16"/>
      <c r="M35" s="16"/>
      <c r="N35" s="16"/>
      <c r="O35" s="16"/>
      <c r="P35" s="16"/>
      <c r="Q35" s="16"/>
      <c r="R35" s="16">
        <f t="shared" si="3"/>
        <v>124.85093182000001</v>
      </c>
      <c r="S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25">
      <c r="A36" s="14" t="s">
        <v>65</v>
      </c>
      <c r="B36" s="15">
        <v>100.6</v>
      </c>
      <c r="C36" s="15">
        <v>51.1</v>
      </c>
      <c r="D36" s="15">
        <v>99.7</v>
      </c>
      <c r="E36" s="16">
        <f t="shared" si="4"/>
        <v>251.39999999999998</v>
      </c>
      <c r="F36" s="17">
        <v>134.70594702000002</v>
      </c>
      <c r="G36" s="17">
        <v>3.7474220299999996</v>
      </c>
      <c r="H36" s="17">
        <v>18.5</v>
      </c>
      <c r="I36" s="16">
        <f t="shared" si="2"/>
        <v>156.95336905000002</v>
      </c>
      <c r="J36" s="16"/>
      <c r="K36" s="16"/>
      <c r="L36" s="16"/>
      <c r="M36" s="16"/>
      <c r="N36" s="16"/>
      <c r="O36" s="16"/>
      <c r="P36" s="16"/>
      <c r="Q36" s="16"/>
      <c r="R36" s="16">
        <f t="shared" si="3"/>
        <v>408.35336904999997</v>
      </c>
      <c r="S36" s="13"/>
      <c r="U36" s="13"/>
      <c r="V36" s="13"/>
      <c r="W36" s="13"/>
      <c r="X36" s="13"/>
      <c r="Y36" s="13"/>
      <c r="Z36" s="13"/>
      <c r="AA36" s="13"/>
    </row>
    <row r="37" spans="1:27" x14ac:dyDescent="0.25">
      <c r="A37" s="14" t="s">
        <v>66</v>
      </c>
      <c r="B37" s="15">
        <v>0.3</v>
      </c>
      <c r="C37" s="15">
        <v>0.3</v>
      </c>
      <c r="D37" s="15">
        <v>0.3</v>
      </c>
      <c r="E37" s="16">
        <f t="shared" si="4"/>
        <v>0.89999999999999991</v>
      </c>
      <c r="F37" s="17">
        <v>0.31990151999999999</v>
      </c>
      <c r="G37" s="17">
        <v>0.33071898</v>
      </c>
      <c r="H37" s="17">
        <v>0.4</v>
      </c>
      <c r="I37" s="16">
        <f t="shared" si="2"/>
        <v>1.0506205</v>
      </c>
      <c r="J37" s="16"/>
      <c r="K37" s="16"/>
      <c r="L37" s="16"/>
      <c r="M37" s="16"/>
      <c r="N37" s="16"/>
      <c r="O37" s="16"/>
      <c r="P37" s="16"/>
      <c r="Q37" s="16"/>
      <c r="R37" s="16">
        <f t="shared" si="3"/>
        <v>1.9506204999999999</v>
      </c>
      <c r="S37" s="13"/>
      <c r="U37" s="13"/>
      <c r="V37" s="13"/>
      <c r="W37" s="13"/>
      <c r="X37" s="13"/>
      <c r="Y37" s="13"/>
      <c r="Z37" s="13"/>
      <c r="AA37" s="13"/>
    </row>
    <row r="38" spans="1:27" x14ac:dyDescent="0.25">
      <c r="A38" s="14" t="s">
        <v>67</v>
      </c>
      <c r="B38" s="15">
        <v>0.8</v>
      </c>
      <c r="C38" s="15">
        <v>1</v>
      </c>
      <c r="D38" s="15">
        <v>1</v>
      </c>
      <c r="E38" s="16">
        <f t="shared" si="4"/>
        <v>2.8</v>
      </c>
      <c r="F38" s="17">
        <v>1.13154683</v>
      </c>
      <c r="G38" s="17">
        <v>1.0270671899999999</v>
      </c>
      <c r="H38" s="17">
        <v>1</v>
      </c>
      <c r="I38" s="16">
        <f t="shared" si="2"/>
        <v>3.1586140199999999</v>
      </c>
      <c r="J38" s="16"/>
      <c r="K38" s="16"/>
      <c r="L38" s="16"/>
      <c r="M38" s="16"/>
      <c r="N38" s="16"/>
      <c r="O38" s="16"/>
      <c r="P38" s="16"/>
      <c r="Q38" s="16"/>
      <c r="R38" s="16">
        <f t="shared" si="3"/>
        <v>5.9586140199999997</v>
      </c>
      <c r="S38" s="13"/>
      <c r="U38" s="13"/>
      <c r="V38" s="13"/>
      <c r="W38" s="13"/>
      <c r="X38" s="13"/>
      <c r="Y38" s="13"/>
      <c r="Z38" s="13"/>
      <c r="AA38" s="13"/>
    </row>
    <row r="39" spans="1:27" x14ac:dyDescent="0.25">
      <c r="A39" s="14" t="s">
        <v>68</v>
      </c>
      <c r="B39" s="15">
        <v>2.2999999999999998</v>
      </c>
      <c r="C39" s="15">
        <v>2.4</v>
      </c>
      <c r="D39" s="15">
        <v>3.6</v>
      </c>
      <c r="E39" s="16">
        <f t="shared" si="4"/>
        <v>8.2999999999999989</v>
      </c>
      <c r="F39" s="17">
        <v>2.50715624</v>
      </c>
      <c r="G39" s="17">
        <v>2.4673336099999998</v>
      </c>
      <c r="H39" s="17">
        <v>3</v>
      </c>
      <c r="I39" s="16">
        <f t="shared" si="2"/>
        <v>7.9744898499999994</v>
      </c>
      <c r="J39" s="16"/>
      <c r="K39" s="16"/>
      <c r="L39" s="16"/>
      <c r="M39" s="16"/>
      <c r="N39" s="16"/>
      <c r="O39" s="16"/>
      <c r="P39" s="16"/>
      <c r="Q39" s="16"/>
      <c r="R39" s="16">
        <f t="shared" si="3"/>
        <v>16.274489849999998</v>
      </c>
      <c r="S39" s="13"/>
      <c r="U39" s="13"/>
      <c r="V39" s="13"/>
      <c r="W39" s="13"/>
      <c r="X39" s="13"/>
      <c r="Y39" s="13"/>
      <c r="Z39" s="13"/>
      <c r="AA39" s="13"/>
    </row>
    <row r="40" spans="1:27" x14ac:dyDescent="0.25">
      <c r="A40" s="14" t="s">
        <v>69</v>
      </c>
      <c r="B40" s="15">
        <v>3.1</v>
      </c>
      <c r="C40" s="15">
        <v>2.7</v>
      </c>
      <c r="D40" s="15">
        <v>4.3</v>
      </c>
      <c r="E40" s="16">
        <f t="shared" si="4"/>
        <v>10.100000000000001</v>
      </c>
      <c r="F40" s="17">
        <v>2.8274144900000002</v>
      </c>
      <c r="G40" s="17">
        <v>3.4397116000000003</v>
      </c>
      <c r="H40" s="17">
        <v>3.9</v>
      </c>
      <c r="I40" s="16">
        <f t="shared" si="2"/>
        <v>10.16712609</v>
      </c>
      <c r="J40" s="16"/>
      <c r="K40" s="16"/>
      <c r="L40" s="16"/>
      <c r="M40" s="16"/>
      <c r="N40" s="16"/>
      <c r="O40" s="16"/>
      <c r="P40" s="16"/>
      <c r="Q40" s="16"/>
      <c r="R40" s="16">
        <f t="shared" si="3"/>
        <v>20.267126090000001</v>
      </c>
      <c r="S40" s="13"/>
      <c r="U40" s="13"/>
      <c r="V40" s="13"/>
      <c r="W40" s="13"/>
      <c r="X40" s="13"/>
    </row>
    <row r="41" spans="1:27" ht="15.75" customHeight="1" x14ac:dyDescent="0.25">
      <c r="A41" s="14" t="s">
        <v>70</v>
      </c>
      <c r="B41" s="15">
        <v>2.6</v>
      </c>
      <c r="C41" s="15">
        <v>2.8</v>
      </c>
      <c r="D41" s="15">
        <v>3.6</v>
      </c>
      <c r="E41" s="16">
        <f t="shared" si="4"/>
        <v>9</v>
      </c>
      <c r="F41" s="17">
        <v>3.6065836099999999</v>
      </c>
      <c r="G41" s="17">
        <v>3.0167630699999997</v>
      </c>
      <c r="H41" s="17">
        <v>2.7</v>
      </c>
      <c r="I41" s="16">
        <f t="shared" si="2"/>
        <v>9.3233466800000002</v>
      </c>
      <c r="J41" s="16"/>
      <c r="K41" s="16"/>
      <c r="L41" s="16"/>
      <c r="M41" s="16"/>
      <c r="N41" s="16"/>
      <c r="O41" s="16"/>
      <c r="P41" s="16"/>
      <c r="Q41" s="16"/>
      <c r="R41" s="16">
        <f t="shared" si="3"/>
        <v>18.32334668</v>
      </c>
      <c r="S41" s="13"/>
      <c r="U41" s="13"/>
      <c r="V41" s="13"/>
      <c r="W41" s="13"/>
      <c r="X41" s="13"/>
    </row>
    <row r="42" spans="1:27" x14ac:dyDescent="0.25">
      <c r="A42" s="14" t="s">
        <v>71</v>
      </c>
      <c r="B42" s="15">
        <v>3.2</v>
      </c>
      <c r="C42" s="15">
        <v>3.5</v>
      </c>
      <c r="D42" s="15">
        <v>4.0999999999999996</v>
      </c>
      <c r="E42" s="16">
        <f t="shared" si="4"/>
        <v>10.8</v>
      </c>
      <c r="F42" s="17">
        <v>3.9722634599999997</v>
      </c>
      <c r="G42" s="17">
        <v>3.23376821</v>
      </c>
      <c r="H42" s="17">
        <v>3.6</v>
      </c>
      <c r="I42" s="16">
        <f t="shared" si="2"/>
        <v>10.806031669999999</v>
      </c>
      <c r="J42" s="16"/>
      <c r="K42" s="16"/>
      <c r="L42" s="16"/>
      <c r="M42" s="16"/>
      <c r="N42" s="16"/>
      <c r="O42" s="16"/>
      <c r="P42" s="16"/>
      <c r="Q42" s="16"/>
      <c r="R42" s="16">
        <f t="shared" si="3"/>
        <v>21.60603167</v>
      </c>
      <c r="S42" s="13"/>
      <c r="U42" s="13"/>
      <c r="V42" s="13"/>
      <c r="W42" s="13"/>
      <c r="X42" s="13"/>
    </row>
    <row r="43" spans="1:27" x14ac:dyDescent="0.25">
      <c r="A43" s="14" t="s">
        <v>72</v>
      </c>
      <c r="B43" s="15">
        <v>0</v>
      </c>
      <c r="C43" s="15">
        <v>0</v>
      </c>
      <c r="D43" s="15">
        <v>0</v>
      </c>
      <c r="E43" s="16">
        <f t="shared" si="4"/>
        <v>0</v>
      </c>
      <c r="F43" s="17">
        <f>5.76943075+5.3</f>
        <v>11.069430749999999</v>
      </c>
      <c r="G43" s="17">
        <v>6.8</v>
      </c>
      <c r="H43" s="17">
        <v>0</v>
      </c>
      <c r="I43" s="16">
        <f t="shared" si="2"/>
        <v>17.869430749999999</v>
      </c>
      <c r="J43" s="16"/>
      <c r="K43" s="16"/>
      <c r="L43" s="16"/>
      <c r="M43" s="16"/>
      <c r="N43" s="16"/>
      <c r="O43" s="16"/>
      <c r="P43" s="16"/>
      <c r="Q43" s="16"/>
      <c r="R43" s="16">
        <f t="shared" si="3"/>
        <v>17.869430749999999</v>
      </c>
      <c r="S43" s="13"/>
      <c r="U43" s="13"/>
      <c r="V43" s="13"/>
      <c r="W43" s="13"/>
      <c r="X43" s="13"/>
    </row>
    <row r="44" spans="1:27" x14ac:dyDescent="0.25">
      <c r="A44" s="14" t="s">
        <v>73</v>
      </c>
      <c r="B44" s="15">
        <v>0.2</v>
      </c>
      <c r="C44" s="15">
        <v>0.3</v>
      </c>
      <c r="D44" s="15">
        <v>0.2</v>
      </c>
      <c r="E44" s="16">
        <f t="shared" si="4"/>
        <v>0.7</v>
      </c>
      <c r="F44" s="17">
        <v>0.26005448999999997</v>
      </c>
      <c r="G44" s="17">
        <v>0.26471491999999996</v>
      </c>
      <c r="H44" s="17">
        <v>0.3</v>
      </c>
      <c r="I44" s="16">
        <f t="shared" si="2"/>
        <v>0.82476941000000004</v>
      </c>
      <c r="J44" s="16"/>
      <c r="K44" s="16"/>
      <c r="L44" s="16"/>
      <c r="M44" s="16"/>
      <c r="N44" s="16"/>
      <c r="O44" s="16"/>
      <c r="P44" s="16"/>
      <c r="Q44" s="16"/>
      <c r="R44" s="16">
        <f t="shared" si="3"/>
        <v>1.52476941</v>
      </c>
      <c r="S44" s="13"/>
      <c r="U44" s="13"/>
      <c r="V44" s="13"/>
      <c r="W44" s="13"/>
      <c r="X44" s="13"/>
    </row>
    <row r="45" spans="1:27" x14ac:dyDescent="0.25">
      <c r="A45" s="14" t="s">
        <v>74</v>
      </c>
      <c r="B45" s="15">
        <v>24.5</v>
      </c>
      <c r="C45" s="15">
        <v>30.1</v>
      </c>
      <c r="D45" s="15">
        <v>31.3</v>
      </c>
      <c r="E45" s="16">
        <f t="shared" si="4"/>
        <v>85.9</v>
      </c>
      <c r="F45" s="17">
        <v>36.701014030000003</v>
      </c>
      <c r="G45" s="17">
        <v>32.868859199999996</v>
      </c>
      <c r="H45" s="17">
        <v>36.200000000000003</v>
      </c>
      <c r="I45" s="16">
        <f t="shared" si="2"/>
        <v>105.76987323</v>
      </c>
      <c r="J45" s="16"/>
      <c r="K45" s="16"/>
      <c r="L45" s="16"/>
      <c r="M45" s="16"/>
      <c r="N45" s="16"/>
      <c r="O45" s="16"/>
      <c r="P45" s="16"/>
      <c r="Q45" s="16"/>
      <c r="R45" s="16">
        <f t="shared" si="3"/>
        <v>191.66987323000001</v>
      </c>
      <c r="S45" s="13"/>
      <c r="U45" s="13"/>
      <c r="V45" s="13"/>
      <c r="W45" s="13"/>
      <c r="X45" s="13"/>
    </row>
    <row r="46" spans="1:27" x14ac:dyDescent="0.25">
      <c r="A46" s="14" t="s">
        <v>75</v>
      </c>
      <c r="B46" s="15">
        <v>281.2</v>
      </c>
      <c r="C46" s="15">
        <v>240.7</v>
      </c>
      <c r="D46" s="15">
        <v>288.60000000000002</v>
      </c>
      <c r="E46" s="16">
        <f t="shared" si="4"/>
        <v>810.5</v>
      </c>
      <c r="F46" s="17">
        <v>314.71650554000001</v>
      </c>
      <c r="G46" s="17">
        <v>400.29785694999998</v>
      </c>
      <c r="H46" s="17">
        <v>0</v>
      </c>
      <c r="I46" s="16">
        <f t="shared" si="2"/>
        <v>715.01436248999994</v>
      </c>
      <c r="J46" s="16"/>
      <c r="K46" s="16"/>
      <c r="L46" s="16"/>
      <c r="M46" s="16"/>
      <c r="N46" s="16"/>
      <c r="O46" s="16"/>
      <c r="P46" s="16"/>
      <c r="Q46" s="16"/>
      <c r="R46" s="16">
        <f t="shared" si="3"/>
        <v>1525.5143624899999</v>
      </c>
      <c r="S46" s="13"/>
      <c r="U46" s="13"/>
      <c r="V46" s="13"/>
      <c r="W46" s="13"/>
      <c r="X46" s="13"/>
    </row>
    <row r="47" spans="1:27" x14ac:dyDescent="0.25">
      <c r="A47" s="14" t="s">
        <v>76</v>
      </c>
      <c r="B47" s="15">
        <v>9</v>
      </c>
      <c r="C47" s="15">
        <v>8.6999999999999993</v>
      </c>
      <c r="D47" s="15">
        <v>14.4</v>
      </c>
      <c r="E47" s="16">
        <f t="shared" si="4"/>
        <v>32.1</v>
      </c>
      <c r="F47" s="17">
        <v>11.23475724</v>
      </c>
      <c r="G47" s="17">
        <v>16.555673640000002</v>
      </c>
      <c r="H47" s="17">
        <v>16.8</v>
      </c>
      <c r="I47" s="16">
        <f t="shared" si="2"/>
        <v>44.59043088</v>
      </c>
      <c r="J47" s="16"/>
      <c r="K47" s="16"/>
      <c r="L47" s="16"/>
      <c r="M47" s="16"/>
      <c r="N47" s="16"/>
      <c r="O47" s="16"/>
      <c r="P47" s="16"/>
      <c r="Q47" s="16"/>
      <c r="R47" s="16">
        <f t="shared" si="3"/>
        <v>76.690430880000008</v>
      </c>
      <c r="S47" s="13"/>
      <c r="U47" s="13"/>
      <c r="V47" s="13"/>
      <c r="W47" s="13"/>
      <c r="X47" s="13"/>
    </row>
    <row r="48" spans="1:27" x14ac:dyDescent="0.25">
      <c r="A48" s="14" t="s">
        <v>77</v>
      </c>
      <c r="B48" s="15">
        <v>0.1</v>
      </c>
      <c r="C48" s="15">
        <v>0.1</v>
      </c>
      <c r="D48" s="15">
        <v>0.1</v>
      </c>
      <c r="E48" s="16">
        <f t="shared" si="4"/>
        <v>0.30000000000000004</v>
      </c>
      <c r="F48" s="17">
        <v>8.4531049999999996E-2</v>
      </c>
      <c r="G48" s="17">
        <v>8.665521000000001E-2</v>
      </c>
      <c r="H48" s="17">
        <v>0.1</v>
      </c>
      <c r="I48" s="16">
        <f t="shared" si="2"/>
        <v>0.27118626000000001</v>
      </c>
      <c r="J48" s="16"/>
      <c r="K48" s="16"/>
      <c r="L48" s="16"/>
      <c r="M48" s="16"/>
      <c r="N48" s="16"/>
      <c r="O48" s="16"/>
      <c r="P48" s="16"/>
      <c r="Q48" s="16"/>
      <c r="R48" s="16">
        <f t="shared" si="3"/>
        <v>0.57118626000000006</v>
      </c>
      <c r="S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14" t="s">
        <v>78</v>
      </c>
      <c r="B49" s="15">
        <v>1</v>
      </c>
      <c r="C49" s="15">
        <v>1</v>
      </c>
      <c r="D49" s="15">
        <v>1.1000000000000001</v>
      </c>
      <c r="E49" s="16">
        <f t="shared" si="4"/>
        <v>3.1</v>
      </c>
      <c r="F49" s="17">
        <v>1.0431300299999999</v>
      </c>
      <c r="G49" s="17">
        <v>1.1139892900000001</v>
      </c>
      <c r="H49" s="17">
        <v>1.2</v>
      </c>
      <c r="I49" s="16">
        <f t="shared" si="2"/>
        <v>3.3571193199999998</v>
      </c>
      <c r="J49" s="16"/>
      <c r="K49" s="16"/>
      <c r="L49" s="16"/>
      <c r="M49" s="16"/>
      <c r="N49" s="16"/>
      <c r="O49" s="16"/>
      <c r="P49" s="16"/>
      <c r="Q49" s="16"/>
      <c r="R49" s="16">
        <f t="shared" si="3"/>
        <v>6.4571193200000003</v>
      </c>
      <c r="S49" s="13"/>
      <c r="U49" s="13"/>
      <c r="V49" s="13"/>
      <c r="W49" s="13"/>
      <c r="X49" s="13"/>
      <c r="Y49" s="13"/>
      <c r="Z49" s="13"/>
      <c r="AA49" s="13"/>
    </row>
    <row r="50" spans="1:27" x14ac:dyDescent="0.25">
      <c r="A50" s="14" t="s">
        <v>79</v>
      </c>
      <c r="B50" s="15">
        <v>1.3</v>
      </c>
      <c r="C50" s="15">
        <v>1.5</v>
      </c>
      <c r="D50" s="15">
        <v>1.6</v>
      </c>
      <c r="E50" s="16">
        <f t="shared" si="4"/>
        <v>4.4000000000000004</v>
      </c>
      <c r="F50" s="17">
        <v>1.5345179499999999</v>
      </c>
      <c r="G50" s="17">
        <v>1.7661976799999999</v>
      </c>
      <c r="H50" s="17">
        <v>2</v>
      </c>
      <c r="I50" s="16">
        <f t="shared" si="2"/>
        <v>5.30071563</v>
      </c>
      <c r="J50" s="16"/>
      <c r="K50" s="16"/>
      <c r="L50" s="16"/>
      <c r="M50" s="16"/>
      <c r="N50" s="16"/>
      <c r="O50" s="16"/>
      <c r="P50" s="16"/>
      <c r="Q50" s="16"/>
      <c r="R50" s="16">
        <f t="shared" si="3"/>
        <v>9.7007156300000013</v>
      </c>
      <c r="S50" s="13"/>
      <c r="U50" s="13"/>
      <c r="V50" s="13"/>
      <c r="W50" s="13"/>
      <c r="X50" s="13"/>
      <c r="Y50" s="13"/>
      <c r="Z50" s="13"/>
      <c r="AA50" s="13"/>
    </row>
    <row r="51" spans="1:27" x14ac:dyDescent="0.25">
      <c r="A51" s="14" t="s">
        <v>80</v>
      </c>
      <c r="B51" s="15">
        <v>15.1</v>
      </c>
      <c r="C51" s="15">
        <v>17.2</v>
      </c>
      <c r="D51" s="15">
        <v>19.399999999999999</v>
      </c>
      <c r="E51" s="16">
        <f t="shared" si="4"/>
        <v>51.699999999999996</v>
      </c>
      <c r="F51" s="17">
        <v>40.590677790000001</v>
      </c>
      <c r="G51" s="17">
        <v>51.097332689999995</v>
      </c>
      <c r="H51" s="17">
        <v>92.7</v>
      </c>
      <c r="I51" s="16">
        <f t="shared" si="2"/>
        <v>184.38801047999999</v>
      </c>
      <c r="J51" s="16"/>
      <c r="K51" s="16"/>
      <c r="L51" s="16"/>
      <c r="M51" s="16"/>
      <c r="N51" s="16"/>
      <c r="O51" s="16"/>
      <c r="P51" s="16"/>
      <c r="Q51" s="16"/>
      <c r="R51" s="16">
        <f t="shared" si="3"/>
        <v>236.08801047999998</v>
      </c>
      <c r="S51" s="13"/>
      <c r="U51" s="13"/>
      <c r="V51" s="13"/>
      <c r="W51" s="13"/>
      <c r="X51" s="13"/>
      <c r="Y51" s="13"/>
      <c r="Z51" s="13"/>
      <c r="AA51" s="13"/>
    </row>
    <row r="52" spans="1:27" x14ac:dyDescent="0.25">
      <c r="A52" s="14" t="s">
        <v>81</v>
      </c>
      <c r="B52" s="15">
        <v>2.2999999999999998</v>
      </c>
      <c r="C52" s="15">
        <v>2</v>
      </c>
      <c r="D52" s="15">
        <v>2.2999999999999998</v>
      </c>
      <c r="E52" s="16">
        <f t="shared" si="4"/>
        <v>6.6</v>
      </c>
      <c r="F52" s="17">
        <v>2.4177876400000002</v>
      </c>
      <c r="G52" s="17">
        <v>2.1740343199999996</v>
      </c>
      <c r="H52" s="17">
        <v>2.4</v>
      </c>
      <c r="I52" s="16">
        <f t="shared" si="2"/>
        <v>6.9918219599999993</v>
      </c>
      <c r="J52" s="16"/>
      <c r="K52" s="16"/>
      <c r="L52" s="16"/>
      <c r="M52" s="16"/>
      <c r="N52" s="16"/>
      <c r="O52" s="16"/>
      <c r="P52" s="16"/>
      <c r="Q52" s="16"/>
      <c r="R52" s="16">
        <f t="shared" si="3"/>
        <v>13.591821959999999</v>
      </c>
      <c r="S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14" t="s">
        <v>82</v>
      </c>
      <c r="B53" s="15">
        <v>2.2000000000000002</v>
      </c>
      <c r="C53" s="15">
        <v>2</v>
      </c>
      <c r="D53" s="15">
        <v>2.1</v>
      </c>
      <c r="E53" s="16">
        <f t="shared" si="4"/>
        <v>6.3000000000000007</v>
      </c>
      <c r="F53" s="17">
        <v>1.7311536200000002</v>
      </c>
      <c r="G53" s="17">
        <v>1.8586986999999999</v>
      </c>
      <c r="H53" s="17">
        <v>2.2000000000000002</v>
      </c>
      <c r="I53" s="16">
        <f t="shared" si="2"/>
        <v>5.7898523200000005</v>
      </c>
      <c r="J53" s="16"/>
      <c r="K53" s="16"/>
      <c r="L53" s="16"/>
      <c r="M53" s="16"/>
      <c r="N53" s="16"/>
      <c r="O53" s="16"/>
      <c r="P53" s="16"/>
      <c r="Q53" s="16"/>
      <c r="R53" s="16">
        <f t="shared" si="3"/>
        <v>12.089852320000002</v>
      </c>
      <c r="S53" s="13"/>
      <c r="U53" s="13"/>
      <c r="V53" s="13"/>
      <c r="W53" s="13"/>
      <c r="X53" s="13"/>
      <c r="Y53" s="13"/>
      <c r="Z53" s="13"/>
      <c r="AA53" s="13"/>
    </row>
    <row r="54" spans="1:27" x14ac:dyDescent="0.25">
      <c r="A54" s="14" t="s">
        <v>83</v>
      </c>
      <c r="B54" s="15">
        <v>1</v>
      </c>
      <c r="C54" s="15">
        <v>1</v>
      </c>
      <c r="D54" s="15">
        <v>1.1000000000000001</v>
      </c>
      <c r="E54" s="16">
        <f t="shared" si="4"/>
        <v>3.1</v>
      </c>
      <c r="F54" s="17">
        <v>1.13085656</v>
      </c>
      <c r="G54" s="17">
        <v>1.03158672</v>
      </c>
      <c r="H54" s="17">
        <v>1.1000000000000001</v>
      </c>
      <c r="I54" s="16">
        <f t="shared" si="2"/>
        <v>3.2624432799999998</v>
      </c>
      <c r="J54" s="16"/>
      <c r="K54" s="16"/>
      <c r="L54" s="16"/>
      <c r="M54" s="16"/>
      <c r="N54" s="16"/>
      <c r="O54" s="16"/>
      <c r="P54" s="16"/>
      <c r="Q54" s="16"/>
      <c r="R54" s="16">
        <f t="shared" si="3"/>
        <v>6.3624432799999999</v>
      </c>
      <c r="S54" s="13"/>
      <c r="U54" s="13"/>
      <c r="V54" s="13"/>
      <c r="W54" s="13"/>
      <c r="X54" s="13"/>
      <c r="Y54" s="13"/>
      <c r="Z54" s="13"/>
      <c r="AA54" s="13"/>
    </row>
    <row r="55" spans="1:27" x14ac:dyDescent="0.25">
      <c r="A55" s="14" t="s">
        <v>84</v>
      </c>
      <c r="B55" s="15">
        <v>0.7</v>
      </c>
      <c r="C55" s="15">
        <v>0.5</v>
      </c>
      <c r="D55" s="15">
        <v>1.9</v>
      </c>
      <c r="E55" s="16">
        <f t="shared" si="4"/>
        <v>3.0999999999999996</v>
      </c>
      <c r="F55" s="17">
        <v>1.7969293100000001</v>
      </c>
      <c r="G55" s="17">
        <v>2.04219968</v>
      </c>
      <c r="H55" s="17">
        <v>1.6</v>
      </c>
      <c r="I55" s="16">
        <f t="shared" si="2"/>
        <v>5.4391289900000004</v>
      </c>
      <c r="J55" s="16"/>
      <c r="K55" s="16"/>
      <c r="L55" s="16"/>
      <c r="M55" s="16"/>
      <c r="N55" s="16"/>
      <c r="O55" s="16"/>
      <c r="P55" s="16"/>
      <c r="Q55" s="16"/>
      <c r="R55" s="16">
        <f t="shared" si="3"/>
        <v>8.53912899</v>
      </c>
      <c r="S55" s="13"/>
      <c r="U55" s="13"/>
      <c r="V55" s="13"/>
      <c r="W55" s="13"/>
      <c r="X55" s="13"/>
      <c r="Y55" s="13"/>
      <c r="Z55" s="13"/>
      <c r="AA55" s="13"/>
    </row>
    <row r="56" spans="1:27" x14ac:dyDescent="0.25">
      <c r="A56" s="14" t="s">
        <v>85</v>
      </c>
      <c r="B56" s="15">
        <v>1.3</v>
      </c>
      <c r="C56" s="15">
        <v>1.3</v>
      </c>
      <c r="D56" s="15">
        <v>1.6</v>
      </c>
      <c r="E56" s="16">
        <f t="shared" si="4"/>
        <v>4.2</v>
      </c>
      <c r="F56" s="17">
        <v>1.3532273500000001</v>
      </c>
      <c r="G56" s="17">
        <v>1.1929608799999998</v>
      </c>
      <c r="H56" s="17">
        <v>1.4</v>
      </c>
      <c r="I56" s="16">
        <f t="shared" si="2"/>
        <v>3.9461882299999997</v>
      </c>
      <c r="J56" s="16"/>
      <c r="K56" s="16"/>
      <c r="L56" s="16"/>
      <c r="M56" s="16"/>
      <c r="N56" s="16"/>
      <c r="O56" s="16"/>
      <c r="P56" s="16"/>
      <c r="Q56" s="16"/>
      <c r="R56" s="16">
        <f t="shared" si="3"/>
        <v>8.1461882299999999</v>
      </c>
      <c r="S56" s="13"/>
      <c r="U56" s="13"/>
      <c r="V56" s="13"/>
      <c r="W56" s="13"/>
      <c r="X56" s="13"/>
      <c r="Y56" s="13"/>
      <c r="Z56" s="13"/>
      <c r="AA56" s="13"/>
    </row>
    <row r="57" spans="1:27" x14ac:dyDescent="0.25">
      <c r="A57" s="14" t="s">
        <v>86</v>
      </c>
      <c r="B57" s="15">
        <v>1.1000000000000001</v>
      </c>
      <c r="C57" s="15">
        <v>1.1000000000000001</v>
      </c>
      <c r="D57" s="15">
        <v>1.1000000000000001</v>
      </c>
      <c r="E57" s="16">
        <f t="shared" si="4"/>
        <v>3.3000000000000003</v>
      </c>
      <c r="F57" s="17">
        <v>1.1569396200000002</v>
      </c>
      <c r="G57" s="17">
        <v>1.3203562499999999</v>
      </c>
      <c r="H57" s="17">
        <v>1.3</v>
      </c>
      <c r="I57" s="16">
        <f t="shared" si="2"/>
        <v>3.7772958699999997</v>
      </c>
      <c r="J57" s="16"/>
      <c r="K57" s="16"/>
      <c r="L57" s="16"/>
      <c r="M57" s="16"/>
      <c r="N57" s="16"/>
      <c r="O57" s="16"/>
      <c r="P57" s="16"/>
      <c r="Q57" s="16"/>
      <c r="R57" s="16">
        <f t="shared" si="3"/>
        <v>7.0772958700000004</v>
      </c>
      <c r="S57" s="13"/>
      <c r="U57" s="13"/>
      <c r="V57" s="13"/>
      <c r="W57" s="13"/>
      <c r="X57" s="13"/>
      <c r="Y57" s="13"/>
      <c r="Z57" s="13"/>
      <c r="AA57" s="13"/>
    </row>
    <row r="58" spans="1:27" x14ac:dyDescent="0.25">
      <c r="A58" s="14" t="s">
        <v>87</v>
      </c>
      <c r="B58" s="15">
        <v>7.6</v>
      </c>
      <c r="C58" s="15">
        <v>8</v>
      </c>
      <c r="D58" s="15">
        <v>8.1</v>
      </c>
      <c r="E58" s="16">
        <f t="shared" si="4"/>
        <v>23.7</v>
      </c>
      <c r="F58" s="17">
        <v>8.2094815600000004</v>
      </c>
      <c r="G58" s="17">
        <v>7.7228216399999994</v>
      </c>
      <c r="H58" s="17">
        <v>8.1999999999999993</v>
      </c>
      <c r="I58" s="16">
        <f>+F58+G58+H58</f>
        <v>24.132303199999999</v>
      </c>
      <c r="J58" s="16"/>
      <c r="K58" s="16"/>
      <c r="L58" s="16"/>
      <c r="M58" s="16"/>
      <c r="N58" s="16"/>
      <c r="O58" s="16"/>
      <c r="P58" s="16"/>
      <c r="Q58" s="16"/>
      <c r="R58" s="16">
        <f t="shared" si="3"/>
        <v>47.832303199999998</v>
      </c>
      <c r="S58" s="13"/>
      <c r="U58" s="13"/>
      <c r="V58" s="13"/>
      <c r="W58" s="13"/>
      <c r="X58" s="13"/>
      <c r="Y58" s="13"/>
      <c r="Z58" s="13"/>
      <c r="AA58" s="13"/>
    </row>
    <row r="59" spans="1:27" x14ac:dyDescent="0.25">
      <c r="A59" s="14" t="s">
        <v>88</v>
      </c>
      <c r="B59" s="15">
        <v>2.2000000000000002</v>
      </c>
      <c r="C59" s="15">
        <v>1.9</v>
      </c>
      <c r="D59" s="15">
        <v>3.4</v>
      </c>
      <c r="E59" s="16">
        <f t="shared" si="4"/>
        <v>7.5</v>
      </c>
      <c r="F59" s="17">
        <v>2.4763926499999998</v>
      </c>
      <c r="G59" s="17">
        <v>2.35002208</v>
      </c>
      <c r="H59" s="17">
        <v>2.5</v>
      </c>
      <c r="I59" s="16">
        <f>+F59+G59+H59</f>
        <v>7.3264147299999998</v>
      </c>
      <c r="J59" s="16"/>
      <c r="K59" s="16"/>
      <c r="L59" s="16"/>
      <c r="M59" s="16"/>
      <c r="N59" s="16"/>
      <c r="O59" s="16"/>
      <c r="P59" s="16"/>
      <c r="Q59" s="16"/>
      <c r="R59" s="16">
        <f t="shared" si="3"/>
        <v>14.82641473</v>
      </c>
      <c r="S59" s="13"/>
      <c r="U59" s="13"/>
      <c r="V59" s="13"/>
      <c r="W59" s="13"/>
      <c r="X59" s="13"/>
      <c r="Y59" s="13"/>
      <c r="Z59" s="13"/>
      <c r="AA59" s="13"/>
    </row>
    <row r="60" spans="1:27" x14ac:dyDescent="0.25">
      <c r="S60" s="13"/>
      <c r="T60" s="13"/>
      <c r="U60" s="13"/>
      <c r="V60" s="13"/>
      <c r="W60" s="13"/>
      <c r="X60" s="13"/>
    </row>
    <row r="61" spans="1:27" x14ac:dyDescent="0.25">
      <c r="S61" s="13"/>
      <c r="T61" s="13"/>
      <c r="U61" s="13"/>
      <c r="V61" s="13"/>
      <c r="W61" s="13"/>
      <c r="X61" s="13"/>
    </row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Entidades</vt:lpstr>
      <vt:lpstr>Ingresos Entidades</vt:lpstr>
      <vt:lpstr>Egresos 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 Abelardo Cauich Castilla</dc:creator>
  <cp:lastModifiedBy>Gabriel Abelardo Cauich Castilla</cp:lastModifiedBy>
  <dcterms:created xsi:type="dcterms:W3CDTF">2021-07-28T17:35:14Z</dcterms:created>
  <dcterms:modified xsi:type="dcterms:W3CDTF">2021-07-28T18:01:07Z</dcterms:modified>
</cp:coreProperties>
</file>