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Informes trimestrales/1 abril 2021/"/>
    </mc:Choice>
  </mc:AlternateContent>
  <xr:revisionPtr revIDLastSave="1" documentId="11_0D051FCCB53F1EDFBDB6E45AC3668FD7C81CBEFE" xr6:coauthVersionLast="46" xr6:coauthVersionMax="46" xr10:uidLastSave="{F730040C-2F08-44A7-9F48-437588A1ABED}"/>
  <bookViews>
    <workbookView xWindow="-120" yWindow="-120" windowWidth="29040" windowHeight="16440" xr2:uid="{00000000-000D-0000-FFFF-FFFF00000000}"/>
  </bookViews>
  <sheets>
    <sheet name="AMPLIACIONES FF PROPIOS" sheetId="4" r:id="rId1"/>
    <sheet name="CONCENTRADO ENE-MAR" sheetId="6" r:id="rId2"/>
  </sheets>
  <definedNames>
    <definedName name="_xlnm.Print_Area" localSheetId="0">'AMPLIACIONES FF PROPIOS'!$A$4:$R$9</definedName>
    <definedName name="_xlnm.Print_Titles" localSheetId="1">'CONCENTRADO ENE-MAR'!$3:$4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6" l="1"/>
  <c r="E102" i="6"/>
  <c r="E96" i="6"/>
  <c r="E93" i="6"/>
  <c r="D86" i="6"/>
  <c r="E86" i="6"/>
  <c r="E17" i="6"/>
  <c r="E72" i="6"/>
  <c r="E62" i="6"/>
  <c r="E39" i="6"/>
  <c r="E38" i="6"/>
  <c r="E36" i="6"/>
  <c r="D17" i="6"/>
  <c r="D16" i="6"/>
  <c r="D65" i="6"/>
  <c r="D62" i="6"/>
  <c r="D36" i="6"/>
  <c r="D34" i="6"/>
  <c r="C91" i="6"/>
  <c r="C86" i="6"/>
  <c r="C17" i="6"/>
  <c r="C62" i="6"/>
  <c r="C90" i="6"/>
  <c r="E107" i="6"/>
  <c r="E81" i="6"/>
  <c r="E53" i="6"/>
  <c r="E43" i="6"/>
  <c r="E33" i="6"/>
  <c r="F110" i="6" l="1"/>
  <c r="E109" i="6"/>
  <c r="D109" i="6"/>
  <c r="C109" i="6"/>
  <c r="F108" i="6"/>
  <c r="D107" i="6"/>
  <c r="C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E90" i="6"/>
  <c r="D90" i="6"/>
  <c r="F89" i="6"/>
  <c r="F88" i="6"/>
  <c r="F87" i="6"/>
  <c r="F86" i="6"/>
  <c r="E85" i="6"/>
  <c r="D85" i="6"/>
  <c r="C85" i="6"/>
  <c r="F84" i="6"/>
  <c r="F83" i="6"/>
  <c r="F82" i="6"/>
  <c r="D81" i="6"/>
  <c r="C81" i="6"/>
  <c r="F80" i="6"/>
  <c r="F79" i="6"/>
  <c r="E78" i="6"/>
  <c r="D78" i="6"/>
  <c r="C78" i="6"/>
  <c r="F77" i="6"/>
  <c r="F76" i="6"/>
  <c r="F75" i="6"/>
  <c r="F74" i="6"/>
  <c r="F73" i="6"/>
  <c r="F72" i="6"/>
  <c r="F71" i="6"/>
  <c r="F70" i="6"/>
  <c r="F69" i="6"/>
  <c r="E68" i="6"/>
  <c r="D68" i="6"/>
  <c r="C68" i="6"/>
  <c r="F67" i="6"/>
  <c r="F66" i="6"/>
  <c r="F65" i="6"/>
  <c r="F64" i="6"/>
  <c r="E63" i="6"/>
  <c r="D63" i="6"/>
  <c r="C63" i="6"/>
  <c r="F62" i="6"/>
  <c r="E61" i="6"/>
  <c r="D61" i="6"/>
  <c r="C61" i="6"/>
  <c r="F60" i="6"/>
  <c r="F59" i="6"/>
  <c r="E58" i="6"/>
  <c r="D58" i="6"/>
  <c r="C58" i="6"/>
  <c r="F57" i="6"/>
  <c r="F56" i="6"/>
  <c r="F55" i="6"/>
  <c r="F54" i="6"/>
  <c r="D53" i="6"/>
  <c r="C53" i="6"/>
  <c r="F53" i="6" s="1"/>
  <c r="F52" i="6"/>
  <c r="F51" i="6"/>
  <c r="F50" i="6"/>
  <c r="F49" i="6"/>
  <c r="F48" i="6"/>
  <c r="E47" i="6"/>
  <c r="D47" i="6"/>
  <c r="C47" i="6"/>
  <c r="F46" i="6"/>
  <c r="E45" i="6"/>
  <c r="D45" i="6"/>
  <c r="C45" i="6"/>
  <c r="F44" i="6"/>
  <c r="D43" i="6"/>
  <c r="C43" i="6"/>
  <c r="F42" i="6"/>
  <c r="F41" i="6"/>
  <c r="F40" i="6"/>
  <c r="F39" i="6"/>
  <c r="F38" i="6"/>
  <c r="F37" i="6"/>
  <c r="F36" i="6"/>
  <c r="E35" i="6"/>
  <c r="D35" i="6"/>
  <c r="C35" i="6"/>
  <c r="F34" i="6"/>
  <c r="D33" i="6"/>
  <c r="C33" i="6"/>
  <c r="F32" i="6"/>
  <c r="F31" i="6"/>
  <c r="F30" i="6"/>
  <c r="F29" i="6"/>
  <c r="F28" i="6"/>
  <c r="F27" i="6"/>
  <c r="F26" i="6"/>
  <c r="E25" i="6"/>
  <c r="D25" i="6"/>
  <c r="C25" i="6"/>
  <c r="F24" i="6"/>
  <c r="F23" i="6"/>
  <c r="F22" i="6"/>
  <c r="F21" i="6"/>
  <c r="E20" i="6"/>
  <c r="D20" i="6"/>
  <c r="C20" i="6"/>
  <c r="F19" i="6"/>
  <c r="F17" i="6"/>
  <c r="F16" i="6"/>
  <c r="F15" i="6"/>
  <c r="E14" i="6"/>
  <c r="D14" i="6"/>
  <c r="C14" i="6"/>
  <c r="F13" i="6"/>
  <c r="F12" i="6"/>
  <c r="F11" i="6"/>
  <c r="F10" i="6"/>
  <c r="F9" i="6"/>
  <c r="F8" i="6"/>
  <c r="F7" i="6"/>
  <c r="F6" i="6"/>
  <c r="E5" i="6"/>
  <c r="D5" i="6"/>
  <c r="C5" i="6"/>
  <c r="F43" i="6" l="1"/>
  <c r="F81" i="6"/>
  <c r="F33" i="6"/>
  <c r="F61" i="6"/>
  <c r="F63" i="6"/>
  <c r="F85" i="6"/>
  <c r="F68" i="6"/>
  <c r="D18" i="6"/>
  <c r="D111" i="6" s="1"/>
  <c r="F90" i="6"/>
  <c r="F107" i="6"/>
  <c r="F109" i="6"/>
  <c r="F78" i="6"/>
  <c r="F58" i="6"/>
  <c r="F47" i="6"/>
  <c r="F45" i="6"/>
  <c r="F35" i="6"/>
  <c r="F25" i="6"/>
  <c r="E18" i="6"/>
  <c r="E111" i="6" s="1"/>
  <c r="F20" i="6"/>
  <c r="F14" i="6"/>
  <c r="F5" i="6"/>
  <c r="C18" i="6"/>
  <c r="F18" i="6" l="1"/>
  <c r="C111" i="6"/>
  <c r="F111" i="6" s="1"/>
  <c r="D6" i="4" l="1"/>
  <c r="D9" i="4" s="1"/>
  <c r="C6" i="4"/>
  <c r="C9" i="4" s="1"/>
  <c r="E8" i="4" l="1"/>
  <c r="E7" i="4"/>
  <c r="B6" i="4"/>
  <c r="B9" i="4" s="1"/>
  <c r="R8" i="4" l="1"/>
  <c r="R7" i="4"/>
  <c r="R6" i="4" s="1"/>
  <c r="E6" i="4"/>
  <c r="E9" i="4" s="1"/>
  <c r="R9" i="4" l="1"/>
</calcChain>
</file>

<file path=xl/sharedStrings.xml><?xml version="1.0" encoding="utf-8"?>
<sst xmlns="http://schemas.openxmlformats.org/spreadsheetml/2006/main" count="140" uniqueCount="134">
  <si>
    <t>PODER LEGISLATIVO</t>
  </si>
  <si>
    <t>RAMO SECRETARÍA GENERAL DE GOBIERNO</t>
  </si>
  <si>
    <t>SECRETARÍA GENERAL DE GOBIERNO</t>
  </si>
  <si>
    <t>COMISIÓN EJECUTIVA ESTATAL DE ATENCIÓN A VÍCTIMAS</t>
  </si>
  <si>
    <t>RAMO SECRETARÍA DE OBRAS PÚBLICAS</t>
  </si>
  <si>
    <t>INSTITUTO DE INFRAESTRUCTURA CARRETERA DE YUCATÁN</t>
  </si>
  <si>
    <t>JUNTA DE AGUA POTABLE Y ALCANTARILLADO DE YUCATÁN</t>
  </si>
  <si>
    <t>INSTITUTO PARA LA CONSTRUCCIÓN Y CONSERVACIÓN DE OBRA PÚBLICA EN YUCATÁN</t>
  </si>
  <si>
    <t>INSTITUTO DE VIVIENDA DEL ESTADO DE YUCATÁN</t>
  </si>
  <si>
    <t>RAMO SECRETARÍA DE SEGURIDAD PÚBLICA</t>
  </si>
  <si>
    <t>SECRETARÍA DE SEGURIDAD PÚBLICA</t>
  </si>
  <si>
    <t>RAMO SECRETARÍA DE EDUCACIÓN</t>
  </si>
  <si>
    <t>SECRETARÍA DE EDUCACIÓN</t>
  </si>
  <si>
    <t>INSTITUTO DEL DEPORTE DEL ESTADO DE YUCATÁN</t>
  </si>
  <si>
    <t>COLEGIO DE BACHILLERES DEL ESTADO DE YUCATÁN</t>
  </si>
  <si>
    <t>COLEGIO DE ESTUDIOS CIENTÍFICOS Y TECNOLÓGICOS DEL ESTADO DE YUCATÁN</t>
  </si>
  <si>
    <t>RAMO SECRETARÍA DE DESARROLLO RURAL</t>
  </si>
  <si>
    <t>SECRETARÍA DE DESARROLLO RURAL</t>
  </si>
  <si>
    <t>RAMO SECRETARÍA DE FOMENTO ECONÓMICO Y TRABAJO</t>
  </si>
  <si>
    <t>SECRETARÍA DE FOMENTO ECONÓMICO Y TRABAJO</t>
  </si>
  <si>
    <t>INSTITUTO YUCATECO DE EMPRENDEDORES</t>
  </si>
  <si>
    <t>RAMO SECRETARÍA DE FOMENTO TURÍSTICO</t>
  </si>
  <si>
    <t>FIDEICOMISO PARA LA PROMOCIÓN TURÍSTICA DEL ESTADO DE YUCATÁN</t>
  </si>
  <si>
    <t>RAMO SECRETARÍA DE LA CONTRALORÍA GENERAL</t>
  </si>
  <si>
    <t>SECRETARÍA DE LA CONTRALORÍA GENERAL</t>
  </si>
  <si>
    <t>RAMO SECRETARÍA DE DESARROLLO SOCIAL</t>
  </si>
  <si>
    <t>SECRETARÍA DE DESARROLLO SOCIAL</t>
  </si>
  <si>
    <t>SISTEMA PARA EL DESARROLLO INTEGRAL DE LA FAMILIA EN YUCATÁN</t>
  </si>
  <si>
    <t>RAMO SECRETARÍA DE SALUD</t>
  </si>
  <si>
    <t>RÉGIMEN ESTATAL DE PROTECCIÓN SOCIAL EN SALUD YUCATÁN</t>
  </si>
  <si>
    <t>OPD SERVICIOS DE SALUD DE YUCATÁN</t>
  </si>
  <si>
    <t>HOSPITAL DE LA AMISTAD</t>
  </si>
  <si>
    <t>HOSPITAL COMUNITARIO DE TICUL YUCATÁN</t>
  </si>
  <si>
    <t>HOSPITAL COMUNITARIO DE PETO YUCATAN</t>
  </si>
  <si>
    <t>PARTICIPACIONES,  APORTACIONES  Y TRANSFERENCIAS A MUNICIPIOS</t>
  </si>
  <si>
    <t>DEUDA PÚBLICA</t>
  </si>
  <si>
    <t>UNIVERSIDAD AUTÓNOMA DE YUCATÁN</t>
  </si>
  <si>
    <t>RAMO SECRETARÍA DE LA CULTURA Y LAS ARTES</t>
  </si>
  <si>
    <t>SECRETARÍA DE LA CULTURA Y LAS ARTES</t>
  </si>
  <si>
    <t>RAMO SECRETARÍA DE ADMINISTRACIÓN Y FINANZAS</t>
  </si>
  <si>
    <t>SECRETARÍA DE ADMINISTRACIÓN Y FINANZAS</t>
  </si>
  <si>
    <t>RAMO SECRETARIA DE INVESTIGACIÓN, INNOVACIÓN Y EDUCACIÓN SUPERIOR</t>
  </si>
  <si>
    <t>SECRETARIA DE INVESTIGACIÓN, INNOVACIÓN Y EDUCACIÓN SUPERIOR</t>
  </si>
  <si>
    <t>UNIVERSIDAD TECNOLÓGICA METROPOLITANA</t>
  </si>
  <si>
    <t>UNIVERSIDAD TECNOLÓGICA DEL CENTRO</t>
  </si>
  <si>
    <t>UNIVERSIDAD TECNOLÓGICA DEL MAYAB</t>
  </si>
  <si>
    <t>UNIVERSIDAD TECNOLÓGICA DEL PONIENTE</t>
  </si>
  <si>
    <t>UNIVERSIDAD DE ORIENTE</t>
  </si>
  <si>
    <t>UNIVERSIDAD TECNOLÓGICA REGIONAL DEL SUR</t>
  </si>
  <si>
    <t>UNIVERSIDAD POLITÉCNICA DE YUCATÁN</t>
  </si>
  <si>
    <t>INSTITUTO DE CAPACITACIÓN PARA EL TRABAJO DEL ESTADO DE YUCATÁN</t>
  </si>
  <si>
    <t>RAMO SECRETARÍA DE LAS MUJERES</t>
  </si>
  <si>
    <t>SECRETARÍA DE LAS MUJERES</t>
  </si>
  <si>
    <t>RAMO SECRETARÍA DE PESCA Y ACUACULTURA SUSTENTABLES</t>
  </si>
  <si>
    <t>SECRETARÍA DE PESCA Y ACUACULTURA SUSTENTABLES</t>
  </si>
  <si>
    <t>RAMO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</si>
  <si>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</si>
  <si>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</si>
  <si>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</si>
  <si>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</si>
  <si>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</si>
  <si>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</si>
  <si>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</si>
  <si>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</si>
  <si>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</si>
  <si>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</si>
  <si>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I TRIM</t>
  </si>
  <si>
    <t>TOTAL II TRIM</t>
  </si>
  <si>
    <t>TOTAL III TRIM</t>
  </si>
  <si>
    <t>OCTUBRE</t>
  </si>
  <si>
    <t>NOVIEMBRE</t>
  </si>
  <si>
    <t>DICIEMBRE</t>
  </si>
  <si>
    <t>TOTAL IV TRIM</t>
  </si>
  <si>
    <t>TOTAL ENERO-DICIEMBRE</t>
  </si>
  <si>
    <t>AMPLIACIONES BRUTAS</t>
  </si>
  <si>
    <t>COMPENSADAS CON INGRESOS</t>
  </si>
  <si>
    <t>REDUCIONES</t>
  </si>
  <si>
    <t>AMPLIACIONES NETAS</t>
  </si>
  <si>
    <t>PODERES Y ENTES AUTÓNOMOS</t>
  </si>
  <si>
    <t>PODER JUDICIAL</t>
  </si>
  <si>
    <t>TRIBUNAL ELECTORAL DEL ESTADO DE YUCATÁN</t>
  </si>
  <si>
    <t>INSTITUTO ELECTORAL Y DE PARTICIPACION CIUDADANA DE YUCATÁN</t>
  </si>
  <si>
    <t>COMISIÓN DE LOS DERECHOS HUMANOS DEL ESTADO DE YUCATÁN</t>
  </si>
  <si>
    <t>INSTITUTO ESTATAL DE TRANSPARENCIA, ACCESO A LA INFORMACIÓN PÚBLICA Y PROTECCIÓN DE DATOS PERSONALES</t>
  </si>
  <si>
    <t>TRIBUNAL DE JUSTICIA  ADMINISTRATIVA DEL ESTADO DE YUCATÁN</t>
  </si>
  <si>
    <t>GASTO NO PROGRAMABLES</t>
  </si>
  <si>
    <t>JUBILACIONES Y PENSIONES</t>
  </si>
  <si>
    <t>PODER EJECUTIVO Y ENTIDADES PARAESTATALES</t>
  </si>
  <si>
    <t>DESPACHO DEL GOBERNADOR</t>
  </si>
  <si>
    <t>SISTEMA TELE YUCATÁN SA DE CV</t>
  </si>
  <si>
    <t>INSTITUTO PARA EL DESARROLLO DE LA CULTURA MAYA DEL ESTADO DE YUCATÁN</t>
  </si>
  <si>
    <t>SECRETARÍA DE OBRAS PÚBLICAS</t>
  </si>
  <si>
    <t>LA JUNTA DE ELECTRIFICACIÓN DEL ESTADO DE YUCATÁN</t>
  </si>
  <si>
    <t>INSTITUTO PARA EL DESARROLLO Y CERTIFICACIÓN DE LA INFRAESTRUCTURA FÍSICA EDUCATIVA Y ELECTRICA DE YUCATÁN</t>
  </si>
  <si>
    <t>COLEGIO DE EDUCACIÓN PROFESIONAL TÉCNICA DEL ESTADO DE YUCATÁN</t>
  </si>
  <si>
    <t>INSTITUTO DE EDUCACIÓN PARA ADULTOS DEL ESTADO DE YUCATÁN</t>
  </si>
  <si>
    <t>INSTITUTO DE BECAS  Y CRÉDITO EDUCATIVO DEL ESTADO DE YUCATÁN</t>
  </si>
  <si>
    <t>RAMO FISCALÍA GENERAL DEL ESTADO</t>
  </si>
  <si>
    <t>FISCALÍA GENERAL DEL ESTADO</t>
  </si>
  <si>
    <t>CASA DE LAS ARTESANÍAS DEL ESTADO DE YUCATÁN</t>
  </si>
  <si>
    <t>AEROPUERTO  DE CHICHÉN ITZÁ DEL ESTADO DE YUCATÁN SA DE CV</t>
  </si>
  <si>
    <t>INSTITUTO PROMOTOR DE FERIAS DE YUCATÁN</t>
  </si>
  <si>
    <t>SECRETARÍA DE FOMENTO TURÍSTICO</t>
  </si>
  <si>
    <t>PATRONATO DE LAS UNIDADES DE SERVICIOS CULTURALES Y TURÍSTICOS DEL ESTADO DE YUCATÁN</t>
  </si>
  <si>
    <t>FIDEICOMISO PARA EL DESARROLLO DEL TURISMO DE REUNIONES EN YUCATÁN</t>
  </si>
  <si>
    <t>RAMO SECRETARÍA DE DESARROLLO SUSTENTABLE</t>
  </si>
  <si>
    <t>SECRETARÍA DE DESARROLLO SUSTENTABLE</t>
  </si>
  <si>
    <t>INSTITUTO DE MOVILIDAD Y DESARROLLO URBANO TERRITORIAL</t>
  </si>
  <si>
    <t>JUNTA DE  ASISTENCIA PRIVADA DEL ESTADO DE YUCATÁN</t>
  </si>
  <si>
    <t>INSTITUTO PARA LA INCLUSIÓN DE LAS PERSONAS CON DISCAPACIDAD DEL ESTADO DE YUCATÁN</t>
  </si>
  <si>
    <t>SECRETARÍA DE SALUD</t>
  </si>
  <si>
    <t>HOSPITAL GENERAL DE TEKAX</t>
  </si>
  <si>
    <t>ADMINISTRACIÓN DEL PATRIMONIO DE LA BENEFICENCIA PÚBLICA DEL ESTADO DE YUCATÁN</t>
  </si>
  <si>
    <t>CENTRO ESTATAL DE TRASPLANTES DE YUCATÁN</t>
  </si>
  <si>
    <t>RAMO CONSEJERÍA JURÍDICA</t>
  </si>
  <si>
    <t>CONSEJERÍA JURÍDICA</t>
  </si>
  <si>
    <t>INSTITUTO DE SEGURIDAD JURÍDICA PATRIMONIAL DE YUCATÁN</t>
  </si>
  <si>
    <t>FIDEICOMISO GARANTE DE LA ORQUESTA SINFÓNICA DE YUCATÁN</t>
  </si>
  <si>
    <t>FIDEICOMISO PÚBLICO PARA LA ADMINISTRACIÓN DEL PALACIO DE LA MÚSICA</t>
  </si>
  <si>
    <t>SECRETARIA TÉCNICA DE PLANEACIÓN Y EVALUACIÓN.</t>
  </si>
  <si>
    <t>INSTITUTO DE SEGURIDAD SOCIAL DE LOS TRABAJADORES DEL ESTADO DE YUCATÁN</t>
  </si>
  <si>
    <t>FIDEICOMISO PÚBLICO PARA LA ADMINISTRACIÓN DE LA RESERVA TERRITORIAL DE UCÚ</t>
  </si>
  <si>
    <t>ESCUELA SUPERIOR DE ARTES DE YUCATÁN</t>
  </si>
  <si>
    <t>INSTITUTO TECNOLÓGICO SUPERIOR DE VALLADOLID</t>
  </si>
  <si>
    <t>INSTITUTO TECNOLÓGICO SUPERIOR DEL SUR DEL ESTADO DE YUCATÁN</t>
  </si>
  <si>
    <t>INSTITUTO TECNOLÓGICO SUPERIOR DE MOTUL</t>
  </si>
  <si>
    <t>INSTITUTO TECNOLÓGICO SUPERIOR PROGRESO</t>
  </si>
  <si>
    <t>AGENCIA PARA EL DESARROLLO  DE YUCATÁN</t>
  </si>
  <si>
    <t>SECRETARÍA EJECUTIVA DEL SISTEMA ESTATAL ANTICORRUPCIÓN</t>
  </si>
  <si>
    <t>TOTAL TRIMESTRE</t>
  </si>
  <si>
    <t>AMPLIACIONES NETAS AUTORIZADAS ENERO A MARZO 2021</t>
  </si>
  <si>
    <t>TOTAL TRIMESTRE                    ENERO-MARZO</t>
  </si>
  <si>
    <t>(Millones de pesos)</t>
  </si>
  <si>
    <t>TRIMESTRE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</si>
</sst>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2"/>
      <color theme="1"/>
      <name val="Helvetica LT Std"/>
      <family val="2"/>
    </font>
    <font>
      <b/>
      <sz val="12"/>
      <color theme="0"/>
      <name val="Helvetica LT Std"/>
      <family val="2"/>
    </font>
    <font>
      <b/>
      <sz val="12"/>
      <color theme="1"/>
      <name val="Helvetica LT Std"/>
      <family val="2"/>
    </font>
    <font>
      <b/>
      <sz val="12"/>
      <color rgb="FF000000"/>
      <name val="Helvetica LT Std"/>
      <family val="2"/>
    </font>
    <font>
      <sz val="12"/>
      <color rgb="FF000000"/>
      <name val="Helvetica LT Std"/>
      <family val="2"/>
    </font>
    <font>
      <b/>
      <sz val="15"/>
      <color rgb="FFFFFFFF"/>
      <name val="Helvetica LT Std"/>
      <family val="2"/>
    </font>
    <font>
      <b/>
      <sz val="15"/>
      <color theme="0"/>
      <name val="Helvetica LT Std"/>
      <family val="2"/>
    </font>
  </fonts>
  <fills count="6">
    <fill>
      <patternFill patternType="none"/>
    </fill>
    <fill>
      <patternFill patternType="gray125"/>
    </fill>
    <fill>
      <patternFill patternType="solid">
        <fgColor rgb="FF279B92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9A9A9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2">
    <xf numFmtId="0" fontId="0" fillId="0" borderId="0" xfId="0"/>
    <xf numFmtId="0" fontId="4" fillId="0" borderId="0" xfId="0" applyFont="1"/>
    <xf numFmtId="43" fontId="4" fillId="0" borderId="0" xfId="1" applyFont="1"/>
    <xf numFmtId="164" fontId="4" fillId="0" borderId="0" xfId="0" applyNumberFormat="1" applyFont="1"/>
    <xf numFmtId="0" fontId="4" fillId="0" borderId="0" xfId="3" applyFont="1" applyFill="1"/>
    <xf numFmtId="43" fontId="4" fillId="0" borderId="0" xfId="3" applyNumberFormat="1" applyFont="1" applyFill="1"/>
    <xf numFmtId="43" fontId="4" fillId="0" borderId="0" xfId="1" applyFont="1" applyFill="1"/>
    <xf numFmtId="16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 wrapText="1"/>
    </xf>
    <xf numFmtId="164" fontId="6" fillId="4" borderId="4" xfId="0" applyNumberFormat="1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left" wrapText="1" indent="2"/>
    </xf>
    <xf numFmtId="164" fontId="4" fillId="0" borderId="4" xfId="0" applyNumberFormat="1" applyFont="1" applyBorder="1"/>
    <xf numFmtId="0" fontId="6" fillId="0" borderId="4" xfId="0" applyFont="1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/>
    <xf numFmtId="164" fontId="6" fillId="0" borderId="4" xfId="0" applyNumberFormat="1" applyFont="1" applyFill="1" applyBorder="1"/>
    <xf numFmtId="0" fontId="4" fillId="0" borderId="4" xfId="0" applyFont="1" applyBorder="1" applyAlignment="1">
      <alignment horizontal="left" wrapText="1" indent="1"/>
    </xf>
    <xf numFmtId="2" fontId="4" fillId="0" borderId="4" xfId="0" applyNumberFormat="1" applyFont="1" applyBorder="1"/>
    <xf numFmtId="164" fontId="4" fillId="0" borderId="4" xfId="0" applyNumberFormat="1" applyFont="1" applyFill="1" applyBorder="1"/>
    <xf numFmtId="164" fontId="5" fillId="5" borderId="4" xfId="0" applyNumberFormat="1" applyFont="1" applyFill="1" applyBorder="1"/>
    <xf numFmtId="0" fontId="7" fillId="0" borderId="4" xfId="3" applyFont="1" applyFill="1" applyBorder="1" applyAlignment="1">
      <alignment wrapText="1"/>
    </xf>
    <xf numFmtId="165" fontId="7" fillId="0" borderId="4" xfId="3" applyNumberFormat="1" applyFont="1" applyFill="1" applyBorder="1" applyAlignment="1">
      <alignment horizontal="right" wrapText="1"/>
    </xf>
    <xf numFmtId="0" fontId="8" fillId="0" borderId="4" xfId="3" applyFont="1" applyFill="1" applyBorder="1" applyAlignment="1">
      <alignment horizontal="left" vertical="center" wrapText="1" indent="5"/>
    </xf>
    <xf numFmtId="165" fontId="8" fillId="0" borderId="4" xfId="3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3" xfId="3" xr:uid="{00000000-0005-0000-0000-000003000000}"/>
    <cellStyle name="Normal_Cuadros 28 OCTUBRE" xfId="4" xr:uid="{00000000-0005-0000-0000-000004000000}"/>
  </cellStyles>
  <dxfs count="0"/>
  <tableStyles count="0" defaultTableStyle="TableStyleMedium2" defaultPivotStyle="PivotStyleLight16"/>
  <colors>
    <mruColors>
      <color rgb="FF268DAD"/>
      <color rgb="FF9A9A9A"/>
      <color rgb="FFD0D0D0"/>
      <color rgb="FF279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2</xdr:row>
      <xdr:rowOff>191141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0" y="0"/>
          <a:ext cx="2009775" cy="686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85726</xdr:rowOff>
    </xdr:from>
    <xdr:to>
      <xdr:col>1</xdr:col>
      <xdr:colOff>1181100</xdr:colOff>
      <xdr:row>2</xdr:row>
      <xdr:rowOff>146736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1" y="85726"/>
          <a:ext cx="1628774" cy="55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8"/>
  <sheetViews>
    <sheetView tabSelected="1" workbookViewId="0">
      <selection activeCell="A10" sqref="A10"/>
    </sheetView>
  </sheetViews>
  <sheetFormatPr baseColWidth="10" defaultRowHeight="15.75" x14ac:dyDescent="0.25"/>
  <cols>
    <col min="1" max="1" width="88.85546875" style="4" bestFit="1" customWidth="1"/>
    <col min="2" max="2" width="10.5703125" style="4" customWidth="1"/>
    <col min="3" max="3" width="14" style="4" customWidth="1"/>
    <col min="4" max="4" width="10" style="4" customWidth="1"/>
    <col min="5" max="5" width="13.42578125" style="4" customWidth="1"/>
    <col min="6" max="6" width="8.42578125" style="4" bestFit="1" customWidth="1"/>
    <col min="7" max="7" width="8.140625" style="4" bestFit="1" customWidth="1"/>
    <col min="8" max="8" width="8.28515625" style="4" customWidth="1"/>
    <col min="9" max="9" width="13.28515625" style="4" customWidth="1"/>
    <col min="10" max="10" width="8" style="4" bestFit="1" customWidth="1"/>
    <col min="11" max="11" width="11.7109375" style="4" customWidth="1"/>
    <col min="12" max="12" width="17.7109375" style="4" customWidth="1"/>
    <col min="13" max="13" width="9.140625" style="4" bestFit="1" customWidth="1"/>
    <col min="14" max="14" width="15" style="4" customWidth="1"/>
    <col min="15" max="15" width="15.85546875" style="4" customWidth="1"/>
    <col min="16" max="16" width="14" style="4" customWidth="1"/>
    <col min="17" max="17" width="11.7109375" style="4" bestFit="1" customWidth="1"/>
    <col min="18" max="18" width="19.140625" style="4" customWidth="1"/>
    <col min="19" max="19" width="20.5703125" style="4" customWidth="1"/>
    <col min="20" max="20" width="15.140625" style="4" bestFit="1" customWidth="1"/>
    <col min="21" max="21" width="14.140625" style="4" bestFit="1" customWidth="1"/>
    <col min="22" max="16384" width="11.42578125" style="4"/>
  </cols>
  <sheetData>
    <row r="1" spans="1:21" ht="19.5" x14ac:dyDescent="0.3">
      <c r="A1" s="27" t="s">
        <v>130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21" ht="19.5" x14ac:dyDescent="0.3">
      <c r="A2" s="30" t="s">
        <v>133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21" ht="20.25" thickBot="1" x14ac:dyDescent="0.3">
      <c r="A3" s="33" t="s">
        <v>132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21" ht="15" customHeight="1" thickBot="1" x14ac:dyDescent="0.3">
      <c r="A4" s="41" t="s">
        <v>56</v>
      </c>
      <c r="B4" s="40" t="s">
        <v>57</v>
      </c>
      <c r="C4" s="40" t="s">
        <v>58</v>
      </c>
      <c r="D4" s="40" t="s">
        <v>59</v>
      </c>
      <c r="E4" s="40" t="s">
        <v>66</v>
      </c>
      <c r="F4" s="40" t="s">
        <v>60</v>
      </c>
      <c r="G4" s="40" t="s">
        <v>61</v>
      </c>
      <c r="H4" s="40" t="s">
        <v>62</v>
      </c>
      <c r="I4" s="40" t="s">
        <v>67</v>
      </c>
      <c r="J4" s="40" t="s">
        <v>63</v>
      </c>
      <c r="K4" s="40" t="s">
        <v>64</v>
      </c>
      <c r="L4" s="40" t="s">
        <v>65</v>
      </c>
      <c r="M4" s="40" t="s">
        <v>68</v>
      </c>
      <c r="N4" s="40" t="s">
        <v>69</v>
      </c>
      <c r="O4" s="40" t="s">
        <v>70</v>
      </c>
      <c r="P4" s="40" t="s">
        <v>71</v>
      </c>
      <c r="Q4" s="40" t="s">
        <v>72</v>
      </c>
      <c r="R4" s="40" t="s">
        <v>73</v>
      </c>
    </row>
    <row r="5" spans="1:21" ht="16.5" thickBot="1" x14ac:dyDescent="0.3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ht="16.5" thickBot="1" x14ac:dyDescent="0.3">
      <c r="A6" s="21" t="s">
        <v>74</v>
      </c>
      <c r="B6" s="22">
        <f t="shared" ref="B6" si="0">SUM(B7:B7)</f>
        <v>1.21</v>
      </c>
      <c r="C6" s="22">
        <f>SUM(C7:C7)</f>
        <v>551.74</v>
      </c>
      <c r="D6" s="22">
        <f>SUM(D7:D7)</f>
        <v>0.27</v>
      </c>
      <c r="E6" s="22">
        <f>SUM(E7:E7)</f>
        <v>553.22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f>SUM(R7:R7)</f>
        <v>553.22</v>
      </c>
    </row>
    <row r="7" spans="1:21" ht="16.5" thickBot="1" x14ac:dyDescent="0.3">
      <c r="A7" s="23" t="s">
        <v>75</v>
      </c>
      <c r="B7" s="24">
        <v>1.21</v>
      </c>
      <c r="C7" s="24">
        <v>551.74</v>
      </c>
      <c r="D7" s="24">
        <v>0.27</v>
      </c>
      <c r="E7" s="24">
        <f>B7+C7+D7</f>
        <v>553.22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>
        <f>SUM(E7+I7+M7+Q7)</f>
        <v>553.22</v>
      </c>
      <c r="U7" s="5"/>
    </row>
    <row r="8" spans="1:21" ht="15.75" customHeight="1" thickBot="1" x14ac:dyDescent="0.3">
      <c r="A8" s="21" t="s">
        <v>76</v>
      </c>
      <c r="B8" s="22">
        <v>0</v>
      </c>
      <c r="C8" s="22">
        <v>8.2799999999999994</v>
      </c>
      <c r="D8" s="22">
        <v>0</v>
      </c>
      <c r="E8" s="22">
        <f>SUM(B8:D8)</f>
        <v>8.2799999999999994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f t="shared" ref="R8" si="1">SUM(E8+I8+M8+Q8)</f>
        <v>8.2799999999999994</v>
      </c>
    </row>
    <row r="9" spans="1:21" ht="16.5" thickBot="1" x14ac:dyDescent="0.3">
      <c r="A9" s="21" t="s">
        <v>77</v>
      </c>
      <c r="B9" s="22">
        <f t="shared" ref="B9:R9" si="2">+B6-B8</f>
        <v>1.21</v>
      </c>
      <c r="C9" s="22">
        <f>+C6-C8</f>
        <v>543.46</v>
      </c>
      <c r="D9" s="22">
        <f>+D6-D8</f>
        <v>0.27</v>
      </c>
      <c r="E9" s="22">
        <f t="shared" si="2"/>
        <v>544.94000000000005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f t="shared" si="2"/>
        <v>544.94000000000005</v>
      </c>
    </row>
    <row r="11" spans="1:21" x14ac:dyDescent="0.25">
      <c r="S11" s="6"/>
      <c r="T11" s="6"/>
      <c r="U11" s="6"/>
    </row>
    <row r="12" spans="1:21" x14ac:dyDescent="0.25">
      <c r="S12" s="6"/>
      <c r="T12" s="6"/>
      <c r="U12" s="6"/>
    </row>
    <row r="16" spans="1:21" x14ac:dyDescent="0.25">
      <c r="H16" s="6"/>
      <c r="J16" s="6"/>
      <c r="L16" s="6"/>
    </row>
    <row r="18" spans="8:12" x14ac:dyDescent="0.25">
      <c r="H18" s="5"/>
      <c r="I18" s="5"/>
      <c r="J18" s="5"/>
      <c r="K18" s="5"/>
      <c r="L18" s="5"/>
    </row>
  </sheetData>
  <mergeCells count="21">
    <mergeCell ref="A1:R1"/>
    <mergeCell ref="A2:R2"/>
    <mergeCell ref="A3:R3"/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5"/>
  <sheetViews>
    <sheetView workbookViewId="0">
      <selection activeCell="B16" sqref="B16"/>
    </sheetView>
  </sheetViews>
  <sheetFormatPr baseColWidth="10" defaultRowHeight="15.75" x14ac:dyDescent="0.25"/>
  <cols>
    <col min="1" max="1" width="6.7109375" style="1" customWidth="1"/>
    <col min="2" max="2" width="65.42578125" style="1" customWidth="1"/>
    <col min="3" max="6" width="16.7109375" style="1" customWidth="1"/>
    <col min="7" max="16384" width="11.42578125" style="1"/>
  </cols>
  <sheetData>
    <row r="1" spans="1:6" ht="19.5" x14ac:dyDescent="0.3">
      <c r="A1" s="27" t="s">
        <v>130</v>
      </c>
      <c r="B1" s="28"/>
      <c r="C1" s="28"/>
      <c r="D1" s="28"/>
      <c r="E1" s="28"/>
      <c r="F1" s="29"/>
    </row>
    <row r="2" spans="1:6" ht="19.5" x14ac:dyDescent="0.3">
      <c r="A2" s="30" t="s">
        <v>133</v>
      </c>
      <c r="B2" s="31"/>
      <c r="C2" s="31"/>
      <c r="D2" s="31"/>
      <c r="E2" s="31"/>
      <c r="F2" s="32"/>
    </row>
    <row r="3" spans="1:6" ht="20.25" thickBot="1" x14ac:dyDescent="0.3">
      <c r="A3" s="33" t="s">
        <v>132</v>
      </c>
      <c r="B3" s="34"/>
      <c r="C3" s="34"/>
      <c r="D3" s="34"/>
      <c r="E3" s="34"/>
      <c r="F3" s="35"/>
    </row>
    <row r="4" spans="1:6" ht="63.75" thickBot="1" x14ac:dyDescent="0.3">
      <c r="A4" s="25" t="s">
        <v>55</v>
      </c>
      <c r="B4" s="25"/>
      <c r="C4" s="7" t="s">
        <v>57</v>
      </c>
      <c r="D4" s="7" t="s">
        <v>58</v>
      </c>
      <c r="E4" s="7" t="s">
        <v>59</v>
      </c>
      <c r="F4" s="8" t="s">
        <v>131</v>
      </c>
    </row>
    <row r="5" spans="1:6" ht="16.5" thickBot="1" x14ac:dyDescent="0.3">
      <c r="A5" s="38" t="s">
        <v>78</v>
      </c>
      <c r="B5" s="39"/>
      <c r="C5" s="9">
        <f>SUBTOTAL(9,C6:C13)</f>
        <v>0</v>
      </c>
      <c r="D5" s="9">
        <f>SUBTOTAL(9,D6:D13)</f>
        <v>0</v>
      </c>
      <c r="E5" s="9">
        <f>SUBTOTAL(9,E6:E13)</f>
        <v>0</v>
      </c>
      <c r="F5" s="9">
        <f>SUM(C5:E5)</f>
        <v>0</v>
      </c>
    </row>
    <row r="6" spans="1:6" ht="16.5" thickBot="1" x14ac:dyDescent="0.3">
      <c r="A6" s="10">
        <v>1</v>
      </c>
      <c r="B6" s="11" t="s">
        <v>0</v>
      </c>
      <c r="C6" s="12">
        <v>0</v>
      </c>
      <c r="D6" s="12">
        <v>0</v>
      </c>
      <c r="E6" s="12">
        <v>0</v>
      </c>
      <c r="F6" s="12">
        <f t="shared" ref="F6:F69" si="0">SUM(C6:E6)</f>
        <v>0</v>
      </c>
    </row>
    <row r="7" spans="1:6" ht="16.5" thickBot="1" x14ac:dyDescent="0.3">
      <c r="A7" s="10">
        <v>2</v>
      </c>
      <c r="B7" s="11" t="s">
        <v>79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16.5" thickBot="1" x14ac:dyDescent="0.3">
      <c r="A8" s="10">
        <v>23</v>
      </c>
      <c r="B8" s="11" t="s">
        <v>80</v>
      </c>
      <c r="C8" s="12">
        <v>0</v>
      </c>
      <c r="D8" s="12">
        <v>0</v>
      </c>
      <c r="E8" s="12">
        <v>0</v>
      </c>
      <c r="F8" s="12">
        <f t="shared" si="0"/>
        <v>0</v>
      </c>
    </row>
    <row r="9" spans="1:6" ht="32.25" thickBot="1" x14ac:dyDescent="0.3">
      <c r="A9" s="10">
        <v>24</v>
      </c>
      <c r="B9" s="11" t="s">
        <v>81</v>
      </c>
      <c r="C9" s="12">
        <v>0</v>
      </c>
      <c r="D9" s="12">
        <v>0</v>
      </c>
      <c r="E9" s="12">
        <v>0</v>
      </c>
      <c r="F9" s="12">
        <f t="shared" si="0"/>
        <v>0</v>
      </c>
    </row>
    <row r="10" spans="1:6" ht="32.25" thickBot="1" x14ac:dyDescent="0.3">
      <c r="A10" s="10">
        <v>34</v>
      </c>
      <c r="B10" s="11" t="s">
        <v>82</v>
      </c>
      <c r="C10" s="12">
        <v>0</v>
      </c>
      <c r="D10" s="12">
        <v>0</v>
      </c>
      <c r="E10" s="12">
        <v>0</v>
      </c>
      <c r="F10" s="12">
        <f t="shared" si="0"/>
        <v>0</v>
      </c>
    </row>
    <row r="11" spans="1:6" ht="48" thickBot="1" x14ac:dyDescent="0.3">
      <c r="A11" s="10">
        <v>47</v>
      </c>
      <c r="B11" s="11" t="s">
        <v>83</v>
      </c>
      <c r="C11" s="12">
        <v>0</v>
      </c>
      <c r="D11" s="12">
        <v>0</v>
      </c>
      <c r="E11" s="12">
        <v>0</v>
      </c>
      <c r="F11" s="12">
        <f t="shared" si="0"/>
        <v>0</v>
      </c>
    </row>
    <row r="12" spans="1:6" ht="16.5" thickBot="1" x14ac:dyDescent="0.3">
      <c r="A12" s="10">
        <v>53</v>
      </c>
      <c r="B12" s="11" t="s">
        <v>36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ht="32.25" customHeight="1" thickBot="1" x14ac:dyDescent="0.3">
      <c r="A13" s="10">
        <v>57</v>
      </c>
      <c r="B13" s="11" t="s">
        <v>84</v>
      </c>
      <c r="C13" s="12">
        <v>0</v>
      </c>
      <c r="D13" s="12">
        <v>0</v>
      </c>
      <c r="E13" s="12">
        <v>0</v>
      </c>
      <c r="F13" s="12">
        <f t="shared" si="0"/>
        <v>0</v>
      </c>
    </row>
    <row r="14" spans="1:6" ht="16.5" thickBot="1" x14ac:dyDescent="0.3">
      <c r="A14" s="38" t="s">
        <v>85</v>
      </c>
      <c r="B14" s="39"/>
      <c r="C14" s="9">
        <f>SUBTOTAL(9,C15:C17)</f>
        <v>0.56898269999999995</v>
      </c>
      <c r="D14" s="9">
        <f>SUBTOTAL(9,D15:D17)</f>
        <v>550.38518520000002</v>
      </c>
      <c r="E14" s="9">
        <f>SUBTOTAL(9,E15:E17)</f>
        <v>1.4836747299999999</v>
      </c>
      <c r="F14" s="9">
        <f t="shared" si="0"/>
        <v>552.43784262999998</v>
      </c>
    </row>
    <row r="15" spans="1:6" ht="16.5" thickBot="1" x14ac:dyDescent="0.3">
      <c r="A15" s="10">
        <v>20</v>
      </c>
      <c r="B15" s="11" t="s">
        <v>86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 ht="32.25" thickBot="1" x14ac:dyDescent="0.3">
      <c r="A16" s="10">
        <v>32</v>
      </c>
      <c r="B16" s="11" t="s">
        <v>34</v>
      </c>
      <c r="C16" s="12">
        <v>0</v>
      </c>
      <c r="D16" s="12">
        <f>(8276796.6-8276796.6+385185.2)/1000000</f>
        <v>0.38518520000000001</v>
      </c>
      <c r="E16" s="12">
        <v>0</v>
      </c>
      <c r="F16" s="12">
        <f t="shared" si="0"/>
        <v>0.38518520000000001</v>
      </c>
    </row>
    <row r="17" spans="1:6" ht="16.5" thickBot="1" x14ac:dyDescent="0.3">
      <c r="A17" s="10">
        <v>49</v>
      </c>
      <c r="B17" s="11" t="s">
        <v>35</v>
      </c>
      <c r="C17" s="12">
        <f>568982.7/1000000</f>
        <v>0.56898269999999995</v>
      </c>
      <c r="D17" s="12">
        <f>550000000/1000000</f>
        <v>550</v>
      </c>
      <c r="E17" s="12">
        <f>1483674.73/1000000</f>
        <v>1.4836747299999999</v>
      </c>
      <c r="F17" s="12">
        <f t="shared" si="0"/>
        <v>552.05265742999995</v>
      </c>
    </row>
    <row r="18" spans="1:6" ht="16.5" thickBot="1" x14ac:dyDescent="0.3">
      <c r="A18" s="38" t="s">
        <v>87</v>
      </c>
      <c r="B18" s="39"/>
      <c r="C18" s="9">
        <f>SUBTOTAL(9,C19:C110)</f>
        <v>7.3697632399999993</v>
      </c>
      <c r="D18" s="9">
        <f>SUBTOTAL(9,D19:D110)</f>
        <v>908.04112816999998</v>
      </c>
      <c r="E18" s="9">
        <f>SUBTOTAL(9,E19:E110)</f>
        <v>-60.093537779999998</v>
      </c>
      <c r="F18" s="9">
        <f t="shared" si="0"/>
        <v>855.31735362999996</v>
      </c>
    </row>
    <row r="19" spans="1:6" ht="16.5" thickBot="1" x14ac:dyDescent="0.3">
      <c r="A19" s="13">
        <v>3</v>
      </c>
      <c r="B19" s="14" t="s">
        <v>88</v>
      </c>
      <c r="C19" s="12">
        <v>0</v>
      </c>
      <c r="D19" s="12">
        <v>0</v>
      </c>
      <c r="E19" s="12">
        <v>0</v>
      </c>
      <c r="F19" s="15">
        <f t="shared" si="0"/>
        <v>0</v>
      </c>
    </row>
    <row r="20" spans="1:6" ht="16.5" thickBot="1" x14ac:dyDescent="0.3">
      <c r="A20" s="36" t="s">
        <v>1</v>
      </c>
      <c r="B20" s="37"/>
      <c r="C20" s="16">
        <f>SUBTOTAL(9,C21:C24)</f>
        <v>0</v>
      </c>
      <c r="D20" s="16">
        <f>SUBTOTAL(9,D21:D24)</f>
        <v>0</v>
      </c>
      <c r="E20" s="16">
        <f>SUBTOTAL(9,E21:E24)</f>
        <v>0</v>
      </c>
      <c r="F20" s="16">
        <f t="shared" si="0"/>
        <v>0</v>
      </c>
    </row>
    <row r="21" spans="1:6" ht="16.5" thickBot="1" x14ac:dyDescent="0.3">
      <c r="A21" s="10">
        <v>4</v>
      </c>
      <c r="B21" s="11" t="s">
        <v>2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 ht="16.5" thickBot="1" x14ac:dyDescent="0.3">
      <c r="A22" s="10">
        <v>4.29</v>
      </c>
      <c r="B22" s="11" t="s">
        <v>89</v>
      </c>
      <c r="C22" s="12">
        <v>0</v>
      </c>
      <c r="D22" s="12">
        <v>0</v>
      </c>
      <c r="E22" s="12">
        <v>0</v>
      </c>
      <c r="F22" s="12">
        <f t="shared" si="0"/>
        <v>0</v>
      </c>
    </row>
    <row r="23" spans="1:6" ht="32.25" thickBot="1" x14ac:dyDescent="0.3">
      <c r="A23" s="10">
        <v>4.33</v>
      </c>
      <c r="B23" s="11" t="s">
        <v>90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 ht="32.25" thickBot="1" x14ac:dyDescent="0.3">
      <c r="A24" s="10">
        <v>4.4400000000000004</v>
      </c>
      <c r="B24" s="11" t="s">
        <v>3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 ht="16.5" thickBot="1" x14ac:dyDescent="0.3">
      <c r="A25" s="36" t="s">
        <v>4</v>
      </c>
      <c r="B25" s="37"/>
      <c r="C25" s="16">
        <f>SUBTOTAL(9,C26:C32)</f>
        <v>0</v>
      </c>
      <c r="D25" s="16">
        <f>SUBTOTAL(9,D26:D32)</f>
        <v>0</v>
      </c>
      <c r="E25" s="16">
        <f>SUBTOTAL(9,E26:E32)</f>
        <v>0</v>
      </c>
      <c r="F25" s="16">
        <f t="shared" si="0"/>
        <v>0</v>
      </c>
    </row>
    <row r="26" spans="1:6" ht="16.5" thickBot="1" x14ac:dyDescent="0.3">
      <c r="A26" s="10">
        <v>7</v>
      </c>
      <c r="B26" s="11" t="s">
        <v>91</v>
      </c>
      <c r="C26" s="12">
        <v>0</v>
      </c>
      <c r="D26" s="12">
        <v>0</v>
      </c>
      <c r="E26" s="12">
        <v>0</v>
      </c>
      <c r="F26" s="12">
        <f t="shared" si="0"/>
        <v>0</v>
      </c>
    </row>
    <row r="27" spans="1:6" ht="32.25" thickBot="1" x14ac:dyDescent="0.3">
      <c r="A27" s="10">
        <v>7.13</v>
      </c>
      <c r="B27" s="11" t="s">
        <v>92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 ht="48" thickBot="1" x14ac:dyDescent="0.3">
      <c r="A28" s="10">
        <v>7.14</v>
      </c>
      <c r="B28" s="11" t="s">
        <v>93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 ht="32.25" thickBot="1" x14ac:dyDescent="0.3">
      <c r="A29" s="10">
        <v>7.15</v>
      </c>
      <c r="B29" s="11" t="s">
        <v>5</v>
      </c>
      <c r="C29" s="12">
        <v>0</v>
      </c>
      <c r="D29" s="12">
        <v>0</v>
      </c>
      <c r="E29" s="12">
        <v>0</v>
      </c>
      <c r="F29" s="12">
        <f t="shared" si="0"/>
        <v>0</v>
      </c>
    </row>
    <row r="30" spans="1:6" ht="32.25" thickBot="1" x14ac:dyDescent="0.3">
      <c r="A30" s="10">
        <v>7.16</v>
      </c>
      <c r="B30" s="11" t="s">
        <v>6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 ht="32.25" thickBot="1" x14ac:dyDescent="0.3">
      <c r="A31" s="10">
        <v>7.18</v>
      </c>
      <c r="B31" s="11" t="s">
        <v>7</v>
      </c>
      <c r="C31" s="12">
        <v>0</v>
      </c>
      <c r="D31" s="12">
        <v>0</v>
      </c>
      <c r="E31" s="12">
        <v>0</v>
      </c>
      <c r="F31" s="12">
        <f t="shared" si="0"/>
        <v>0</v>
      </c>
    </row>
    <row r="32" spans="1:6" ht="16.5" thickBot="1" x14ac:dyDescent="0.3">
      <c r="A32" s="10">
        <v>7.21</v>
      </c>
      <c r="B32" s="11" t="s">
        <v>8</v>
      </c>
      <c r="C32" s="12">
        <v>0</v>
      </c>
      <c r="D32" s="12">
        <v>0</v>
      </c>
      <c r="E32" s="12">
        <v>0</v>
      </c>
      <c r="F32" s="12">
        <f t="shared" si="0"/>
        <v>0</v>
      </c>
    </row>
    <row r="33" spans="1:6" ht="16.5" thickBot="1" x14ac:dyDescent="0.3">
      <c r="A33" s="36" t="s">
        <v>9</v>
      </c>
      <c r="B33" s="37"/>
      <c r="C33" s="16">
        <f>SUBTOTAL(9,C34)</f>
        <v>0</v>
      </c>
      <c r="D33" s="16">
        <f>SUBTOTAL(9,D34)</f>
        <v>895.56471446</v>
      </c>
      <c r="E33" s="16">
        <f>SUBTOTAL(9,E34)</f>
        <v>0</v>
      </c>
      <c r="F33" s="16">
        <f t="shared" si="0"/>
        <v>895.56471446</v>
      </c>
    </row>
    <row r="34" spans="1:6" ht="16.5" thickBot="1" x14ac:dyDescent="0.3">
      <c r="A34" s="10">
        <v>8</v>
      </c>
      <c r="B34" s="17" t="s">
        <v>10</v>
      </c>
      <c r="C34" s="12">
        <v>0</v>
      </c>
      <c r="D34" s="12">
        <f>895564714.46/1000000</f>
        <v>895.56471446</v>
      </c>
      <c r="E34" s="12">
        <v>0</v>
      </c>
      <c r="F34" s="12">
        <f t="shared" si="0"/>
        <v>895.56471446</v>
      </c>
    </row>
    <row r="35" spans="1:6" ht="16.5" thickBot="1" x14ac:dyDescent="0.3">
      <c r="A35" s="36" t="s">
        <v>11</v>
      </c>
      <c r="B35" s="37"/>
      <c r="C35" s="16">
        <f>SUBTOTAL(9,C36:C42)</f>
        <v>6.9889999999999997E-5</v>
      </c>
      <c r="D35" s="16">
        <f>SUBTOTAL(9,D36:D42)</f>
        <v>13.13141167</v>
      </c>
      <c r="E35" s="16">
        <f>SUBTOTAL(9,E36:E42)</f>
        <v>-63.766678999999996</v>
      </c>
      <c r="F35" s="16">
        <f t="shared" si="0"/>
        <v>-50.635197439999999</v>
      </c>
    </row>
    <row r="36" spans="1:6" ht="16.5" thickBot="1" x14ac:dyDescent="0.3">
      <c r="A36" s="10">
        <v>9</v>
      </c>
      <c r="B36" s="11" t="s">
        <v>12</v>
      </c>
      <c r="C36" s="12">
        <v>0</v>
      </c>
      <c r="D36" s="12">
        <f>(13106464.55+24947.12)/1000000</f>
        <v>13.13141167</v>
      </c>
      <c r="E36" s="12">
        <f>-13609552/1000000</f>
        <v>-13.609552000000001</v>
      </c>
      <c r="F36" s="12">
        <f t="shared" si="0"/>
        <v>-0.47814033000000045</v>
      </c>
    </row>
    <row r="37" spans="1:6" ht="16.5" thickBot="1" x14ac:dyDescent="0.3">
      <c r="A37" s="18">
        <v>9.3000000000000007</v>
      </c>
      <c r="B37" s="11" t="s">
        <v>13</v>
      </c>
      <c r="C37" s="12">
        <v>0</v>
      </c>
      <c r="D37" s="12">
        <v>0</v>
      </c>
      <c r="E37" s="12">
        <v>0</v>
      </c>
      <c r="F37" s="12">
        <f t="shared" si="0"/>
        <v>0</v>
      </c>
    </row>
    <row r="38" spans="1:6" ht="32.25" thickBot="1" x14ac:dyDescent="0.3">
      <c r="A38" s="10">
        <v>9.4600000000000009</v>
      </c>
      <c r="B38" s="11" t="s">
        <v>14</v>
      </c>
      <c r="C38" s="12">
        <v>6.9889999999999997E-5</v>
      </c>
      <c r="D38" s="12">
        <v>0</v>
      </c>
      <c r="E38" s="12">
        <f>-40121337/1000000</f>
        <v>-40.121336999999997</v>
      </c>
      <c r="F38" s="12">
        <f t="shared" si="0"/>
        <v>-40.121267109999998</v>
      </c>
    </row>
    <row r="39" spans="1:6" ht="32.25" thickBot="1" x14ac:dyDescent="0.3">
      <c r="A39" s="10">
        <v>9.4700000000000006</v>
      </c>
      <c r="B39" s="11" t="s">
        <v>15</v>
      </c>
      <c r="C39" s="12">
        <v>0</v>
      </c>
      <c r="D39" s="12">
        <v>0</v>
      </c>
      <c r="E39" s="12">
        <f>-10035790/1000000</f>
        <v>-10.03579</v>
      </c>
      <c r="F39" s="12">
        <f t="shared" si="0"/>
        <v>-10.03579</v>
      </c>
    </row>
    <row r="40" spans="1:6" ht="32.25" thickBot="1" x14ac:dyDescent="0.3">
      <c r="A40" s="10">
        <v>9.48</v>
      </c>
      <c r="B40" s="11" t="s">
        <v>94</v>
      </c>
      <c r="C40" s="12">
        <v>0</v>
      </c>
      <c r="D40" s="12">
        <v>0</v>
      </c>
      <c r="E40" s="12">
        <v>0</v>
      </c>
      <c r="F40" s="12">
        <f t="shared" si="0"/>
        <v>0</v>
      </c>
    </row>
    <row r="41" spans="1:6" ht="32.25" thickBot="1" x14ac:dyDescent="0.3">
      <c r="A41" s="18">
        <v>9.5</v>
      </c>
      <c r="B41" s="11" t="s">
        <v>95</v>
      </c>
      <c r="C41" s="12">
        <v>0</v>
      </c>
      <c r="D41" s="12">
        <v>0</v>
      </c>
      <c r="E41" s="12">
        <v>0</v>
      </c>
      <c r="F41" s="12">
        <f t="shared" si="0"/>
        <v>0</v>
      </c>
    </row>
    <row r="42" spans="1:6" ht="32.25" thickBot="1" x14ac:dyDescent="0.3">
      <c r="A42" s="10">
        <v>9.51</v>
      </c>
      <c r="B42" s="11" t="s">
        <v>96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 ht="16.5" thickBot="1" x14ac:dyDescent="0.3">
      <c r="A43" s="36" t="s">
        <v>97</v>
      </c>
      <c r="B43" s="37"/>
      <c r="C43" s="16">
        <f>SUBTOTAL(9,C44)</f>
        <v>0</v>
      </c>
      <c r="D43" s="16">
        <f>SUBTOTAL(9,D44)</f>
        <v>0</v>
      </c>
      <c r="E43" s="16">
        <f>SUBTOTAL(9,E44)</f>
        <v>0</v>
      </c>
      <c r="F43" s="16">
        <f t="shared" si="0"/>
        <v>0</v>
      </c>
    </row>
    <row r="44" spans="1:6" ht="16.5" thickBot="1" x14ac:dyDescent="0.3">
      <c r="A44" s="10">
        <v>10</v>
      </c>
      <c r="B44" s="11" t="s">
        <v>98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 ht="16.5" thickBot="1" x14ac:dyDescent="0.3">
      <c r="A45" s="36" t="s">
        <v>16</v>
      </c>
      <c r="B45" s="37"/>
      <c r="C45" s="16">
        <f>SUBTOTAL(9,C46)</f>
        <v>0</v>
      </c>
      <c r="D45" s="16">
        <f>SUBTOTAL(9,D46)</f>
        <v>0</v>
      </c>
      <c r="E45" s="16">
        <f>SUBTOTAL(9,E46)</f>
        <v>0</v>
      </c>
      <c r="F45" s="16">
        <f t="shared" si="0"/>
        <v>0</v>
      </c>
    </row>
    <row r="46" spans="1:6" ht="16.5" thickBot="1" x14ac:dyDescent="0.3">
      <c r="A46" s="10">
        <v>11</v>
      </c>
      <c r="B46" s="11" t="s">
        <v>17</v>
      </c>
      <c r="C46" s="12">
        <v>0</v>
      </c>
      <c r="D46" s="12">
        <v>0</v>
      </c>
      <c r="E46" s="12">
        <v>0</v>
      </c>
      <c r="F46" s="12">
        <f t="shared" si="0"/>
        <v>0</v>
      </c>
    </row>
    <row r="47" spans="1:6" ht="16.5" thickBot="1" x14ac:dyDescent="0.3">
      <c r="A47" s="36" t="s">
        <v>18</v>
      </c>
      <c r="B47" s="37"/>
      <c r="C47" s="16">
        <f>SUBTOTAL(9,C48:C52)</f>
        <v>0</v>
      </c>
      <c r="D47" s="16">
        <f>SUBTOTAL(9,D48:D52)</f>
        <v>0</v>
      </c>
      <c r="E47" s="16">
        <f>SUBTOTAL(9,E48:E52)</f>
        <v>0</v>
      </c>
      <c r="F47" s="16">
        <f t="shared" si="0"/>
        <v>0</v>
      </c>
    </row>
    <row r="48" spans="1:6" ht="16.5" thickBot="1" x14ac:dyDescent="0.3">
      <c r="A48" s="10">
        <v>12</v>
      </c>
      <c r="B48" s="11" t="s">
        <v>19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 ht="16.5" thickBot="1" x14ac:dyDescent="0.3">
      <c r="A49" s="10">
        <v>12.16</v>
      </c>
      <c r="B49" s="11" t="s">
        <v>20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 ht="32.25" thickBot="1" x14ac:dyDescent="0.3">
      <c r="A50" s="18">
        <v>12.2</v>
      </c>
      <c r="B50" s="11" t="s">
        <v>99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 ht="32.25" thickBot="1" x14ac:dyDescent="0.3">
      <c r="A51" s="10">
        <v>12.21</v>
      </c>
      <c r="B51" s="11" t="s">
        <v>100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 ht="16.5" thickBot="1" x14ac:dyDescent="0.3">
      <c r="A52" s="10">
        <v>12.22</v>
      </c>
      <c r="B52" s="11" t="s">
        <v>101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16.5" thickBot="1" x14ac:dyDescent="0.3">
      <c r="A53" s="36" t="s">
        <v>21</v>
      </c>
      <c r="B53" s="37"/>
      <c r="C53" s="16">
        <f>SUBTOTAL(9,C54:C57)</f>
        <v>0</v>
      </c>
      <c r="D53" s="16">
        <f>SUBTOTAL(9,D54:D57)</f>
        <v>0</v>
      </c>
      <c r="E53" s="16">
        <f>SUBTOTAL(9,E54:E57)</f>
        <v>0</v>
      </c>
      <c r="F53" s="16">
        <f t="shared" si="0"/>
        <v>0</v>
      </c>
    </row>
    <row r="54" spans="1:6" ht="16.5" thickBot="1" x14ac:dyDescent="0.3">
      <c r="A54" s="10">
        <v>13</v>
      </c>
      <c r="B54" s="11" t="s">
        <v>102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 ht="32.25" thickBot="1" x14ac:dyDescent="0.3">
      <c r="A55" s="18">
        <v>13.1</v>
      </c>
      <c r="B55" s="11" t="s">
        <v>22</v>
      </c>
      <c r="C55" s="12">
        <v>0</v>
      </c>
      <c r="D55" s="12">
        <v>0</v>
      </c>
      <c r="E55" s="12">
        <v>0</v>
      </c>
      <c r="F55" s="12">
        <f t="shared" si="0"/>
        <v>0</v>
      </c>
    </row>
    <row r="56" spans="1:6" ht="48" thickBot="1" x14ac:dyDescent="0.3">
      <c r="A56" s="10">
        <v>13.12</v>
      </c>
      <c r="B56" s="11" t="s">
        <v>103</v>
      </c>
      <c r="C56" s="12">
        <v>0</v>
      </c>
      <c r="D56" s="12">
        <v>0</v>
      </c>
      <c r="E56" s="12">
        <v>0</v>
      </c>
      <c r="F56" s="12">
        <f t="shared" si="0"/>
        <v>0</v>
      </c>
    </row>
    <row r="57" spans="1:6" ht="32.25" thickBot="1" x14ac:dyDescent="0.3">
      <c r="A57" s="10">
        <v>13.15</v>
      </c>
      <c r="B57" s="11" t="s">
        <v>104</v>
      </c>
      <c r="C57" s="12">
        <v>0</v>
      </c>
      <c r="D57" s="12">
        <v>0</v>
      </c>
      <c r="E57" s="12">
        <v>0</v>
      </c>
      <c r="F57" s="19">
        <f t="shared" si="0"/>
        <v>0</v>
      </c>
    </row>
    <row r="58" spans="1:6" ht="16.5" customHeight="1" thickBot="1" x14ac:dyDescent="0.3">
      <c r="A58" s="36" t="s">
        <v>105</v>
      </c>
      <c r="B58" s="37"/>
      <c r="C58" s="15">
        <f>SUBTOTAL(9,C59:C60)</f>
        <v>0</v>
      </c>
      <c r="D58" s="15">
        <f>SUBTOTAL(9,D59:D60)</f>
        <v>0</v>
      </c>
      <c r="E58" s="15">
        <f>SUBTOTAL(9,E59:E60)</f>
        <v>0</v>
      </c>
      <c r="F58" s="15">
        <f t="shared" si="0"/>
        <v>0</v>
      </c>
    </row>
    <row r="59" spans="1:6" ht="16.5" thickBot="1" x14ac:dyDescent="0.3">
      <c r="A59" s="10">
        <v>14</v>
      </c>
      <c r="B59" s="11" t="s">
        <v>106</v>
      </c>
      <c r="C59" s="12">
        <v>0</v>
      </c>
      <c r="D59" s="12">
        <v>0</v>
      </c>
      <c r="E59" s="12">
        <v>0</v>
      </c>
      <c r="F59" s="12">
        <f t="shared" si="0"/>
        <v>0</v>
      </c>
    </row>
    <row r="60" spans="1:6" ht="32.25" thickBot="1" x14ac:dyDescent="0.3">
      <c r="A60" s="10">
        <v>14.13</v>
      </c>
      <c r="B60" s="11" t="s">
        <v>107</v>
      </c>
      <c r="C60" s="12">
        <v>0</v>
      </c>
      <c r="D60" s="12">
        <v>0</v>
      </c>
      <c r="E60" s="12">
        <v>0</v>
      </c>
      <c r="F60" s="12">
        <f t="shared" si="0"/>
        <v>0</v>
      </c>
    </row>
    <row r="61" spans="1:6" ht="16.5" customHeight="1" thickBot="1" x14ac:dyDescent="0.3">
      <c r="A61" s="36" t="s">
        <v>23</v>
      </c>
      <c r="B61" s="37"/>
      <c r="C61" s="16">
        <f>SUBTOTAL(9,C62)</f>
        <v>1.21199955</v>
      </c>
      <c r="D61" s="16">
        <f>SUBTOTAL(9,D62)</f>
        <v>1.7406999999999999</v>
      </c>
      <c r="E61" s="16">
        <f>SUBTOTAL(9,E62)</f>
        <v>0.26779999999999998</v>
      </c>
      <c r="F61" s="16">
        <f t="shared" si="0"/>
        <v>3.22049955</v>
      </c>
    </row>
    <row r="62" spans="1:6" ht="16.5" thickBot="1" x14ac:dyDescent="0.3">
      <c r="A62" s="10">
        <v>15</v>
      </c>
      <c r="B62" s="11" t="s">
        <v>24</v>
      </c>
      <c r="C62" s="12">
        <f>(187214.48+111898.29+373145.61+539741.17)/1000000</f>
        <v>1.21199955</v>
      </c>
      <c r="D62" s="12">
        <f>1740700/1000000</f>
        <v>1.7406999999999999</v>
      </c>
      <c r="E62" s="12">
        <f>267800/1000000</f>
        <v>0.26779999999999998</v>
      </c>
      <c r="F62" s="12">
        <f t="shared" si="0"/>
        <v>3.22049955</v>
      </c>
    </row>
    <row r="63" spans="1:6" ht="16.5" customHeight="1" thickBot="1" x14ac:dyDescent="0.3">
      <c r="A63" s="36" t="s">
        <v>25</v>
      </c>
      <c r="B63" s="37"/>
      <c r="C63" s="16">
        <f>SUBTOTAL(9,C64:C67)</f>
        <v>0</v>
      </c>
      <c r="D63" s="16">
        <f>SUBTOTAL(9,D64:D67)</f>
        <v>-2.3960240000000002</v>
      </c>
      <c r="E63" s="16">
        <f>SUBTOTAL(9,E64:E67)</f>
        <v>0</v>
      </c>
      <c r="F63" s="16">
        <f t="shared" si="0"/>
        <v>-2.3960240000000002</v>
      </c>
    </row>
    <row r="64" spans="1:6" ht="16.5" thickBot="1" x14ac:dyDescent="0.3">
      <c r="A64" s="10">
        <v>17</v>
      </c>
      <c r="B64" s="11" t="s">
        <v>26</v>
      </c>
      <c r="C64" s="12">
        <v>0</v>
      </c>
      <c r="D64" s="12">
        <v>0</v>
      </c>
      <c r="E64" s="12">
        <v>0</v>
      </c>
      <c r="F64" s="12">
        <f t="shared" si="0"/>
        <v>0</v>
      </c>
    </row>
    <row r="65" spans="1:6" ht="32.25" thickBot="1" x14ac:dyDescent="0.3">
      <c r="A65" s="10">
        <v>17.14</v>
      </c>
      <c r="B65" s="11" t="s">
        <v>27</v>
      </c>
      <c r="C65" s="12">
        <v>0</v>
      </c>
      <c r="D65" s="12">
        <f>(-1301920-1094104)/1000000</f>
        <v>-2.3960240000000002</v>
      </c>
      <c r="E65" s="12">
        <v>0</v>
      </c>
      <c r="F65" s="12">
        <f t="shared" si="0"/>
        <v>-2.3960240000000002</v>
      </c>
    </row>
    <row r="66" spans="1:6" ht="32.25" thickBot="1" x14ac:dyDescent="0.3">
      <c r="A66" s="10">
        <v>17.18</v>
      </c>
      <c r="B66" s="11" t="s">
        <v>108</v>
      </c>
      <c r="C66" s="12">
        <v>0</v>
      </c>
      <c r="D66" s="12">
        <v>0</v>
      </c>
      <c r="E66" s="12">
        <v>0</v>
      </c>
      <c r="F66" s="12">
        <f t="shared" si="0"/>
        <v>0</v>
      </c>
    </row>
    <row r="67" spans="1:6" ht="32.25" thickBot="1" x14ac:dyDescent="0.3">
      <c r="A67" s="10">
        <v>17.27</v>
      </c>
      <c r="B67" s="11" t="s">
        <v>109</v>
      </c>
      <c r="C67" s="12">
        <v>0</v>
      </c>
      <c r="D67" s="12">
        <v>0</v>
      </c>
      <c r="E67" s="12">
        <v>0</v>
      </c>
      <c r="F67" s="12">
        <f t="shared" si="0"/>
        <v>0</v>
      </c>
    </row>
    <row r="68" spans="1:6" ht="16.5" customHeight="1" thickBot="1" x14ac:dyDescent="0.3">
      <c r="A68" s="36" t="s">
        <v>28</v>
      </c>
      <c r="B68" s="37"/>
      <c r="C68" s="16">
        <f>SUBTOTAL(9,C69:C77)</f>
        <v>0</v>
      </c>
      <c r="D68" s="16">
        <f>SUBTOTAL(9,D69:D77)</f>
        <v>0</v>
      </c>
      <c r="E68" s="16">
        <f>SUBTOTAL(9,E69:E77)</f>
        <v>0.92321712</v>
      </c>
      <c r="F68" s="16">
        <f t="shared" si="0"/>
        <v>0.92321712</v>
      </c>
    </row>
    <row r="69" spans="1:6" ht="16.5" thickBot="1" x14ac:dyDescent="0.3">
      <c r="A69" s="10">
        <v>18</v>
      </c>
      <c r="B69" s="11" t="s">
        <v>110</v>
      </c>
      <c r="C69" s="12">
        <v>0</v>
      </c>
      <c r="D69" s="12">
        <v>0</v>
      </c>
      <c r="E69" s="12">
        <v>0</v>
      </c>
      <c r="F69" s="12">
        <f t="shared" si="0"/>
        <v>0</v>
      </c>
    </row>
    <row r="70" spans="1:6" ht="32.25" thickBot="1" x14ac:dyDescent="0.3">
      <c r="A70" s="18">
        <v>18.100000000000001</v>
      </c>
      <c r="B70" s="11" t="s">
        <v>29</v>
      </c>
      <c r="C70" s="12">
        <v>0</v>
      </c>
      <c r="D70" s="12">
        <v>0</v>
      </c>
      <c r="E70" s="12">
        <v>0</v>
      </c>
      <c r="F70" s="12">
        <f t="shared" ref="F70:F111" si="1">SUM(C70:E70)</f>
        <v>0</v>
      </c>
    </row>
    <row r="71" spans="1:6" ht="16.5" thickBot="1" x14ac:dyDescent="0.3">
      <c r="A71" s="10">
        <v>18.11</v>
      </c>
      <c r="B71" s="11" t="s">
        <v>111</v>
      </c>
      <c r="C71" s="12">
        <v>0</v>
      </c>
      <c r="D71" s="12">
        <v>0</v>
      </c>
      <c r="E71" s="12">
        <v>0</v>
      </c>
      <c r="F71" s="12">
        <f t="shared" si="1"/>
        <v>0</v>
      </c>
    </row>
    <row r="72" spans="1:6" ht="16.5" thickBot="1" x14ac:dyDescent="0.3">
      <c r="A72" s="10">
        <v>18.2</v>
      </c>
      <c r="B72" s="11" t="s">
        <v>30</v>
      </c>
      <c r="C72" s="12">
        <v>0</v>
      </c>
      <c r="D72" s="12">
        <v>0</v>
      </c>
      <c r="E72" s="12">
        <f>(9648.02+913569.1)/1000000</f>
        <v>0.92321712</v>
      </c>
      <c r="F72" s="12">
        <f t="shared" si="1"/>
        <v>0.92321712</v>
      </c>
    </row>
    <row r="73" spans="1:6" ht="32.25" thickBot="1" x14ac:dyDescent="0.3">
      <c r="A73" s="10">
        <v>18.399999999999999</v>
      </c>
      <c r="B73" s="11" t="s">
        <v>112</v>
      </c>
      <c r="C73" s="12">
        <v>0</v>
      </c>
      <c r="D73" s="12">
        <v>0</v>
      </c>
      <c r="E73" s="12">
        <v>0</v>
      </c>
      <c r="F73" s="12">
        <f t="shared" si="1"/>
        <v>0</v>
      </c>
    </row>
    <row r="74" spans="1:6" ht="16.5" thickBot="1" x14ac:dyDescent="0.3">
      <c r="A74" s="10">
        <v>18.5</v>
      </c>
      <c r="B74" s="11" t="s">
        <v>31</v>
      </c>
      <c r="C74" s="12">
        <v>0</v>
      </c>
      <c r="D74" s="12">
        <v>0</v>
      </c>
      <c r="E74" s="12">
        <v>0</v>
      </c>
      <c r="F74" s="12">
        <f t="shared" si="1"/>
        <v>0</v>
      </c>
    </row>
    <row r="75" spans="1:6" ht="16.5" thickBot="1" x14ac:dyDescent="0.3">
      <c r="A75" s="10">
        <v>18.600000000000001</v>
      </c>
      <c r="B75" s="11" t="s">
        <v>32</v>
      </c>
      <c r="C75" s="12">
        <v>0</v>
      </c>
      <c r="D75" s="12">
        <v>0</v>
      </c>
      <c r="E75" s="12">
        <v>0</v>
      </c>
      <c r="F75" s="12">
        <f t="shared" si="1"/>
        <v>0</v>
      </c>
    </row>
    <row r="76" spans="1:6" ht="16.5" thickBot="1" x14ac:dyDescent="0.3">
      <c r="A76" s="10">
        <v>18.7</v>
      </c>
      <c r="B76" s="11" t="s">
        <v>33</v>
      </c>
      <c r="C76" s="12">
        <v>0</v>
      </c>
      <c r="D76" s="12">
        <v>0</v>
      </c>
      <c r="E76" s="12">
        <v>0</v>
      </c>
      <c r="F76" s="12">
        <f t="shared" si="1"/>
        <v>0</v>
      </c>
    </row>
    <row r="77" spans="1:6" ht="16.5" thickBot="1" x14ac:dyDescent="0.3">
      <c r="A77" s="10">
        <v>18.899999999999999</v>
      </c>
      <c r="B77" s="11" t="s">
        <v>113</v>
      </c>
      <c r="C77" s="12">
        <v>0</v>
      </c>
      <c r="D77" s="12">
        <v>0</v>
      </c>
      <c r="E77" s="12">
        <v>0</v>
      </c>
      <c r="F77" s="12">
        <f t="shared" si="1"/>
        <v>0</v>
      </c>
    </row>
    <row r="78" spans="1:6" ht="16.5" thickBot="1" x14ac:dyDescent="0.3">
      <c r="A78" s="36" t="s">
        <v>114</v>
      </c>
      <c r="B78" s="37"/>
      <c r="C78" s="16">
        <f>SUBTOTAL(9,C79:C80)</f>
        <v>0</v>
      </c>
      <c r="D78" s="16">
        <f>SUBTOTAL(9,D79:D80)</f>
        <v>0</v>
      </c>
      <c r="E78" s="16">
        <f>SUBTOTAL(9,E79:E80)</f>
        <v>0</v>
      </c>
      <c r="F78" s="16">
        <f t="shared" si="1"/>
        <v>0</v>
      </c>
    </row>
    <row r="79" spans="1:6" ht="16.5" thickBot="1" x14ac:dyDescent="0.3">
      <c r="A79" s="10">
        <v>50</v>
      </c>
      <c r="B79" s="11" t="s">
        <v>115</v>
      </c>
      <c r="C79" s="12">
        <v>0</v>
      </c>
      <c r="D79" s="12">
        <v>0</v>
      </c>
      <c r="E79" s="12">
        <v>0</v>
      </c>
      <c r="F79" s="12">
        <f t="shared" si="1"/>
        <v>0</v>
      </c>
    </row>
    <row r="80" spans="1:6" ht="32.25" thickBot="1" x14ac:dyDescent="0.3">
      <c r="A80" s="10">
        <v>50.13</v>
      </c>
      <c r="B80" s="11" t="s">
        <v>116</v>
      </c>
      <c r="C80" s="12">
        <v>0</v>
      </c>
      <c r="D80" s="12">
        <v>0</v>
      </c>
      <c r="E80" s="12">
        <v>0</v>
      </c>
      <c r="F80" s="12">
        <f t="shared" si="1"/>
        <v>0</v>
      </c>
    </row>
    <row r="81" spans="1:6" ht="16.5" thickBot="1" x14ac:dyDescent="0.3">
      <c r="A81" s="36" t="s">
        <v>37</v>
      </c>
      <c r="B81" s="37"/>
      <c r="C81" s="16">
        <f>SUBTOTAL(9,C82:C84)</f>
        <v>0</v>
      </c>
      <c r="D81" s="16">
        <f>SUBTOTAL(9,D82:D84)</f>
        <v>0</v>
      </c>
      <c r="E81" s="16">
        <f>SUBTOTAL(9,E82:E84)</f>
        <v>0</v>
      </c>
      <c r="F81" s="16">
        <f t="shared" si="1"/>
        <v>0</v>
      </c>
    </row>
    <row r="82" spans="1:6" ht="16.5" thickBot="1" x14ac:dyDescent="0.3">
      <c r="A82" s="10">
        <v>54</v>
      </c>
      <c r="B82" s="11" t="s">
        <v>38</v>
      </c>
      <c r="C82" s="12">
        <v>0</v>
      </c>
      <c r="D82" s="12">
        <v>0</v>
      </c>
      <c r="E82" s="12">
        <v>0</v>
      </c>
      <c r="F82" s="12">
        <f t="shared" si="1"/>
        <v>0</v>
      </c>
    </row>
    <row r="83" spans="1:6" ht="32.25" thickBot="1" x14ac:dyDescent="0.3">
      <c r="A83" s="18">
        <v>54.1</v>
      </c>
      <c r="B83" s="11" t="s">
        <v>117</v>
      </c>
      <c r="C83" s="12">
        <v>0</v>
      </c>
      <c r="D83" s="12">
        <v>0</v>
      </c>
      <c r="E83" s="12">
        <v>0</v>
      </c>
      <c r="F83" s="12">
        <f t="shared" si="1"/>
        <v>0</v>
      </c>
    </row>
    <row r="84" spans="1:6" ht="32.25" thickBot="1" x14ac:dyDescent="0.3">
      <c r="A84" s="18">
        <v>54.2</v>
      </c>
      <c r="B84" s="11" t="s">
        <v>118</v>
      </c>
      <c r="C84" s="12">
        <v>0</v>
      </c>
      <c r="D84" s="12">
        <v>0</v>
      </c>
      <c r="E84" s="12">
        <v>0</v>
      </c>
      <c r="F84" s="12">
        <f t="shared" si="1"/>
        <v>0</v>
      </c>
    </row>
    <row r="85" spans="1:6" ht="16.5" thickBot="1" x14ac:dyDescent="0.3">
      <c r="A85" s="36" t="s">
        <v>39</v>
      </c>
      <c r="B85" s="37"/>
      <c r="C85" s="16">
        <f>SUBTOTAL(9,C86:C89)</f>
        <v>3.1670817300000005</v>
      </c>
      <c r="D85" s="16">
        <f>SUBTOTAL(9,D86:D89)</f>
        <v>3.1700000000000001E-4</v>
      </c>
      <c r="E85" s="16">
        <f>SUBTOTAL(9,E86:E89)</f>
        <v>4.96271E-2</v>
      </c>
      <c r="F85" s="16">
        <f t="shared" si="1"/>
        <v>3.2170258300000003</v>
      </c>
    </row>
    <row r="86" spans="1:6" ht="16.5" thickBot="1" x14ac:dyDescent="0.3">
      <c r="A86" s="10">
        <v>55</v>
      </c>
      <c r="B86" s="11" t="s">
        <v>40</v>
      </c>
      <c r="C86" s="12">
        <f>(49936+1248969.09+48108.82+20+1667944.82+762+151341)/1000000</f>
        <v>3.1670817300000005</v>
      </c>
      <c r="D86" s="12">
        <f>317/1000000</f>
        <v>3.1700000000000001E-4</v>
      </c>
      <c r="E86" s="12">
        <f>(3+36943+7553+80+1+5047+0.1)/1000000</f>
        <v>4.96271E-2</v>
      </c>
      <c r="F86" s="12">
        <f t="shared" si="1"/>
        <v>3.2170258300000003</v>
      </c>
    </row>
    <row r="87" spans="1:6" ht="32.25" thickBot="1" x14ac:dyDescent="0.3">
      <c r="A87" s="10">
        <v>55.22</v>
      </c>
      <c r="B87" s="11" t="s">
        <v>119</v>
      </c>
      <c r="C87" s="12">
        <v>0</v>
      </c>
      <c r="D87" s="12">
        <v>0</v>
      </c>
      <c r="E87" s="12">
        <v>0</v>
      </c>
      <c r="F87" s="12">
        <f t="shared" si="1"/>
        <v>0</v>
      </c>
    </row>
    <row r="88" spans="1:6" ht="32.25" thickBot="1" x14ac:dyDescent="0.3">
      <c r="A88" s="18">
        <v>55.3</v>
      </c>
      <c r="B88" s="11" t="s">
        <v>120</v>
      </c>
      <c r="C88" s="12">
        <v>0</v>
      </c>
      <c r="D88" s="12">
        <v>0</v>
      </c>
      <c r="E88" s="12">
        <v>0</v>
      </c>
      <c r="F88" s="12">
        <f t="shared" si="1"/>
        <v>0</v>
      </c>
    </row>
    <row r="89" spans="1:6" ht="32.25" thickBot="1" x14ac:dyDescent="0.3">
      <c r="A89" s="10">
        <v>55.31</v>
      </c>
      <c r="B89" s="11" t="s">
        <v>121</v>
      </c>
      <c r="C89" s="12">
        <v>0</v>
      </c>
      <c r="D89" s="12">
        <v>0</v>
      </c>
      <c r="E89" s="12">
        <v>0</v>
      </c>
      <c r="F89" s="12">
        <f t="shared" si="1"/>
        <v>0</v>
      </c>
    </row>
    <row r="90" spans="1:6" ht="16.5" thickBot="1" x14ac:dyDescent="0.3">
      <c r="A90" s="36" t="s">
        <v>41</v>
      </c>
      <c r="B90" s="37"/>
      <c r="C90" s="16">
        <f>SUBTOTAL(9,C91:C105)</f>
        <v>2.9906120699999996</v>
      </c>
      <c r="D90" s="16">
        <f>SUBTOTAL(9,D91:D105)</f>
        <v>9.0400000000000015E-6</v>
      </c>
      <c r="E90" s="16">
        <f>SUBTOTAL(9,E91:E105)</f>
        <v>2.4324969999999997</v>
      </c>
      <c r="F90" s="16">
        <f t="shared" si="1"/>
        <v>5.423118109999999</v>
      </c>
    </row>
    <row r="91" spans="1:6" ht="32.25" thickBot="1" x14ac:dyDescent="0.3">
      <c r="A91" s="10">
        <v>56</v>
      </c>
      <c r="B91" s="11" t="s">
        <v>42</v>
      </c>
      <c r="C91" s="12">
        <f>2990612.07/1000000</f>
        <v>2.9906120699999996</v>
      </c>
      <c r="D91" s="12">
        <v>0</v>
      </c>
      <c r="E91" s="12">
        <v>0</v>
      </c>
      <c r="F91" s="12">
        <f t="shared" si="1"/>
        <v>2.9906120699999996</v>
      </c>
    </row>
    <row r="92" spans="1:6" ht="16.5" thickBot="1" x14ac:dyDescent="0.3">
      <c r="A92" s="10">
        <v>56.11</v>
      </c>
      <c r="B92" s="11" t="s">
        <v>122</v>
      </c>
      <c r="C92" s="12">
        <v>0</v>
      </c>
      <c r="D92" s="12">
        <v>0</v>
      </c>
      <c r="E92" s="12">
        <v>0</v>
      </c>
      <c r="F92" s="12">
        <f t="shared" si="1"/>
        <v>0</v>
      </c>
    </row>
    <row r="93" spans="1:6" ht="16.5" thickBot="1" x14ac:dyDescent="0.3">
      <c r="A93" s="10">
        <v>56.12</v>
      </c>
      <c r="B93" s="11" t="s">
        <v>43</v>
      </c>
      <c r="C93" s="12">
        <v>0</v>
      </c>
      <c r="D93" s="12">
        <v>0</v>
      </c>
      <c r="E93" s="12">
        <f>1190916/1000000</f>
        <v>1.1909160000000001</v>
      </c>
      <c r="F93" s="12">
        <f t="shared" si="1"/>
        <v>1.1909160000000001</v>
      </c>
    </row>
    <row r="94" spans="1:6" ht="32.25" thickBot="1" x14ac:dyDescent="0.3">
      <c r="A94" s="10">
        <v>56.13</v>
      </c>
      <c r="B94" s="11" t="s">
        <v>123</v>
      </c>
      <c r="C94" s="12">
        <v>0</v>
      </c>
      <c r="D94" s="12">
        <v>0</v>
      </c>
      <c r="E94" s="12">
        <v>0</v>
      </c>
      <c r="F94" s="12">
        <f t="shared" si="1"/>
        <v>0</v>
      </c>
    </row>
    <row r="95" spans="1:6" ht="16.5" thickBot="1" x14ac:dyDescent="0.3">
      <c r="A95" s="10">
        <v>56.14</v>
      </c>
      <c r="B95" s="11" t="s">
        <v>44</v>
      </c>
      <c r="C95" s="12">
        <v>0</v>
      </c>
      <c r="D95" s="12">
        <v>0</v>
      </c>
      <c r="E95" s="12">
        <v>0</v>
      </c>
      <c r="F95" s="12">
        <f t="shared" si="1"/>
        <v>0</v>
      </c>
    </row>
    <row r="96" spans="1:6" ht="16.5" thickBot="1" x14ac:dyDescent="0.3">
      <c r="A96" s="10">
        <v>56.15</v>
      </c>
      <c r="B96" s="11" t="s">
        <v>45</v>
      </c>
      <c r="C96" s="12">
        <v>0</v>
      </c>
      <c r="D96" s="12">
        <v>3.6000000000000003E-6</v>
      </c>
      <c r="E96" s="12">
        <f>242608/1000000</f>
        <v>0.24260799999999999</v>
      </c>
      <c r="F96" s="12">
        <f t="shared" si="1"/>
        <v>0.24261159999999998</v>
      </c>
    </row>
    <row r="97" spans="1:6" ht="16.5" thickBot="1" x14ac:dyDescent="0.3">
      <c r="A97" s="10">
        <v>56.16</v>
      </c>
      <c r="B97" s="11" t="s">
        <v>46</v>
      </c>
      <c r="C97" s="12">
        <v>0</v>
      </c>
      <c r="D97" s="12">
        <v>0</v>
      </c>
      <c r="E97" s="12">
        <v>0</v>
      </c>
      <c r="F97" s="12">
        <f t="shared" si="1"/>
        <v>0</v>
      </c>
    </row>
    <row r="98" spans="1:6" ht="32.25" thickBot="1" x14ac:dyDescent="0.3">
      <c r="A98" s="10">
        <v>56.18</v>
      </c>
      <c r="B98" s="11" t="s">
        <v>124</v>
      </c>
      <c r="C98" s="12">
        <v>0</v>
      </c>
      <c r="D98" s="12">
        <v>0</v>
      </c>
      <c r="E98" s="12">
        <v>0</v>
      </c>
      <c r="F98" s="12">
        <f t="shared" si="1"/>
        <v>0</v>
      </c>
    </row>
    <row r="99" spans="1:6" ht="16.5" thickBot="1" x14ac:dyDescent="0.3">
      <c r="A99" s="10">
        <v>56.19</v>
      </c>
      <c r="B99" s="11" t="s">
        <v>125</v>
      </c>
      <c r="C99" s="12">
        <v>0</v>
      </c>
      <c r="D99" s="12">
        <v>0</v>
      </c>
      <c r="E99" s="12">
        <v>0</v>
      </c>
      <c r="F99" s="12">
        <f t="shared" si="1"/>
        <v>0</v>
      </c>
    </row>
    <row r="100" spans="1:6" ht="16.5" thickBot="1" x14ac:dyDescent="0.3">
      <c r="A100" s="18">
        <v>56.2</v>
      </c>
      <c r="B100" s="11" t="s">
        <v>126</v>
      </c>
      <c r="C100" s="12">
        <v>0</v>
      </c>
      <c r="D100" s="12">
        <v>0</v>
      </c>
      <c r="E100" s="12">
        <v>0</v>
      </c>
      <c r="F100" s="12">
        <f t="shared" si="1"/>
        <v>0</v>
      </c>
    </row>
    <row r="101" spans="1:6" ht="16.5" thickBot="1" x14ac:dyDescent="0.3">
      <c r="A101" s="10">
        <v>56.21</v>
      </c>
      <c r="B101" s="11" t="s">
        <v>47</v>
      </c>
      <c r="C101" s="12">
        <v>0</v>
      </c>
      <c r="D101" s="12">
        <v>0</v>
      </c>
      <c r="E101" s="12">
        <f>604286/1000000</f>
        <v>0.60428599999999999</v>
      </c>
      <c r="F101" s="12">
        <f t="shared" si="1"/>
        <v>0.60428599999999999</v>
      </c>
    </row>
    <row r="102" spans="1:6" ht="16.5" thickBot="1" x14ac:dyDescent="0.3">
      <c r="A102" s="10">
        <v>56.22</v>
      </c>
      <c r="B102" s="11" t="s">
        <v>48</v>
      </c>
      <c r="C102" s="12">
        <v>0</v>
      </c>
      <c r="D102" s="12">
        <v>5.4400000000000004E-6</v>
      </c>
      <c r="E102" s="12">
        <f>394687/1000000</f>
        <v>0.39468700000000001</v>
      </c>
      <c r="F102" s="12">
        <f t="shared" si="1"/>
        <v>0.39469244000000003</v>
      </c>
    </row>
    <row r="103" spans="1:6" ht="16.5" thickBot="1" x14ac:dyDescent="0.3">
      <c r="A103" s="10">
        <v>56.23</v>
      </c>
      <c r="B103" s="11" t="s">
        <v>49</v>
      </c>
      <c r="C103" s="12">
        <v>0</v>
      </c>
      <c r="D103" s="12">
        <v>0</v>
      </c>
      <c r="E103" s="12">
        <v>0</v>
      </c>
      <c r="F103" s="12">
        <f t="shared" si="1"/>
        <v>0</v>
      </c>
    </row>
    <row r="104" spans="1:6" ht="16.5" thickBot="1" x14ac:dyDescent="0.3">
      <c r="A104" s="10">
        <v>56.25</v>
      </c>
      <c r="B104" s="11" t="s">
        <v>127</v>
      </c>
      <c r="C104" s="12">
        <v>0</v>
      </c>
      <c r="D104" s="12">
        <v>0</v>
      </c>
      <c r="E104" s="12">
        <v>0</v>
      </c>
      <c r="F104" s="12">
        <f t="shared" si="1"/>
        <v>0</v>
      </c>
    </row>
    <row r="105" spans="1:6" ht="32.25" thickBot="1" x14ac:dyDescent="0.3">
      <c r="A105" s="10">
        <v>56.26</v>
      </c>
      <c r="B105" s="11" t="s">
        <v>50</v>
      </c>
      <c r="C105" s="12">
        <v>0</v>
      </c>
      <c r="D105" s="12">
        <v>0</v>
      </c>
      <c r="E105" s="12">
        <v>0</v>
      </c>
      <c r="F105" s="12">
        <f t="shared" si="1"/>
        <v>0</v>
      </c>
    </row>
    <row r="106" spans="1:6" ht="32.25" thickBot="1" x14ac:dyDescent="0.3">
      <c r="A106" s="13">
        <v>58</v>
      </c>
      <c r="B106" s="14" t="s">
        <v>128</v>
      </c>
      <c r="C106" s="12">
        <v>0</v>
      </c>
      <c r="D106" s="12">
        <v>0</v>
      </c>
      <c r="E106" s="12">
        <v>0</v>
      </c>
      <c r="F106" s="15">
        <f t="shared" si="1"/>
        <v>0</v>
      </c>
    </row>
    <row r="107" spans="1:6" ht="16.5" thickBot="1" x14ac:dyDescent="0.3">
      <c r="A107" s="36" t="s">
        <v>51</v>
      </c>
      <c r="B107" s="37"/>
      <c r="C107" s="16">
        <f>SUBTOTAL(9,C108)</f>
        <v>0</v>
      </c>
      <c r="D107" s="16">
        <f>SUBTOTAL(9,D108)</f>
        <v>0</v>
      </c>
      <c r="E107" s="16">
        <f>SUBTOTAL(9,E108)</f>
        <v>0</v>
      </c>
      <c r="F107" s="16">
        <f t="shared" si="1"/>
        <v>0</v>
      </c>
    </row>
    <row r="108" spans="1:6" ht="16.5" thickBot="1" x14ac:dyDescent="0.3">
      <c r="A108" s="10">
        <v>59</v>
      </c>
      <c r="B108" s="11" t="s">
        <v>52</v>
      </c>
      <c r="C108" s="12">
        <v>0</v>
      </c>
      <c r="D108" s="12">
        <v>0</v>
      </c>
      <c r="E108" s="12">
        <v>0</v>
      </c>
      <c r="F108" s="12">
        <f t="shared" si="1"/>
        <v>0</v>
      </c>
    </row>
    <row r="109" spans="1:6" ht="16.5" thickBot="1" x14ac:dyDescent="0.3">
      <c r="A109" s="36" t="s">
        <v>53</v>
      </c>
      <c r="B109" s="37"/>
      <c r="C109" s="16">
        <f>SUBTOTAL(9,C110)</f>
        <v>0</v>
      </c>
      <c r="D109" s="16">
        <f>SUBTOTAL(9,D110)</f>
        <v>0</v>
      </c>
      <c r="E109" s="16">
        <f>SUBTOTAL(9,E110)</f>
        <v>0</v>
      </c>
      <c r="F109" s="16">
        <f t="shared" si="1"/>
        <v>0</v>
      </c>
    </row>
    <row r="110" spans="1:6" ht="32.25" thickBot="1" x14ac:dyDescent="0.3">
      <c r="A110" s="10">
        <v>60</v>
      </c>
      <c r="B110" s="11" t="s">
        <v>54</v>
      </c>
      <c r="C110" s="12">
        <v>0</v>
      </c>
      <c r="D110" s="12">
        <v>0</v>
      </c>
      <c r="E110" s="12">
        <v>0</v>
      </c>
      <c r="F110" s="12">
        <f t="shared" si="1"/>
        <v>0</v>
      </c>
    </row>
    <row r="111" spans="1:6" ht="15" customHeight="1" thickBot="1" x14ac:dyDescent="0.3">
      <c r="A111" s="26" t="s">
        <v>129</v>
      </c>
      <c r="B111" s="26"/>
      <c r="C111" s="20">
        <f>SUBTOTAL(9,C5:C110)</f>
        <v>7.9387459400000004</v>
      </c>
      <c r="D111" s="20">
        <f>SUBTOTAL(9,D5:D110)</f>
        <v>1458.4263133700001</v>
      </c>
      <c r="E111" s="20">
        <f>SUBTOTAL(9,E5:E110)</f>
        <v>-58.609863050000001</v>
      </c>
      <c r="F111" s="20">
        <f t="shared" si="1"/>
        <v>1407.75519626</v>
      </c>
    </row>
    <row r="113" spans="3:6" x14ac:dyDescent="0.25">
      <c r="F113" s="2"/>
    </row>
    <row r="114" spans="3:6" x14ac:dyDescent="0.25">
      <c r="F114" s="3"/>
    </row>
    <row r="115" spans="3:6" x14ac:dyDescent="0.25">
      <c r="C115" s="3"/>
      <c r="D115" s="3"/>
      <c r="E115" s="3"/>
      <c r="F115" s="3"/>
    </row>
  </sheetData>
  <mergeCells count="26">
    <mergeCell ref="A43:B43"/>
    <mergeCell ref="A45:B45"/>
    <mergeCell ref="A47:B47"/>
    <mergeCell ref="A109:B109"/>
    <mergeCell ref="A107:B107"/>
    <mergeCell ref="A53:B53"/>
    <mergeCell ref="A85:B85"/>
    <mergeCell ref="A81:B81"/>
    <mergeCell ref="A78:B78"/>
    <mergeCell ref="A90:B90"/>
    <mergeCell ref="A4:B4"/>
    <mergeCell ref="A111:B111"/>
    <mergeCell ref="A1:F1"/>
    <mergeCell ref="A2:F2"/>
    <mergeCell ref="A3:F3"/>
    <mergeCell ref="A68:B68"/>
    <mergeCell ref="A63:B63"/>
    <mergeCell ref="A58:B58"/>
    <mergeCell ref="A61:B61"/>
    <mergeCell ref="A5:B5"/>
    <mergeCell ref="A14:B14"/>
    <mergeCell ref="A18:B18"/>
    <mergeCell ref="A20:B20"/>
    <mergeCell ref="A25:B25"/>
    <mergeCell ref="A33:B33"/>
    <mergeCell ref="A35:B35"/>
  </mergeCells>
  <pageMargins left="0.70866141732283472" right="0.70866141732283472" top="0.74803149606299213" bottom="0.74803149606299213" header="0.31496062992125984" footer="0.31496062992125984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AMPLIACIONES FF PROPIOS</vt:lpstr>
      <vt:lpstr>CONCENTRADO ENE-MAR</vt:lpstr>
      <vt:lpstr>'AMPLIACIONES FF PROPIOS'!Área_de_impresión</vt:lpstr>
      <vt:lpstr>'CONCENTRADO ENE-MAR'!Títulos_a_imprimir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Sabino Cruz Toledo</dc:creator>
  <cp:lastModifiedBy>Gabriel Abelardo Cauich Castilla</cp:lastModifiedBy>
  <dcterms:created xsi:type="dcterms:W3CDTF">2020-10-12T18:25:28Z</dcterms:created>
  <dcterms:modified xsi:type="dcterms:W3CDTF">2021-04-29T20:12:22Z</dcterms:modified>
</cp:coreProperties>
</file>