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78de79f7d5cb5f25/SAF 2020/Informes trimestrales/3 2020 Septiembre/Correcciones/"/>
    </mc:Choice>
  </mc:AlternateContent>
  <xr:revisionPtr revIDLastSave="4" documentId="8_{3A22819A-B573-4781-8C98-50BF262EE55F}" xr6:coauthVersionLast="45" xr6:coauthVersionMax="45" xr10:uidLastSave="{DB9E0D87-65DB-4028-A189-6714FA5329E4}"/>
  <bookViews>
    <workbookView xWindow="-120" yWindow="-120" windowWidth="29040" windowHeight="16440" tabRatio="831" xr2:uid="{00000000-000D-0000-FFFF-FFFF00000000}"/>
  </bookViews>
  <sheets>
    <sheet name="SITUACIÓN FINANCIERA" sheetId="21" r:id="rId1"/>
    <sheet name="ANALITICO DE DEUDA" sheetId="22" r:id="rId2"/>
    <sheet name="ANALITICO DE DEUDA OBLIGACIONES" sheetId="20" r:id="rId3"/>
    <sheet name="BALANCE PRESUPUESTARIO" sheetId="18" r:id="rId4"/>
    <sheet name="ANÁLITICO DE INGRESOS" sheetId="14" r:id="rId5"/>
    <sheet name="AE- OBJETO DE GASTO" sheetId="11" r:id="rId6"/>
    <sheet name="AE-CLASIFICACIÓN ADMINISTRATIVA" sheetId="10" r:id="rId7"/>
    <sheet name="AE- CLASIFICACIÓN FUNCIONAL" sheetId="9" r:id="rId8"/>
    <sheet name="AE- SERVICIOS PERSONALES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8" l="1"/>
  <c r="D32" i="8"/>
  <c r="E32" i="8"/>
  <c r="F32" i="8"/>
  <c r="G32" i="8"/>
  <c r="B32" i="8"/>
  <c r="E31" i="22" l="1"/>
  <c r="B31" i="22"/>
  <c r="G16" i="22"/>
  <c r="G15" i="22"/>
  <c r="G14" i="22"/>
  <c r="G13" i="22"/>
  <c r="G12" i="22" s="1"/>
  <c r="I12" i="22"/>
  <c r="H12" i="22"/>
  <c r="F12" i="22"/>
  <c r="F7" i="22" s="1"/>
  <c r="E12" i="22"/>
  <c r="D12" i="22"/>
  <c r="C12" i="22"/>
  <c r="G11" i="22"/>
  <c r="G10" i="22"/>
  <c r="G9" i="22"/>
  <c r="G8" i="22" s="1"/>
  <c r="I8" i="22"/>
  <c r="H8" i="22"/>
  <c r="F8" i="22"/>
  <c r="E8" i="22"/>
  <c r="E7" i="22" s="1"/>
  <c r="D8" i="22"/>
  <c r="C8" i="22"/>
  <c r="C7" i="22" s="1"/>
  <c r="C17" i="22" s="1"/>
  <c r="D7" i="22"/>
  <c r="H7" i="22" l="1"/>
  <c r="G7" i="22"/>
  <c r="I7" i="22"/>
  <c r="E19" i="18"/>
  <c r="E18" i="18"/>
  <c r="D18" i="18"/>
  <c r="D19" i="18" s="1"/>
  <c r="D20" i="18" s="1"/>
  <c r="D26" i="18" s="1"/>
  <c r="D52" i="18"/>
  <c r="D57" i="18" s="1"/>
  <c r="D58" i="18" s="1"/>
  <c r="D46" i="18"/>
  <c r="E57" i="18"/>
  <c r="E58" i="18" s="1"/>
  <c r="D47" i="18"/>
  <c r="E41" i="18"/>
  <c r="E46" i="18" s="1"/>
  <c r="E47" i="18" s="1"/>
  <c r="D41" i="18"/>
  <c r="D42" i="18"/>
  <c r="E42" i="18"/>
  <c r="C26" i="18"/>
  <c r="E20" i="18"/>
  <c r="E26" i="18" s="1"/>
  <c r="D8" i="18"/>
  <c r="C42" i="18"/>
  <c r="C41" i="18"/>
  <c r="C46" i="18" s="1"/>
  <c r="C14" i="18" l="1"/>
  <c r="C13" i="18"/>
  <c r="C10" i="18"/>
  <c r="C9" i="18"/>
  <c r="D12" i="18"/>
  <c r="E12" i="18"/>
  <c r="E33" i="18"/>
  <c r="D33" i="18"/>
  <c r="C33" i="18"/>
  <c r="E30" i="18"/>
  <c r="D30" i="18"/>
  <c r="C30" i="18"/>
  <c r="E23" i="18"/>
  <c r="D23" i="18"/>
  <c r="C23" i="18"/>
  <c r="C12" i="18" l="1"/>
  <c r="D36" i="18"/>
  <c r="D11" i="18" s="1"/>
  <c r="E36" i="18"/>
  <c r="C36" i="18"/>
  <c r="C11" i="18" s="1"/>
  <c r="C8" i="18" s="1"/>
  <c r="C18" i="18" s="1"/>
  <c r="C19" i="18" s="1"/>
  <c r="E11" i="18" l="1"/>
  <c r="E8" i="18" s="1"/>
</calcChain>
</file>

<file path=xl/sharedStrings.xml><?xml version="1.0" encoding="utf-8"?>
<sst xmlns="http://schemas.openxmlformats.org/spreadsheetml/2006/main" count="852" uniqueCount="544">
  <si>
    <t>01 DE ENERO AL 30 DE SEPTIEMBRE DE 2020</t>
  </si>
  <si>
    <t>ENTE PÚBLICO: PODER EJECUTIVO</t>
  </si>
  <si>
    <t>Bajo protesta de decir verdad declaramos que los Estados Financieros y sus Notas son razonablemente correctos y responsabilidad del emisor.</t>
  </si>
  <si>
    <t>(PESOS)</t>
  </si>
  <si>
    <t>Estado Analítico del Ejercicio del Presupuesto de Egresos Detallado - LDF</t>
  </si>
  <si>
    <t>Clasificación de Servicios Personales por Categoría</t>
  </si>
  <si>
    <t>Concepto</t>
  </si>
  <si>
    <t>(c)</t>
  </si>
  <si>
    <t>Aprobado (d)</t>
  </si>
  <si>
    <t>Ampliaciones/</t>
  </si>
  <si>
    <t>(Reducciones)</t>
  </si>
  <si>
    <t>Modificado</t>
  </si>
  <si>
    <t>Pagado</t>
  </si>
  <si>
    <t>Subejercido (e)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</si>
  <si>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</si>
  <si>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</si>
  <si>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</si>
  <si>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</si>
  <si>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</si>
  <si>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</si>
  <si>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</si>
  <si>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</si>
  <si>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</si>
  <si>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</si>
  <si>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</si>
  <si>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</si>
  <si>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</si>
  <si>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>Egresos</t>
  </si>
  <si>
    <t>Clasificación Funcional (Finalidad y Función)</t>
  </si>
  <si>
    <t>Devengado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</si>
  <si>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</si>
  <si>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</si>
  <si>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</si>
  <si>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</si>
  <si>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</si>
  <si>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</si>
  <si>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</si>
  <si>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</si>
  <si>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</si>
  <si>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</si>
  <si>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</si>
  <si>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</si>
  <si>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</si>
  <si>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</si>
  <si>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</si>
  <si>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</si>
  <si>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</si>
  <si>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</si>
  <si>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</si>
  <si>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</si>
  <si>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</si>
  <si>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</si>
  <si>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</si>
  <si>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</si>
  <si>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</si>
  <si>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</si>
  <si>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</si>
  <si>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</si>
  <si>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</si>
  <si>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</si>
  <si>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</si>
  <si>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</si>
  <si>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</si>
  <si>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</si>
  <si>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</si>
  <si>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>Clasificación Administrativa</t>
  </si>
  <si>
    <t>I. GASTO NO ETIQUETADO</t>
  </si>
  <si>
    <t xml:space="preserve">        PODER EJECUTIVO</t>
  </si>
  <si>
    <t xml:space="preserve">            DESPACHO DEL GOBERNADOR</t>
  </si>
  <si>
    <t xml:space="preserve">            SECRETARÍA GENERAL DE GOBIERNO</t>
  </si>
  <si>
    <t xml:space="preserve">            SECRETARÍA DE OBRAS PÚBLICAS</t>
  </si>
  <si>
    <t xml:space="preserve">            SECRETARÍA DE SEGURIDAD PÚBLICA</t>
  </si>
  <si>
    <t xml:space="preserve">            SECRETARÍA DE EDUCACIÓN</t>
  </si>
  <si>
    <t xml:space="preserve">            FISCALÍA GENERAL DEL ESTADO</t>
  </si>
  <si>
    <t xml:space="preserve">            SECRETARÍA DE DESARROLLO RURAL</t>
  </si>
  <si>
    <t xml:space="preserve">            SECRETARÍA DE FOMENTO ECONÓMICO Y TRABAJO</t>
  </si>
  <si>
    <t xml:space="preserve">            SECRETARÍA DE FOMENTO TURÍSTICO</t>
  </si>
  <si>
    <t xml:space="preserve">            SECRETARÍA DE DESARROLLO SUSTENTABLE</t>
  </si>
  <si>
    <t xml:space="preserve">            SECRETARÍA DE LA CONTRALORÍA GENERAL</t>
  </si>
  <si>
    <t xml:space="preserve">            SECRETARÍA DE DESARROLLO SOCIAL</t>
  </si>
  <si>
    <t xml:space="preserve">            SECRETARÍA DE SALUD</t>
  </si>
  <si>
    <t xml:space="preserve">            JUBILACIONES Y PENSIONES</t>
  </si>
  <si>
    <t xml:space="preserve">            PARTICIPACIONES,  APORTACIONES  Y TRANSFERENCIAS A MUNICIPIOS</t>
  </si>
  <si>
    <t xml:space="preserve">            DEUDA PÚBLICA</t>
  </si>
  <si>
    <t xml:space="preserve">            CONSEJERÍA JURÍDICA</t>
  </si>
  <si>
    <t xml:space="preserve">            SECRETARÍA DE LA CULTURA Y LAS ARTES</t>
  </si>
  <si>
    <t xml:space="preserve">            SECRETARÍA DE ADMINISTRACIÓN Y FINANZAS</t>
  </si>
  <si>
    <t xml:space="preserve">            SECRETARIA DE INVESTIGACIÓN, INNOVACIÓN Y EDUCACIÓN SUPERIOR</t>
  </si>
  <si>
    <t xml:space="preserve">            SECRETARÍA DE LAS MUJERES</t>
  </si>
  <si>
    <t xml:space="preserve">            SECRETARÍA DE PESCA Y ACUACULTURA SUSTENTABLES</t>
  </si>
  <si>
    <t xml:space="preserve">        PODER LEGISLATIVO</t>
  </si>
  <si>
    <t xml:space="preserve">            PODER LEGISLATIVO</t>
  </si>
  <si>
    <t xml:space="preserve">        PODER JUDICIAL</t>
  </si>
  <si>
    <t xml:space="preserve">            PODER JUDICIAL</t>
  </si>
  <si>
    <t xml:space="preserve">        ORGANISMOS  AUTÓNOMOS</t>
  </si>
  <si>
    <t xml:space="preserve">            TRIBUNAL ELECTORAL DEL ESTADO DE YUCATÁN</t>
  </si>
  <si>
    <t xml:space="preserve">            INSTITUTO ELECTORAL Y DE PARTICIPACION CIUDADANA DE YUCATAN</t>
  </si>
  <si>
    <t xml:space="preserve">            COMISIÓN DE LOS DERECHOS HUMANOS DEL ESTADO DE YUCATÁN</t>
  </si>
  <si>
    <t xml:space="preserve">            INSTITUTO ESTATAL DE TRANSPARENCIA</t>
  </si>
  <si>
    <t xml:space="preserve">            UNIVERSIDAD AUTÓNOMA DE YUCATÁN</t>
  </si>
  <si>
    <t xml:space="preserve">            TRIBUNAL DE JUSTICIA  ADMINISTRATIVA DEL ESTADO DE YUCATÁN</t>
  </si>
  <si>
    <t xml:space="preserve">        ENTIDADES PARAESTATALES Y FIDEICOMISOS NO EMPRESARIALES Y NO FINANCIEROS</t>
  </si>
  <si>
    <t xml:space="preserve">            INSTITUTO PARA EL DESARROLLO DE LA CULTURA MAYA DEL ESTADO DE YUCATÁN</t>
  </si>
  <si>
    <t xml:space="preserve">            LA JUNTA DE ELECTRIFICACIÓN DEL ESTADO DE YUCATÁN</t>
  </si>
  <si>
    <t xml:space="preserve">            INSTITUTO PARA EL DESARROLLO Y CERTIFICACIÓN DE LA INFRAESTRUCTURA FÍSICA EDUCATIVA Y ELÉCTRICA DE YUCATÁN</t>
  </si>
  <si>
    <t xml:space="preserve">            INSTITUTO DE INFRAESTRUCTURA CARRETERA DE YUCATÁN</t>
  </si>
  <si>
    <t xml:space="preserve">            JUNTA DE AGUA POTABLE Y ALCANTARILLADO DE YUCATÁN</t>
  </si>
  <si>
    <t xml:space="preserve">            INSTITUTO PARA LA CONSTRUCCIÓN Y CONSERVACIÓN DE OBRA PÚBLICA EN YUCATÁN</t>
  </si>
  <si>
    <t xml:space="preserve">            INSTITUTO DE VIVIENDA DEL ESTADO DE YUCATÁN</t>
  </si>
  <si>
    <t xml:space="preserve">            INSTITUTO DEL DEPORTE DEL ESTADO DE YUCATÁN</t>
  </si>
  <si>
    <t xml:space="preserve">            COLEGIO DE BACHILLERES DEL ESTADO DE YUCATÁN</t>
  </si>
  <si>
    <t xml:space="preserve">            COLEGIO DE ESTUDIOS CIENTÍFICOS Y TECNOLÓGICOS DEL ESTADO DE YUCATÁN</t>
  </si>
  <si>
    <t xml:space="preserve">            COLEGIO DE EDUCACIÓN PROFESIONAL TÉCNICA DEL ESTADO DE YUCATÁN</t>
  </si>
  <si>
    <t xml:space="preserve">            INSTITUTO DE EDUCACIÓN PARA ADULTOS DEL ESTADO DE YUCATÁN</t>
  </si>
  <si>
    <t xml:space="preserve">            INSTITUTO DE BECAS  Y CRÉDITO EDUCATIVO DEL ESTADO DE YUCATÁN</t>
  </si>
  <si>
    <t xml:space="preserve">            INSTITUTO DE CAPACITACIÓN PARA EL TRABAJO DEL ESTADO DE YUCATÁN</t>
  </si>
  <si>
    <t xml:space="preserve">            INSTITUTO YUCATECO DE EMPRENDEDORES</t>
  </si>
  <si>
    <t xml:space="preserve">            CASA DE LAS ARTESANÍAS DEL ESTADO DE YUCATÁN</t>
  </si>
  <si>
    <t xml:space="preserve">            INSTITUTO PROMOTOR DE FERIAS DE YUCATÁN</t>
  </si>
  <si>
    <t xml:space="preserve">            FIDEICOMISO PARA LA PROMOCIÓN TURÍSTICA DEL ESTADO DE YUCATÁN</t>
  </si>
  <si>
    <t xml:space="preserve">            PATRONATO DE LAS UNIDADES DE SERVICIOS CULTURALES Y TURÍSTICOS DEL ESTADO DE YUCATÁN</t>
  </si>
  <si>
    <t xml:space="preserve">            SISTEMA PARA EL DESARROLLO INTEGRAL DE LA FAMILIA EN YUCATÁN</t>
  </si>
  <si>
    <t xml:space="preserve">            JUNTA DE  ASISTENCIA PRIVADA DEL ESTADO DE YUCATÁN</t>
  </si>
  <si>
    <t xml:space="preserve">            OPD SERVICIOS DE SALUD DE YUCATÁN</t>
  </si>
  <si>
    <t xml:space="preserve">            ADMINISTRACIÓN DEL PATRIMONIO DE LA BENEFICENCIA PÚBLICA DEL ESTADO DE YUCATÁN</t>
  </si>
  <si>
    <t xml:space="preserve">            HOSPITAL DE LA AMISTAD</t>
  </si>
  <si>
    <t xml:space="preserve">            HOSPITAL COMUNITARIO DE TICUL YUCATÁN</t>
  </si>
  <si>
    <t xml:space="preserve">            HOSPITAL COMUNITARIO DE PETO YUCATAN</t>
  </si>
  <si>
    <t xml:space="preserve">            CENTRO ESTATAL DE TRASPLANTES DE YUCATÁN</t>
  </si>
  <si>
    <t xml:space="preserve">            RÉGIMEN ESTATAL DE PROTECCIÓN SOCIAL EN SALUD YUCATÁN</t>
  </si>
  <si>
    <t xml:space="preserve">            INSTITUTO DE SEGURIDAD JURÍDICA PATRIMONIAL DE YUCATÁN</t>
  </si>
  <si>
    <t xml:space="preserve">            FIDEICOMISO GARANTE DE LA ORQUESTA SINFÓNICA DE YUCATÁN</t>
  </si>
  <si>
    <t xml:space="preserve">            SECRETARIA TÉCNICA DE PLANEACIÓN Y EVALUACIÓN.</t>
  </si>
  <si>
    <t xml:space="preserve">            ESCUELA SUPERIOR DE ARTES DE YUCATÁN</t>
  </si>
  <si>
    <t xml:space="preserve">            UNIVERSIDAD TECNOLÓGICA METROPOLITANA</t>
  </si>
  <si>
    <t xml:space="preserve">            INSTITUTO TECNOLÓGICO SUPERIOR DE VALLADOLID</t>
  </si>
  <si>
    <t xml:space="preserve">            UNIVERSIDAD TECNOLÓGICA DEL CENTRO</t>
  </si>
  <si>
    <t xml:space="preserve">            UNIVERSIDAD TECNOLÓGICA DEL MAYAB</t>
  </si>
  <si>
    <t xml:space="preserve">            UNIVERSIDAD TECNOLÓGICA DEL PONIENTE</t>
  </si>
  <si>
    <t xml:space="preserve">            INSTITUTO TECNOLÓGICO SUPERIOR DEL SUR DEL ESTADO DE YUCATÁN</t>
  </si>
  <si>
    <t xml:space="preserve">            INSTITUTO TECNOLÓGICO SUPERIOR DE MOTUL</t>
  </si>
  <si>
    <t xml:space="preserve">            INSTITUTO TECNOLÓGICO SUPERIOR PROGRESO</t>
  </si>
  <si>
    <t xml:space="preserve">            UNIVERSIDAD DE ORIENTE</t>
  </si>
  <si>
    <t xml:space="preserve">            UNIVERSIDAD TECNOLÓGICA REGIONAL DEL SUR</t>
  </si>
  <si>
    <t xml:space="preserve">            UNIVERSIDAD POLITÉCNICA DE YUCATÁN</t>
  </si>
  <si>
    <t xml:space="preserve">            COMISIÓN EJECUTIVA ESTATAL DE ATENCIÓN A VICTIMAS</t>
  </si>
  <si>
    <t xml:space="preserve">            AGENCIA PARA EL DESARROLLO DE YUCATAN</t>
  </si>
  <si>
    <t xml:space="preserve">            FIDEICOMISO PARA EL DESARROLLO DEL TURISMO DE REUNIONES EN YUCATÁN</t>
  </si>
  <si>
    <t xml:space="preserve">            FIDEICOMISO PÚBLICO PARA LA ADMINISTRACIÓN DE LA RESERVA TERRITORIAL DE UCÚ</t>
  </si>
  <si>
    <t xml:space="preserve">            SECRETARIA EJECUTIVA DEL SISTEMA ESTATAL ANTICORRUPCION	</t>
  </si>
  <si>
    <t xml:space="preserve">            FIDEICOMISO PUBLICO PARA LA ADMINISTRACION DEL PALACIO DE LA MÚSICA</t>
  </si>
  <si>
    <t xml:space="preserve">            INSTITUTO DE MOVILIDAD Y DESARROLLO URBANO TERRITORIAL</t>
  </si>
  <si>
    <t xml:space="preserve">            INSTITUTO PARA LA INCLUSIÓN DE LAS PERSONAS CON DISCAPACIDAD DEL ESTADO DE YUCATÁN</t>
  </si>
  <si>
    <t xml:space="preserve">            HOSPITAL GENERAL DE TEKAX</t>
  </si>
  <si>
    <t xml:space="preserve">        INSTITUCIONES PÚBLICAS DE SEGURIDAD SOCIAL</t>
  </si>
  <si>
    <t xml:space="preserve">            INSTITUTO DE SEGURIDAD SOCIAL DE LOS TRABAJADORES DEL ESTADO DE YUCATÁN</t>
  </si>
  <si>
    <t xml:space="preserve">        ENTIDADES PARAESTATALES EMPRESARIALES NO FINANCIERAS CON PARTICIPACIÓN ESTATAL MAYORITARIA</t>
  </si>
  <si>
    <t xml:space="preserve">            SISTEMA TELE YUCATÁN SA DE CV</t>
  </si>
  <si>
    <t xml:space="preserve">            AEROPUERTO  DE CHICHÉN ITZÁ DEL ESTADO DE YUCATÁN SA DE CV</t>
  </si>
  <si>
    <t xml:space="preserve">            EMPRESA PORTUARIA YUCATECA SA DE CV</t>
  </si>
  <si>
    <t>II. GASTO ETIQUETADO</t>
  </si>
  <si>
    <t xml:space="preserve">            AGENCIA PARA EL DESARROLLO  DE YUCATÁN</t>
  </si>
  <si>
    <t xml:space="preserve">            SECRETARIA EJECUTIVA DEL SISTEMA ESTATAL ANTICORRUPCION</t>
  </si>
  <si>
    <t>III. TOTAL DE EGRESOS  (III = I + II)</t>
  </si>
  <si>
    <t>Clasificación por Objeto del Gasto (Capítulo y Concepto)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</si>
  <si>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</si>
  <si>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</si>
  <si>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</si>
  <si>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</si>
  <si>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</si>
  <si>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</si>
  <si>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</si>
  <si>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</si>
  <si>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</si>
  <si>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</si>
  <si>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</si>
  <si>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</si>
  <si>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</si>
  <si>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</si>
  <si>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</si>
  <si>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</si>
  <si>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</si>
  <si>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</si>
  <si>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</si>
  <si>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</si>
  <si>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</si>
  <si>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</si>
  <si>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</si>
  <si>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</si>
  <si>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</si>
  <si>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</si>
  <si>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</si>
  <si>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</si>
  <si>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</si>
  <si>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</si>
  <si>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</si>
  <si>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</si>
  <si>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</si>
  <si>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</si>
  <si>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</si>
  <si>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</si>
  <si>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</si>
  <si>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</si>
  <si>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</si>
  <si>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</si>
  <si>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</si>
  <si>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</si>
  <si>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</si>
  <si>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</si>
  <si>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</si>
  <si>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</si>
  <si>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</si>
  <si>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</si>
  <si>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</si>
  <si>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</si>
  <si>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</si>
  <si>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</si>
  <si>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</si>
  <si>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</si>
  <si>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</si>
  <si>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</si>
  <si>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</si>
  <si>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</si>
  <si>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</si>
  <si>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</si>
  <si>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</si>
  <si>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</si>
  <si>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</si>
  <si>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</si>
  <si>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</si>
  <si>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</si>
  <si>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</si>
  <si>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</si>
  <si>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</si>
  <si>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</si>
  <si>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</si>
  <si>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</si>
  <si>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</si>
  <si>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</si>
  <si>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Balance Presupuestario - LDF</t>
  </si>
  <si>
    <t>Concepto (c)</t>
  </si>
  <si>
    <t>Estimado/</t>
  </si>
  <si>
    <t>Aprobado(d)</t>
  </si>
  <si>
    <t>Recaudado/</t>
  </si>
  <si>
    <t>Aprobado</t>
  </si>
  <si>
    <t xml:space="preserve">        A. Ingresos Totales (A = A1+A2+A3)</t>
  </si>
  <si>
    <t xml:space="preserve">             A1. Ingresos de Libre Disposición</t>
  </si>
  <si>
    <t xml:space="preserve">             A2. Transferencias Federales Etiquetadas</t>
  </si>
  <si>
    <t xml:space="preserve">             A3. Financiamiento Neto</t>
  </si>
  <si>
    <t xml:space="preserve">        B. Egresos Presupuestarios1 (B = B1+B2)</t>
  </si>
  <si>
    <t xml:space="preserve">             B1. Gasto No Etiquetado (sin incluir Amortización de la Deuda Pública)</t>
  </si>
  <si>
    <t xml:space="preserve">             B2. Gasto Etiquetado (sin incluir Amortización de la Deuda Pública)</t>
  </si>
  <si>
    <t xml:space="preserve">        C. Remanentes del Ejercicio Anterior ( C = C1 + C2 )</t>
  </si>
  <si>
    <t xml:space="preserve">             C1. Remanentes de Ingresos de Libre Disposición aplicados en el periodo</t>
  </si>
  <si>
    <t xml:space="preserve">     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</si>
  <si>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</si>
  <si>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</si>
  <si>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</si>
  <si>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 xml:space="preserve">        E. Intereses, Comisiones y Gastos de la Deuda (E = E1+ E2)</t>
  </si>
  <si>
    <t xml:space="preserve">             E1. Intereses, Comisiones y Gastos de la Deuda con Gasto No Etiquetado</t>
  </si>
  <si>
    <t xml:space="preserve">             E2. Intereses, Comisiones y Gastos de la Deuda con Gasto Etiquetado</t>
  </si>
  <si>
    <t>IV. Balance Primario (IV = III + E)</t>
  </si>
  <si>
    <t xml:space="preserve">        F. Financiamiento (F = F1 + F2)</t>
  </si>
  <si>
    <t xml:space="preserve">             F1. Financiamiento con Fuente de Pago de Ingresos de Libre Disposición</t>
  </si>
  <si>
    <t xml:space="preserve">             F2. Financiamiento con Fuente de Pago de Transferencias Federales Etiquetadas</t>
  </si>
  <si>
    <t xml:space="preserve">        G. Amortización de la Deuda (G = G1 + G2)</t>
  </si>
  <si>
    <t xml:space="preserve">             G1. Amortización de la Deuda Pública con Gasto No Etiquetado</t>
  </si>
  <si>
    <t xml:space="preserve">             G2. Amortización de la Deuda Pública con Gasto Etiquetado</t>
  </si>
  <si>
    <t xml:space="preserve">        A3. Financiamiento Neto (A3 = F- G )</t>
  </si>
  <si>
    <t xml:space="preserve">        A1. Ingresos de Libre Disposición</t>
  </si>
  <si>
    <t xml:space="preserve">        A3.1 Financiamiento Neto con Fuente de Pago de Ingresos de Libre Disposición (A3.1 = F1- G1)</t>
  </si>
  <si>
    <t xml:space="preserve">        B1. Gasto No Etiquetado (sin incluir Amortización de la Deuda Pública)</t>
  </si>
  <si>
    <t xml:space="preserve">        C1. Remanentes de Ingresos de Libre Disposición aplicados en el periodo</t>
  </si>
  <si>
    <t>V. Balance Presupuestario de Recursos Disponibles (V = A1 + A3.1 -– B 1 + C1)</t>
  </si>
  <si>
    <t>VI. Balance Presupuestario de Recursos Disponibles sin Financiamiento Neto (VI = V- A3.1)</t>
  </si>
  <si>
    <t xml:space="preserve">        A2. Transferencias Federales Etiquetadas</t>
  </si>
  <si>
    <t xml:space="preserve">        A3.2 Financiamiento Neto con Fuente de Pago de Transferencias Federales Etiquetadas (A3.2 = F2 - G2)</t>
  </si>
  <si>
    <t xml:space="preserve">        B2. Gasto Etiquetado (sin incluir Amortización de la Deuda Pública)</t>
  </si>
  <si>
    <t xml:space="preserve">        C2. Remanentes de Transferencias Federales Etiquetadas aplicados en el periodo</t>
  </si>
  <si>
    <t>VII. Balance Presupuestario de Recursos Etiquetados (VII = A2 + A3.2 - B2 + C2)</t>
  </si>
  <si>
    <t>VIII. Balance Presupuestario de Recursos Etiquetados sin Financiamiento Neto (VIII = VII -  A3.2)</t>
  </si>
  <si>
    <t>Estado Analítico de Ingresos Detallado - LDF</t>
  </si>
  <si>
    <t>Ingreso</t>
  </si>
  <si>
    <t>Estimado (d)</t>
  </si>
  <si>
    <t>Recaudado</t>
  </si>
  <si>
    <t>Diferencia (e)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</si>
  <si>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</si>
  <si>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</si>
  <si>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</si>
  <si>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</si>
  <si>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</si>
  <si>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</si>
  <si>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</si>
  <si>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Prestación de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</si>
  <si>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</si>
  <si>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</si>
  <si>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</si>
  <si>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</si>
  <si>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</si>
  <si>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</si>
  <si>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</si>
  <si>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</si>
  <si>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</si>
  <si>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</si>
  <si>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</si>
  <si>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</si>
  <si>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</si>
  <si>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</si>
  <si>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</si>
  <si>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</si>
  <si>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</si>
  <si>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</si>
  <si>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 y Asignaciones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</si>
  <si>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</si>
  <si>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</si>
  <si>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</si>
  <si>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</si>
  <si>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</si>
  <si>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</si>
  <si>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</si>
  <si>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</si>
  <si>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</si>
  <si>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</si>
  <si>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</si>
  <si>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</si>
  <si>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</si>
  <si>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</si>
  <si>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</si>
  <si>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</si>
  <si>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</si>
  <si>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</si>
  <si>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</si>
  <si>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</si>
  <si>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</si>
  <si>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</si>
  <si>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</si>
  <si>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</si>
  <si>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</si>
  <si>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</si>
  <si>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</si>
  <si>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</si>
  <si>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</si>
  <si>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</si>
  <si>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</si>
  <si>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</si>
  <si>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</si>
  <si>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</si>
  <si>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</si>
  <si>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>Informe Analítico de la Deuda Pública y Otros Pasivos - LDF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</si>
  <si>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</si>
  <si>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</si>
  <si>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</si>
  <si>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</si>
  <si>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</si>
  <si>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</si>
  <si>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</si>
  <si>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</si>
  <si>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31 DE DICIEMBRE DE 2019 (d)</t>
  </si>
  <si>
    <t>h=d+e-f+g</t>
  </si>
  <si>
    <t>1. Deuda Pública (1=A+B)</t>
  </si>
  <si>
    <t xml:space="preserve">        A. Corto Plazo (A=a1+a2+a3)</t>
  </si>
  <si>
    <r>
      <t xml:space="preserve">            a1) Instituciones de Crédito</t>
    </r>
    <r>
      <rPr>
        <vertAlign val="superscript"/>
        <sz val="10"/>
        <color theme="1"/>
        <rFont val="Barlow"/>
      </rPr>
      <t>1</t>
    </r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</si>
  <si>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</si>
  <si>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</si>
  <si>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</si>
  <si>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</si>
  <si>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</si>
  <si>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</si>
  <si>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</si>
  <si>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</si>
  <si>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</si>
  <si>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</si>
  <si>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</si>
  <si>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</si>
  <si>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</si>
  <si>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</si>
  <si>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</si>
  <si>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</si>
  <si>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r>
      <rPr>
        <vertAlign val="superscript"/>
        <sz val="10"/>
        <color theme="1"/>
        <rFont val="Barlow"/>
      </rPr>
      <t>1</t>
    </r>
    <r>
      <rPr>
        <sz val="10"/>
        <color theme="1"/>
        <rFont val="Barlow"/>
      </rPr>
      <t xml:space="preserve"> Las cifras consideran intereses devengados al cierre del período que se reporta, el monto total pagado fue de $10,417,441.94</t>
    </r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</si>
  <si>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</si>
  <si>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</si>
  <si>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</si>
  <si>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</si>
  <si>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</si>
  <si>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</si>
  <si>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</si>
  <si>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</si>
  <si>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</si>
  <si>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</si>
  <si>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</si>
  <si>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</si>
  <si>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>365 días</t>
  </si>
  <si>
    <t>TIIE + 0.30</t>
  </si>
  <si>
    <t xml:space="preserve">        B. HSBC México</t>
  </si>
  <si>
    <t>TIIE + 0.39</t>
  </si>
  <si>
    <t xml:space="preserve">        C. HSBC México</t>
  </si>
  <si>
    <t>TIIE + 0.70</t>
  </si>
  <si>
    <t xml:space="preserve">        D. HSBC México</t>
  </si>
  <si>
    <t>TIIE + 0.90</t>
  </si>
  <si>
    <t>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</si>
  <si>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</si>
  <si>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</si>
  <si>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</si>
  <si>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</si>
  <si>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</si>
  <si>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</si>
  <si>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</si>
  <si>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</si>
  <si>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</si>
  <si>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</si>
  <si>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? l)</t>
  </si>
  <si>
    <t>A. Asociaciones Público Privadas (APP’s) (A=a+b+c+d)</t>
  </si>
  <si>
    <t xml:space="preserve">        a) Gran Museo del Mundo Maya</t>
  </si>
  <si>
    <t>252 meses</t>
  </si>
  <si>
    <t xml:space="preserve">        b) APP 2</t>
  </si>
  <si>
    <t xml:space="preserve">        c) APP 3</t>
  </si>
  <si>
    <t xml:space="preserve">        d) APP XX</t>
  </si>
  <si>
    <t>B. Otros Instrumentos (B=a+b+c+d)</t>
  </si>
  <si>
    <t xml:space="preserve">        a) Otro Instrumento 1</t>
  </si>
  <si>
    <t xml:space="preserve">        b) Otro Instrumento 2</t>
  </si>
  <si>
    <t xml:space="preserve">        c) Otro Instrumento 3</t>
  </si>
  <si>
    <t xml:space="preserve">        d) Otro Instrumento XX</t>
  </si>
  <si>
    <t>C. Total de Obligaciones Diferentes de Financiamiento (C=A+B)</t>
  </si>
  <si>
    <t>Estado de Situación Financiera Detallado - LDF</t>
  </si>
  <si>
    <t>(Pesos)</t>
  </si>
  <si>
    <t>31 DE DICIEMBRE DE 2019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</si>
  <si>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</si>
  <si>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</si>
  <si>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</si>
  <si>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</si>
  <si>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</si>
  <si>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</si>
  <si>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</si>
  <si>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</si>
  <si>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</si>
  <si>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</si>
  <si>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</si>
  <si>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</si>
  <si>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</si>
  <si>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</si>
  <si>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</si>
  <si>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</si>
  <si>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</si>
  <si>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</si>
  <si>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</si>
  <si>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</si>
  <si>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</si>
  <si>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</si>
  <si>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</si>
  <si>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</si>
  <si>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</si>
  <si>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</si>
  <si>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</si>
  <si>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</si>
  <si>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</si>
  <si>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</si>
  <si>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</si>
  <si>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</si>
  <si>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</si>
  <si>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</si>
  <si>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</si>
  <si>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</si>
  <si>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</si>
  <si>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</si>
  <si>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</si>
  <si>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</si>
  <si>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</si>
  <si>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</si>
  <si>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</si>
  <si>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</si>
  <si>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</si>
  <si>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</si>
  <si>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</si>
  <si>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</si>
  <si>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</si>
  <si>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</si>
  <si>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</si>
  <si>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</si>
  <si>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</si>
  <si>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</si>
  <si>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</si>
  <si>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</si>
  <si>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</si>
  <si>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</si>
  <si>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</si>
  <si>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</si>
  <si>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</si>
  <si>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</si>
  <si>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</si>
  <si>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</si>
  <si>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</si>
  <si>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</si>
  <si>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</si>
  <si>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</si>
  <si>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</si>
  <si>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</si>
  <si>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</si>
  <si>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</si>
  <si>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</si>
  <si>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</si>
  <si>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</si>
  <si>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</si>
  <si>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</si>
  <si>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</si>
  <si>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</si>
  <si>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</si>
  <si>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</si>
  <si>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</si>
  <si>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</si>
  <si>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</si>
  <si>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</si>
  <si>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</si>
  <si>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</si>
  <si>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</si>
  <si>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</si>
  <si>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</si>
  <si>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</si>
  <si>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</si>
  <si>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</si>
  <si>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</si>
  <si>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</si>
  <si>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</si>
  <si>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</si>
  <si>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</si>
  <si>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</si>
  <si>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</si>
  <si>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</si>
  <si>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</si>
  <si>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</si>
  <si>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</si>
  <si>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</si>
  <si>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</si>
  <si>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</si>
  <si>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</si>
  <si>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</si>
  <si>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</si>
  <si>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</si>
  <si>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</si>
  <si>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</si>
  <si>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</si>
  <si>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</si>
  <si>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</si>
  <si>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</si>
  <si>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    A. BBVA Bancomer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</si>
</sst>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Barlow"/>
    </font>
    <font>
      <sz val="10"/>
      <color theme="1"/>
      <name val="Barlow"/>
    </font>
    <font>
      <b/>
      <sz val="10"/>
      <color theme="0"/>
      <name val="Barlow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Barlow"/>
      <family val="2"/>
    </font>
    <font>
      <b/>
      <sz val="8"/>
      <color theme="1"/>
      <name val="Barlow"/>
    </font>
    <font>
      <sz val="10"/>
      <color rgb="FFFF0000"/>
      <name val="Barlow"/>
    </font>
    <font>
      <sz val="10"/>
      <name val="Barlow"/>
    </font>
    <font>
      <b/>
      <sz val="10"/>
      <name val="Barlow"/>
    </font>
    <font>
      <vertAlign val="superscript"/>
      <sz val="10"/>
      <color theme="1"/>
      <name val="Barlow"/>
    </font>
  </fonts>
  <fills count="4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wrapText="1"/>
    </xf>
    <xf numFmtId="0" fontId="2" fillId="0" borderId="8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/>
    <xf numFmtId="0" fontId="2" fillId="0" borderId="9" xfId="0" applyFont="1" applyBorder="1"/>
    <xf numFmtId="0" fontId="2" fillId="0" borderId="0" xfId="0" applyFont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64" fontId="1" fillId="0" borderId="3" xfId="0" applyNumberFormat="1" applyFont="1" applyBorder="1"/>
    <xf numFmtId="164" fontId="1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0" fontId="2" fillId="0" borderId="5" xfId="0" applyFont="1" applyBorder="1"/>
    <xf numFmtId="0" fontId="3" fillId="2" borderId="6" xfId="0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164" fontId="2" fillId="0" borderId="3" xfId="0" applyNumberFormat="1" applyFont="1" applyBorder="1"/>
    <xf numFmtId="164" fontId="2" fillId="0" borderId="17" xfId="0" applyNumberFormat="1" applyFont="1" applyBorder="1"/>
    <xf numFmtId="0" fontId="1" fillId="0" borderId="12" xfId="0" applyFont="1" applyBorder="1" applyAlignment="1">
      <alignment wrapText="1"/>
    </xf>
    <xf numFmtId="164" fontId="1" fillId="0" borderId="15" xfId="0" applyNumberFormat="1" applyFont="1" applyBorder="1"/>
    <xf numFmtId="0" fontId="2" fillId="0" borderId="12" xfId="0" applyFont="1" applyBorder="1" applyAlignment="1">
      <alignment wrapText="1"/>
    </xf>
    <xf numFmtId="164" fontId="2" fillId="0" borderId="15" xfId="0" applyNumberFormat="1" applyFont="1" applyBorder="1"/>
    <xf numFmtId="0" fontId="2" fillId="0" borderId="13" xfId="0" applyFont="1" applyBorder="1" applyAlignment="1">
      <alignment wrapText="1"/>
    </xf>
    <xf numFmtId="164" fontId="2" fillId="0" borderId="16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0" borderId="2" xfId="0" applyFont="1" applyBorder="1"/>
    <xf numFmtId="0" fontId="3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164" fontId="1" fillId="0" borderId="0" xfId="0" applyNumberFormat="1" applyFont="1"/>
    <xf numFmtId="164" fontId="2" fillId="0" borderId="0" xfId="0" applyNumberFormat="1" applyFont="1"/>
    <xf numFmtId="0" fontId="2" fillId="0" borderId="14" xfId="0" applyFont="1" applyBorder="1"/>
    <xf numFmtId="164" fontId="1" fillId="0" borderId="17" xfId="0" applyNumberFormat="1" applyFont="1" applyBorder="1"/>
    <xf numFmtId="0" fontId="2" fillId="0" borderId="12" xfId="0" applyFont="1" applyBorder="1"/>
    <xf numFmtId="0" fontId="1" fillId="0" borderId="0" xfId="0" applyFont="1"/>
    <xf numFmtId="0" fontId="2" fillId="0" borderId="13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7" fillId="0" borderId="0" xfId="3" applyFont="1" applyBorder="1" applyAlignment="1">
      <alignment wrapText="1"/>
    </xf>
    <xf numFmtId="43" fontId="2" fillId="0" borderId="0" xfId="0" applyNumberFormat="1" applyFont="1"/>
    <xf numFmtId="0" fontId="8" fillId="0" borderId="1" xfId="0" applyFont="1" applyBorder="1"/>
    <xf numFmtId="0" fontId="8" fillId="0" borderId="0" xfId="0" applyFont="1"/>
    <xf numFmtId="0" fontId="5" fillId="0" borderId="0" xfId="0" applyFont="1"/>
    <xf numFmtId="0" fontId="9" fillId="0" borderId="0" xfId="0" applyFont="1" applyBorder="1"/>
    <xf numFmtId="164" fontId="9" fillId="0" borderId="0" xfId="0" applyNumberFormat="1" applyFont="1" applyBorder="1"/>
    <xf numFmtId="164" fontId="9" fillId="0" borderId="15" xfId="0" applyNumberFormat="1" applyFont="1" applyBorder="1"/>
    <xf numFmtId="164" fontId="1" fillId="0" borderId="0" xfId="0" applyNumberFormat="1" applyFont="1" applyAlignment="1">
      <alignment horizontal="center" vertical="center"/>
    </xf>
    <xf numFmtId="164" fontId="10" fillId="0" borderId="0" xfId="0" applyNumberFormat="1" applyFont="1" applyBorder="1"/>
    <xf numFmtId="0" fontId="1" fillId="0" borderId="3" xfId="0" applyFont="1" applyFill="1" applyBorder="1"/>
    <xf numFmtId="164" fontId="1" fillId="0" borderId="3" xfId="0" applyNumberFormat="1" applyFont="1" applyFill="1" applyBorder="1"/>
    <xf numFmtId="164" fontId="1" fillId="0" borderId="15" xfId="0" applyNumberFormat="1" applyFont="1" applyFill="1" applyBorder="1"/>
    <xf numFmtId="164" fontId="10" fillId="0" borderId="15" xfId="0" applyNumberFormat="1" applyFont="1" applyBorder="1"/>
    <xf numFmtId="0" fontId="2" fillId="3" borderId="2" xfId="0" applyFont="1" applyFill="1" applyBorder="1"/>
    <xf numFmtId="0" fontId="2" fillId="3" borderId="1" xfId="0" applyFont="1" applyFill="1" applyBorder="1"/>
    <xf numFmtId="164" fontId="10" fillId="0" borderId="8" xfId="0" applyNumberFormat="1" applyFont="1" applyBorder="1"/>
    <xf numFmtId="0" fontId="2" fillId="0" borderId="2" xfId="0" applyFont="1" applyFill="1" applyBorder="1"/>
    <xf numFmtId="164" fontId="1" fillId="0" borderId="7" xfId="0" applyNumberFormat="1" applyFont="1" applyFill="1" applyBorder="1"/>
    <xf numFmtId="0" fontId="2" fillId="0" borderId="1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64" fontId="1" fillId="0" borderId="8" xfId="0" applyNumberFormat="1" applyFont="1" applyFill="1" applyBorder="1"/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1" fillId="0" borderId="3" xfId="0" applyFont="1" applyBorder="1"/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6" xfId="0" applyFont="1" applyBorder="1"/>
    <xf numFmtId="0" fontId="3" fillId="2" borderId="0" xfId="0" applyFont="1" applyFill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10" fontId="1" fillId="0" borderId="17" xfId="0" applyNumberFormat="1" applyFont="1" applyBorder="1"/>
    <xf numFmtId="0" fontId="2" fillId="0" borderId="0" xfId="0" applyFont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44" fontId="2" fillId="0" borderId="0" xfId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44" fontId="2" fillId="0" borderId="0" xfId="1" applyFont="1" applyBorder="1" applyAlignment="1">
      <alignment wrapText="1"/>
    </xf>
    <xf numFmtId="44" fontId="2" fillId="0" borderId="15" xfId="1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0" borderId="14" xfId="0" applyFont="1" applyBorder="1"/>
    <xf numFmtId="0" fontId="1" fillId="0" borderId="12" xfId="0" applyFont="1" applyBorder="1"/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4" fontId="10" fillId="0" borderId="15" xfId="0" applyNumberFormat="1" applyFont="1" applyFill="1" applyBorder="1"/>
    <xf numFmtId="164" fontId="10" fillId="0" borderId="8" xfId="0" applyNumberFormat="1" applyFont="1" applyFill="1" applyBorder="1"/>
    <xf numFmtId="0" fontId="10" fillId="0" borderId="3" xfId="0" applyFont="1" applyFill="1" applyBorder="1"/>
    <xf numFmtId="164" fontId="10" fillId="0" borderId="3" xfId="0" applyNumberFormat="1" applyFont="1" applyFill="1" applyBorder="1"/>
    <xf numFmtId="164" fontId="10" fillId="0" borderId="17" xfId="0" applyNumberFormat="1" applyFont="1" applyFill="1" applyBorder="1"/>
    <xf numFmtId="0" fontId="9" fillId="0" borderId="0" xfId="0" applyFont="1" applyFill="1"/>
    <xf numFmtId="164" fontId="9" fillId="0" borderId="0" xfId="0" applyNumberFormat="1" applyFont="1" applyFill="1"/>
    <xf numFmtId="164" fontId="9" fillId="0" borderId="15" xfId="0" applyNumberFormat="1" applyFont="1" applyFill="1" applyBorder="1"/>
    <xf numFmtId="0" fontId="10" fillId="0" borderId="0" xfId="0" applyFont="1" applyFill="1"/>
    <xf numFmtId="164" fontId="10" fillId="0" borderId="0" xfId="0" applyNumberFormat="1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164" fontId="9" fillId="0" borderId="8" xfId="0" applyNumberFormat="1" applyFont="1" applyFill="1" applyBorder="1"/>
    <xf numFmtId="0" fontId="1" fillId="0" borderId="0" xfId="0" applyFont="1" applyAlignment="1">
      <alignment horizontal="center" vertical="center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6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0" xfId="0" applyFont="1"/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1" fillId="0" borderId="14" xfId="0" applyFont="1" applyBorder="1"/>
    <xf numFmtId="0" fontId="1" fillId="0" borderId="3" xfId="0" applyFont="1" applyBorder="1"/>
    <xf numFmtId="0" fontId="1" fillId="0" borderId="0" xfId="0" applyFont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4">
    <cellStyle name="Millares 2" xfId="3" xr:uid="{85F4F52B-BD7E-49C9-BEB2-95082C01C940}"/>
    <cellStyle name="Moneda" xfId="1" builtinId="4"/>
    <cellStyle name="Normal" xfId="0" builtinId="0"/>
    <cellStyle name="Normal 2" xfId="2" xr:uid="{E7B83633-3B31-47EC-8898-0968A4107089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86940-E9CF-4805-9689-C368031C8176}">
  <dimension ref="A1:Z100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70.7109375" customWidth="1"/>
    <col min="2" max="2" width="16.85546875" customWidth="1"/>
    <col min="3" max="3" width="15.7109375" customWidth="1"/>
    <col min="4" max="4" width="70.7109375" customWidth="1"/>
    <col min="5" max="6" width="15.7109375" customWidth="1"/>
    <col min="7" max="8" width="15.42578125" bestFit="1" customWidth="1"/>
  </cols>
  <sheetData>
    <row r="1" spans="1:26" x14ac:dyDescent="0.25">
      <c r="A1" s="139" t="s">
        <v>1</v>
      </c>
      <c r="B1" s="139"/>
      <c r="C1" s="139"/>
      <c r="D1" s="139"/>
      <c r="E1" s="139"/>
      <c r="F1" s="13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39" t="s">
        <v>423</v>
      </c>
      <c r="B2" s="139"/>
      <c r="C2" s="139"/>
      <c r="D2" s="139"/>
      <c r="E2" s="139"/>
      <c r="F2" s="1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39" t="s">
        <v>0</v>
      </c>
      <c r="B3" s="139"/>
      <c r="C3" s="139"/>
      <c r="D3" s="139"/>
      <c r="E3" s="139"/>
      <c r="F3" s="13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39" t="s">
        <v>424</v>
      </c>
      <c r="B4" s="139"/>
      <c r="C4" s="139"/>
      <c r="D4" s="139"/>
      <c r="E4" s="139"/>
      <c r="F4" s="13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51"/>
      <c r="B5" s="51"/>
      <c r="C5" s="51"/>
      <c r="D5" s="51"/>
      <c r="E5" s="51"/>
      <c r="F5" s="5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" x14ac:dyDescent="0.25">
      <c r="A6" s="104" t="s">
        <v>240</v>
      </c>
      <c r="B6" s="105">
        <v>2020</v>
      </c>
      <c r="C6" s="105" t="s">
        <v>425</v>
      </c>
      <c r="D6" s="105" t="s">
        <v>240</v>
      </c>
      <c r="E6" s="105">
        <v>2020</v>
      </c>
      <c r="F6" s="106" t="s">
        <v>425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19" t="s">
        <v>426</v>
      </c>
      <c r="B7" s="23"/>
      <c r="C7" s="23"/>
      <c r="D7" s="10" t="s">
        <v>427</v>
      </c>
      <c r="E7" s="23"/>
      <c r="F7" s="6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20" t="s">
        <v>428</v>
      </c>
      <c r="B8" s="59"/>
      <c r="C8" s="59"/>
      <c r="D8" s="64" t="s">
        <v>429</v>
      </c>
      <c r="E8" s="59"/>
      <c r="F8" s="3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20" t="s">
        <v>430</v>
      </c>
      <c r="B9" s="59">
        <v>1827523845.9900002</v>
      </c>
      <c r="C9" s="59">
        <v>1095508706.6799998</v>
      </c>
      <c r="D9" s="64" t="s">
        <v>431</v>
      </c>
      <c r="E9" s="59">
        <v>1622830417.1500001</v>
      </c>
      <c r="F9" s="37">
        <v>1102454485.53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63" t="s">
        <v>432</v>
      </c>
      <c r="B10" s="60">
        <v>232894660.59999999</v>
      </c>
      <c r="C10" s="60">
        <v>33971254.68</v>
      </c>
      <c r="D10" s="2" t="s">
        <v>433</v>
      </c>
      <c r="E10" s="60">
        <v>3431664.21</v>
      </c>
      <c r="F10" s="39">
        <v>1932674.35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63" t="s">
        <v>434</v>
      </c>
      <c r="B11" s="60">
        <v>1554133607.45</v>
      </c>
      <c r="C11" s="60">
        <v>852929098.78999996</v>
      </c>
      <c r="D11" s="2" t="s">
        <v>435</v>
      </c>
      <c r="E11" s="60">
        <v>325997919.25999999</v>
      </c>
      <c r="F11" s="39">
        <v>375674436.36000001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63" t="s">
        <v>436</v>
      </c>
      <c r="B12" s="60">
        <v>0</v>
      </c>
      <c r="C12" s="60">
        <v>0</v>
      </c>
      <c r="D12" s="2" t="s">
        <v>437</v>
      </c>
      <c r="E12" s="60">
        <v>0</v>
      </c>
      <c r="F12" s="39"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63" t="s">
        <v>438</v>
      </c>
      <c r="B13" s="60">
        <v>168232997.75</v>
      </c>
      <c r="C13" s="60">
        <v>207975227.57999998</v>
      </c>
      <c r="D13" s="2" t="s">
        <v>439</v>
      </c>
      <c r="E13" s="60">
        <v>5224159.29</v>
      </c>
      <c r="F13" s="39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63" t="s">
        <v>440</v>
      </c>
      <c r="B14" s="60">
        <v>0</v>
      </c>
      <c r="C14" s="60">
        <v>0</v>
      </c>
      <c r="D14" s="2" t="s">
        <v>441</v>
      </c>
      <c r="E14" s="60">
        <v>597848237.46000004</v>
      </c>
      <c r="F14" s="39">
        <v>365769522.38999999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63" t="s">
        <v>442</v>
      </c>
      <c r="B15" s="60">
        <v>-127737419.80999999</v>
      </c>
      <c r="C15" s="60">
        <v>633125.63</v>
      </c>
      <c r="D15" s="2" t="s">
        <v>443</v>
      </c>
      <c r="E15" s="60">
        <v>0</v>
      </c>
      <c r="F15" s="39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63" t="s">
        <v>444</v>
      </c>
      <c r="B16" s="60">
        <v>0</v>
      </c>
      <c r="C16" s="60">
        <v>0</v>
      </c>
      <c r="D16" s="2" t="s">
        <v>445</v>
      </c>
      <c r="E16" s="60">
        <v>115333778.97999999</v>
      </c>
      <c r="F16" s="39">
        <v>79282819.120000005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20" t="s">
        <v>446</v>
      </c>
      <c r="B17" s="59">
        <v>439062303.91999996</v>
      </c>
      <c r="C17" s="59">
        <v>349269318.12</v>
      </c>
      <c r="D17" s="2" t="s">
        <v>447</v>
      </c>
      <c r="E17" s="60">
        <v>336404</v>
      </c>
      <c r="F17" s="39">
        <v>12387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63" t="s">
        <v>448</v>
      </c>
      <c r="B18" s="60">
        <v>0</v>
      </c>
      <c r="C18" s="60">
        <v>0</v>
      </c>
      <c r="D18" s="2" t="s">
        <v>449</v>
      </c>
      <c r="E18" s="60">
        <v>574658253.95000005</v>
      </c>
      <c r="F18" s="39">
        <v>279782646.31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63" t="s">
        <v>450</v>
      </c>
      <c r="B19" s="60">
        <v>18817787.66</v>
      </c>
      <c r="C19" s="60">
        <v>15280596.440000001</v>
      </c>
      <c r="D19" s="64" t="s">
        <v>451</v>
      </c>
      <c r="E19" s="59">
        <v>685000000</v>
      </c>
      <c r="F19" s="37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63" t="s">
        <v>452</v>
      </c>
      <c r="B20" s="60">
        <v>322244516.25999999</v>
      </c>
      <c r="C20" s="60">
        <v>312988721.68000001</v>
      </c>
      <c r="D20" s="2" t="s">
        <v>453</v>
      </c>
      <c r="E20" s="60">
        <v>600000000</v>
      </c>
      <c r="F20" s="39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63" t="s">
        <v>454</v>
      </c>
      <c r="B21" s="60">
        <v>0</v>
      </c>
      <c r="C21" s="60">
        <v>0</v>
      </c>
      <c r="D21" s="2" t="s">
        <v>455</v>
      </c>
      <c r="E21" s="60">
        <v>0</v>
      </c>
      <c r="F21" s="39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63" t="s">
        <v>456</v>
      </c>
      <c r="B22" s="60">
        <v>0</v>
      </c>
      <c r="C22" s="60">
        <v>0</v>
      </c>
      <c r="D22" s="2" t="s">
        <v>457</v>
      </c>
      <c r="E22" s="60">
        <v>85000000</v>
      </c>
      <c r="F22" s="39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63" t="s">
        <v>458</v>
      </c>
      <c r="B23" s="60">
        <v>98000000</v>
      </c>
      <c r="C23" s="60">
        <v>21000000</v>
      </c>
      <c r="D23" s="64" t="s">
        <v>459</v>
      </c>
      <c r="E23" s="59">
        <v>41804011.489999995</v>
      </c>
      <c r="F23" s="37">
        <v>140176242.52000001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63" t="s">
        <v>460</v>
      </c>
      <c r="B24" s="60">
        <v>0</v>
      </c>
      <c r="C24" s="60">
        <v>0</v>
      </c>
      <c r="D24" s="2" t="s">
        <v>461</v>
      </c>
      <c r="E24" s="60">
        <v>41804011.489999995</v>
      </c>
      <c r="F24" s="39">
        <v>140176242.52000001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20" t="s">
        <v>462</v>
      </c>
      <c r="B25" s="59">
        <v>0</v>
      </c>
      <c r="C25" s="59">
        <v>0</v>
      </c>
      <c r="D25" s="2" t="s">
        <v>463</v>
      </c>
      <c r="E25" s="60">
        <v>0</v>
      </c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63" t="s">
        <v>464</v>
      </c>
      <c r="B26" s="60">
        <v>0</v>
      </c>
      <c r="C26" s="60">
        <v>0</v>
      </c>
      <c r="D26" s="2" t="s">
        <v>465</v>
      </c>
      <c r="E26" s="60">
        <v>0</v>
      </c>
      <c r="F26" s="39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63" t="s">
        <v>466</v>
      </c>
      <c r="B27" s="60">
        <v>0</v>
      </c>
      <c r="C27" s="60">
        <v>0</v>
      </c>
      <c r="D27" s="64" t="s">
        <v>467</v>
      </c>
      <c r="E27" s="59">
        <v>0</v>
      </c>
      <c r="F27" s="37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63" t="s">
        <v>468</v>
      </c>
      <c r="B28" s="60">
        <v>0</v>
      </c>
      <c r="C28" s="60">
        <v>0</v>
      </c>
      <c r="D28" s="2" t="s">
        <v>469</v>
      </c>
      <c r="E28" s="60">
        <v>0</v>
      </c>
      <c r="F28" s="39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63" t="s">
        <v>470</v>
      </c>
      <c r="B29" s="60">
        <v>0</v>
      </c>
      <c r="C29" s="60">
        <v>0</v>
      </c>
      <c r="D29" s="2" t="s">
        <v>471</v>
      </c>
      <c r="E29" s="60">
        <v>0</v>
      </c>
      <c r="F29" s="39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63" t="s">
        <v>472</v>
      </c>
      <c r="B30" s="60">
        <v>0</v>
      </c>
      <c r="C30" s="60">
        <v>0</v>
      </c>
      <c r="D30" s="2" t="s">
        <v>473</v>
      </c>
      <c r="E30" s="60">
        <v>0</v>
      </c>
      <c r="F30" s="39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120" t="s">
        <v>474</v>
      </c>
      <c r="B31" s="59">
        <v>0</v>
      </c>
      <c r="C31" s="59">
        <v>0</v>
      </c>
      <c r="D31" s="64" t="s">
        <v>475</v>
      </c>
      <c r="E31" s="59">
        <v>62423685.779999994</v>
      </c>
      <c r="F31" s="37">
        <v>62440530.779999994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63" t="s">
        <v>476</v>
      </c>
      <c r="B32" s="60">
        <v>0</v>
      </c>
      <c r="C32" s="60">
        <v>0</v>
      </c>
      <c r="D32" s="2" t="s">
        <v>477</v>
      </c>
      <c r="E32" s="60">
        <v>62423685.779999994</v>
      </c>
      <c r="F32" s="39">
        <v>62440530.779999994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63" t="s">
        <v>478</v>
      </c>
      <c r="B33" s="60">
        <v>0</v>
      </c>
      <c r="C33" s="60">
        <v>0</v>
      </c>
      <c r="D33" s="2" t="s">
        <v>479</v>
      </c>
      <c r="E33" s="60">
        <v>0</v>
      </c>
      <c r="F33" s="39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63" t="s">
        <v>480</v>
      </c>
      <c r="B34" s="60">
        <v>0</v>
      </c>
      <c r="C34" s="60">
        <v>0</v>
      </c>
      <c r="D34" s="2" t="s">
        <v>481</v>
      </c>
      <c r="E34" s="60">
        <v>0</v>
      </c>
      <c r="F34" s="39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63" t="s">
        <v>482</v>
      </c>
      <c r="B35" s="60">
        <v>0</v>
      </c>
      <c r="C35" s="60">
        <v>0</v>
      </c>
      <c r="D35" s="2" t="s">
        <v>483</v>
      </c>
      <c r="E35" s="60">
        <v>0</v>
      </c>
      <c r="F35" s="39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63" t="s">
        <v>484</v>
      </c>
      <c r="B36" s="60">
        <v>0</v>
      </c>
      <c r="C36" s="60">
        <v>0</v>
      </c>
      <c r="D36" s="2" t="s">
        <v>485</v>
      </c>
      <c r="E36" s="60">
        <v>0</v>
      </c>
      <c r="F36" s="39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63" t="s">
        <v>486</v>
      </c>
      <c r="B37" s="60">
        <v>0</v>
      </c>
      <c r="C37" s="60">
        <v>0</v>
      </c>
      <c r="D37" s="2" t="s">
        <v>487</v>
      </c>
      <c r="E37" s="60">
        <v>0</v>
      </c>
      <c r="F37" s="39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20" t="s">
        <v>488</v>
      </c>
      <c r="B38" s="59">
        <v>0</v>
      </c>
      <c r="C38" s="59">
        <v>0</v>
      </c>
      <c r="D38" s="64" t="s">
        <v>489</v>
      </c>
      <c r="E38" s="59">
        <v>0</v>
      </c>
      <c r="F38" s="37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63" t="s">
        <v>490</v>
      </c>
      <c r="B39" s="60">
        <v>0</v>
      </c>
      <c r="C39" s="60">
        <v>0</v>
      </c>
      <c r="D39" s="2" t="s">
        <v>491</v>
      </c>
      <c r="E39" s="60">
        <v>0</v>
      </c>
      <c r="F39" s="39"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63" t="s">
        <v>492</v>
      </c>
      <c r="B40" s="60">
        <v>0</v>
      </c>
      <c r="C40" s="60">
        <v>0</v>
      </c>
      <c r="D40" s="2" t="s">
        <v>493</v>
      </c>
      <c r="E40" s="60">
        <v>0</v>
      </c>
      <c r="F40" s="39"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20" t="s">
        <v>494</v>
      </c>
      <c r="B41" s="59">
        <v>5194397.43</v>
      </c>
      <c r="C41" s="59">
        <v>5145323.2299999995</v>
      </c>
      <c r="D41" s="2" t="s">
        <v>495</v>
      </c>
      <c r="E41" s="60">
        <v>0</v>
      </c>
      <c r="F41" s="39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63" t="s">
        <v>496</v>
      </c>
      <c r="B42" s="60">
        <v>0</v>
      </c>
      <c r="C42" s="60">
        <v>0</v>
      </c>
      <c r="D42" s="64" t="s">
        <v>497</v>
      </c>
      <c r="E42" s="59">
        <v>84247905.379999995</v>
      </c>
      <c r="F42" s="37">
        <v>83493520.280000001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63" t="s">
        <v>498</v>
      </c>
      <c r="B43" s="60">
        <v>0</v>
      </c>
      <c r="C43" s="60">
        <v>0</v>
      </c>
      <c r="D43" s="2" t="s">
        <v>499</v>
      </c>
      <c r="E43" s="60">
        <v>84247895.379999995</v>
      </c>
      <c r="F43" s="39">
        <v>83492935.379999995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63" t="s">
        <v>500</v>
      </c>
      <c r="B44" s="60">
        <v>5194397.43</v>
      </c>
      <c r="C44" s="60">
        <v>5145323.2299999995</v>
      </c>
      <c r="D44" s="2" t="s">
        <v>501</v>
      </c>
      <c r="E44" s="60">
        <v>10</v>
      </c>
      <c r="F44" s="39">
        <v>205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63" t="s">
        <v>502</v>
      </c>
      <c r="B45" s="60">
        <v>0</v>
      </c>
      <c r="C45" s="60">
        <v>0</v>
      </c>
      <c r="D45" s="2" t="s">
        <v>503</v>
      </c>
      <c r="E45" s="60">
        <v>0</v>
      </c>
      <c r="F45" s="39">
        <v>379.9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120" t="s">
        <v>504</v>
      </c>
      <c r="B46" s="59">
        <v>2271780547.3400002</v>
      </c>
      <c r="C46" s="59">
        <v>1449923348.03</v>
      </c>
      <c r="D46" s="64" t="s">
        <v>505</v>
      </c>
      <c r="E46" s="59">
        <v>2496306019.8000002</v>
      </c>
      <c r="F46" s="37">
        <v>1388564779.1100001</v>
      </c>
      <c r="G46" s="60"/>
      <c r="H46" s="6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63"/>
      <c r="B47" s="60"/>
      <c r="C47" s="60"/>
      <c r="D47" s="2"/>
      <c r="E47" s="60"/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120" t="s">
        <v>506</v>
      </c>
      <c r="B48" s="59">
        <v>0</v>
      </c>
      <c r="C48" s="59">
        <v>0</v>
      </c>
      <c r="D48" s="64" t="s">
        <v>507</v>
      </c>
      <c r="E48" s="59">
        <v>0</v>
      </c>
      <c r="F48" s="37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63" t="s">
        <v>508</v>
      </c>
      <c r="B49" s="60">
        <v>1549496445.76</v>
      </c>
      <c r="C49" s="60">
        <v>1966644669.22</v>
      </c>
      <c r="D49" s="2" t="s">
        <v>509</v>
      </c>
      <c r="E49" s="60">
        <v>0</v>
      </c>
      <c r="F49" s="39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63" t="s">
        <v>510</v>
      </c>
      <c r="B50" s="60">
        <v>41892433</v>
      </c>
      <c r="C50" s="60">
        <v>32979160</v>
      </c>
      <c r="D50" s="2" t="s">
        <v>511</v>
      </c>
      <c r="E50" s="60">
        <v>0</v>
      </c>
      <c r="F50" s="39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63" t="s">
        <v>512</v>
      </c>
      <c r="B51" s="60">
        <v>9400782712.7700005</v>
      </c>
      <c r="C51" s="60">
        <v>6487022526.9499998</v>
      </c>
      <c r="D51" s="2" t="s">
        <v>513</v>
      </c>
      <c r="E51" s="60">
        <v>4777389202.3199997</v>
      </c>
      <c r="F51" s="39">
        <v>4277389202.3199997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63" t="s">
        <v>514</v>
      </c>
      <c r="B52" s="60">
        <v>3191559702.1999998</v>
      </c>
      <c r="C52" s="60">
        <v>3081645663.04</v>
      </c>
      <c r="D52" s="2" t="s">
        <v>515</v>
      </c>
      <c r="E52" s="60">
        <v>0</v>
      </c>
      <c r="F52" s="39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63" t="s">
        <v>516</v>
      </c>
      <c r="B53" s="60">
        <v>152752027.65000001</v>
      </c>
      <c r="C53" s="60">
        <v>150760640.97</v>
      </c>
      <c r="D53" s="2" t="s">
        <v>517</v>
      </c>
      <c r="E53" s="60">
        <v>0</v>
      </c>
      <c r="F53" s="39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63" t="s">
        <v>518</v>
      </c>
      <c r="B54" s="60">
        <v>-2700450540.8699999</v>
      </c>
      <c r="C54" s="60">
        <v>-1979528223.5999999</v>
      </c>
      <c r="D54" s="2" t="s">
        <v>519</v>
      </c>
      <c r="E54" s="60">
        <v>0</v>
      </c>
      <c r="F54" s="39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63" t="s">
        <v>520</v>
      </c>
      <c r="B55" s="60">
        <v>347775.73</v>
      </c>
      <c r="C55" s="60">
        <v>262948.84999999998</v>
      </c>
      <c r="D55" s="64" t="s">
        <v>521</v>
      </c>
      <c r="E55" s="59">
        <v>4777389202.3199997</v>
      </c>
      <c r="F55" s="37">
        <v>4277389202.3199997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63" t="s">
        <v>522</v>
      </c>
      <c r="B56" s="60">
        <v>0</v>
      </c>
      <c r="C56" s="60">
        <v>0</v>
      </c>
      <c r="D56" s="64" t="s">
        <v>523</v>
      </c>
      <c r="E56" s="59">
        <v>7273695222.1199999</v>
      </c>
      <c r="F56" s="37">
        <v>5665953981.4300003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63" t="s">
        <v>524</v>
      </c>
      <c r="B57" s="60">
        <v>0</v>
      </c>
      <c r="C57" s="60">
        <v>0</v>
      </c>
      <c r="D57" s="64" t="s">
        <v>525</v>
      </c>
      <c r="E57" s="59">
        <v>0</v>
      </c>
      <c r="F57" s="37"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120" t="s">
        <v>526</v>
      </c>
      <c r="B58" s="59">
        <v>11636380556.24</v>
      </c>
      <c r="C58" s="59">
        <v>9739787385.4300003</v>
      </c>
      <c r="D58" s="64" t="s">
        <v>527</v>
      </c>
      <c r="E58" s="59">
        <v>4446676375.2199993</v>
      </c>
      <c r="F58" s="37">
        <v>4446676375.9099998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120" t="s">
        <v>528</v>
      </c>
      <c r="B59" s="59">
        <v>13908161103.579998</v>
      </c>
      <c r="C59" s="59">
        <v>11189710733.460001</v>
      </c>
      <c r="D59" s="2" t="s">
        <v>529</v>
      </c>
      <c r="E59" s="60">
        <v>790828509.66999996</v>
      </c>
      <c r="F59" s="39">
        <v>790828509.66999996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63"/>
      <c r="B60" s="60"/>
      <c r="C60" s="60"/>
      <c r="D60" s="2" t="s">
        <v>530</v>
      </c>
      <c r="E60" s="60">
        <v>346628098.69999999</v>
      </c>
      <c r="F60" s="39">
        <v>346628098.88999999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63"/>
      <c r="B61" s="2"/>
      <c r="C61" s="2"/>
      <c r="D61" s="2" t="s">
        <v>531</v>
      </c>
      <c r="E61" s="60">
        <v>3309219766.8499999</v>
      </c>
      <c r="F61" s="39">
        <v>3309219767.3499999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63"/>
      <c r="B62" s="2"/>
      <c r="C62" s="2"/>
      <c r="D62" s="64" t="s">
        <v>532</v>
      </c>
      <c r="E62" s="59">
        <v>2187789506.2400002</v>
      </c>
      <c r="F62" s="37">
        <v>1077080376.1200001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63"/>
      <c r="B63" s="2"/>
      <c r="C63" s="2"/>
      <c r="D63" s="2" t="s">
        <v>533</v>
      </c>
      <c r="E63" s="60">
        <v>-425705978.15999997</v>
      </c>
      <c r="F63" s="39">
        <v>190678750.25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63"/>
      <c r="B64" s="2"/>
      <c r="C64" s="2"/>
      <c r="D64" s="2" t="s">
        <v>534</v>
      </c>
      <c r="E64" s="60">
        <v>1204339518.8099999</v>
      </c>
      <c r="F64" s="39">
        <v>1013660767.85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63"/>
      <c r="B65" s="2"/>
      <c r="C65" s="2"/>
      <c r="D65" s="2" t="s">
        <v>535</v>
      </c>
      <c r="E65" s="60">
        <v>2895758532.75</v>
      </c>
      <c r="F65" s="39">
        <v>2895758532.75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63"/>
      <c r="B66" s="2"/>
      <c r="C66" s="2"/>
      <c r="D66" s="2" t="s">
        <v>536</v>
      </c>
      <c r="E66" s="60">
        <v>0</v>
      </c>
      <c r="F66" s="39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63"/>
      <c r="B67" s="2"/>
      <c r="C67" s="2"/>
      <c r="D67" s="2" t="s">
        <v>537</v>
      </c>
      <c r="E67" s="60">
        <v>-1486602567.1600001</v>
      </c>
      <c r="F67" s="39">
        <v>-3023017674.73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63"/>
      <c r="B68" s="2"/>
      <c r="C68" s="2"/>
      <c r="D68" s="64" t="s">
        <v>538</v>
      </c>
      <c r="E68" s="59">
        <v>0</v>
      </c>
      <c r="F68" s="37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63"/>
      <c r="B69" s="2"/>
      <c r="C69" s="2"/>
      <c r="D69" s="2" t="s">
        <v>539</v>
      </c>
      <c r="E69" s="60">
        <v>0</v>
      </c>
      <c r="F69" s="39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63"/>
      <c r="B70" s="2"/>
      <c r="C70" s="2"/>
      <c r="D70" s="2" t="s">
        <v>540</v>
      </c>
      <c r="E70" s="60">
        <v>0</v>
      </c>
      <c r="F70" s="39"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63"/>
      <c r="B71" s="2"/>
      <c r="C71" s="2"/>
      <c r="D71" s="64" t="s">
        <v>541</v>
      </c>
      <c r="E71" s="59">
        <v>6634465881.46</v>
      </c>
      <c r="F71" s="37">
        <v>5523756752.0300007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63"/>
      <c r="B72" s="2"/>
      <c r="C72" s="2"/>
      <c r="D72" s="64" t="s">
        <v>542</v>
      </c>
      <c r="E72" s="59">
        <v>13908161103.579998</v>
      </c>
      <c r="F72" s="37">
        <v>11189710733.460001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63"/>
      <c r="B73" s="2"/>
      <c r="C73" s="2"/>
      <c r="D73" s="2"/>
      <c r="E73" s="60"/>
      <c r="F73" s="3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65"/>
      <c r="B74" s="17"/>
      <c r="C74" s="17"/>
      <c r="D74" s="17"/>
      <c r="E74" s="17"/>
      <c r="F74" s="9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 t="s">
        <v>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3906-A003-4E2C-98B7-5AEADA1114C8}">
  <dimension ref="A1:Z95"/>
  <sheetViews>
    <sheetView showGridLines="0" zoomScale="80" zoomScaleNormal="80" workbookViewId="0">
      <selection activeCell="I26" sqref="I26"/>
    </sheetView>
  </sheetViews>
  <sheetFormatPr baseColWidth="10" defaultRowHeight="15" x14ac:dyDescent="0.25"/>
  <cols>
    <col min="1" max="1" width="38.7109375" customWidth="1"/>
    <col min="2" max="9" width="18.7109375" customWidth="1"/>
  </cols>
  <sheetData>
    <row r="1" spans="1:26" x14ac:dyDescent="0.25">
      <c r="A1" s="156" t="s">
        <v>1</v>
      </c>
      <c r="B1" s="156"/>
      <c r="C1" s="156"/>
      <c r="D1" s="156"/>
      <c r="E1" s="156"/>
      <c r="F1" s="156"/>
      <c r="G1" s="156"/>
      <c r="H1" s="156"/>
      <c r="I1" s="156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x14ac:dyDescent="0.25">
      <c r="A2" s="156" t="s">
        <v>348</v>
      </c>
      <c r="B2" s="156"/>
      <c r="C2" s="156"/>
      <c r="D2" s="156"/>
      <c r="E2" s="156"/>
      <c r="F2" s="156"/>
      <c r="G2" s="156"/>
      <c r="H2" s="156"/>
      <c r="I2" s="156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x14ac:dyDescent="0.25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x14ac:dyDescent="0.25">
      <c r="A4" s="156" t="s">
        <v>3</v>
      </c>
      <c r="B4" s="156"/>
      <c r="C4" s="156"/>
      <c r="D4" s="156"/>
      <c r="E4" s="156"/>
      <c r="F4" s="156"/>
      <c r="G4" s="156"/>
      <c r="H4" s="156"/>
      <c r="I4" s="156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30" customHeight="1" x14ac:dyDescent="0.25">
      <c r="A5" s="144" t="s">
        <v>349</v>
      </c>
      <c r="B5" s="147"/>
      <c r="C5" s="66" t="s">
        <v>350</v>
      </c>
      <c r="D5" s="147" t="s">
        <v>351</v>
      </c>
      <c r="E5" s="147" t="s">
        <v>352</v>
      </c>
      <c r="F5" s="147" t="s">
        <v>353</v>
      </c>
      <c r="G5" s="66" t="s">
        <v>354</v>
      </c>
      <c r="H5" s="147" t="s">
        <v>355</v>
      </c>
      <c r="I5" s="152" t="s">
        <v>356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39.950000000000003" customHeight="1" x14ac:dyDescent="0.25">
      <c r="A6" s="157"/>
      <c r="B6" s="158"/>
      <c r="C6" s="92" t="s">
        <v>357</v>
      </c>
      <c r="D6" s="158"/>
      <c r="E6" s="158"/>
      <c r="F6" s="158"/>
      <c r="G6" s="92" t="s">
        <v>358</v>
      </c>
      <c r="H6" s="158"/>
      <c r="I6" s="153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x14ac:dyDescent="0.25">
      <c r="A7" s="154" t="s">
        <v>359</v>
      </c>
      <c r="B7" s="155"/>
      <c r="C7" s="23">
        <f>C8+C12</f>
        <v>4417565444.8400011</v>
      </c>
      <c r="D7" s="23">
        <f t="shared" ref="D7:H7" si="0">D8+D12</f>
        <v>1100000000</v>
      </c>
      <c r="E7" s="23">
        <f t="shared" si="0"/>
        <v>98372231.030000001</v>
      </c>
      <c r="F7" s="23">
        <f t="shared" si="0"/>
        <v>0</v>
      </c>
      <c r="G7" s="23">
        <f t="shared" si="0"/>
        <v>5419193213.8100014</v>
      </c>
      <c r="H7" s="23">
        <f t="shared" si="0"/>
        <v>243145041.48999998</v>
      </c>
      <c r="I7" s="62">
        <f>I8+I12</f>
        <v>18906570.899999999</v>
      </c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x14ac:dyDescent="0.25">
      <c r="A8" s="150" t="s">
        <v>360</v>
      </c>
      <c r="B8" s="151"/>
      <c r="C8" s="59">
        <f>SUM(C9:C11)</f>
        <v>0</v>
      </c>
      <c r="D8" s="59">
        <f t="shared" ref="D8:H8" si="1">SUM(D9:D11)</f>
        <v>600000000</v>
      </c>
      <c r="E8" s="59">
        <f t="shared" si="1"/>
        <v>0</v>
      </c>
      <c r="F8" s="59">
        <f t="shared" si="1"/>
        <v>0</v>
      </c>
      <c r="G8" s="59">
        <f t="shared" si="1"/>
        <v>600000000</v>
      </c>
      <c r="H8" s="59">
        <f t="shared" si="1"/>
        <v>10832319.17</v>
      </c>
      <c r="I8" s="37">
        <f>SUM(I9:I11)</f>
        <v>0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x14ac:dyDescent="0.25">
      <c r="A9" s="140" t="s">
        <v>361</v>
      </c>
      <c r="B9" s="141"/>
      <c r="C9" s="60">
        <v>0</v>
      </c>
      <c r="D9" s="60">
        <v>600000000</v>
      </c>
      <c r="E9" s="60">
        <v>0</v>
      </c>
      <c r="F9" s="60"/>
      <c r="G9" s="60">
        <f>C9+D9-E9+F9</f>
        <v>600000000</v>
      </c>
      <c r="H9" s="60">
        <v>10832319.17</v>
      </c>
      <c r="I9" s="39">
        <v>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x14ac:dyDescent="0.25">
      <c r="A10" s="140" t="s">
        <v>362</v>
      </c>
      <c r="B10" s="141"/>
      <c r="C10" s="60">
        <v>0</v>
      </c>
      <c r="D10" s="60">
        <v>0</v>
      </c>
      <c r="E10" s="60">
        <v>0</v>
      </c>
      <c r="F10" s="60">
        <v>0</v>
      </c>
      <c r="G10" s="60">
        <f t="shared" ref="G10:G11" si="2">C10+D10-E10+F10</f>
        <v>0</v>
      </c>
      <c r="H10" s="60">
        <v>0</v>
      </c>
      <c r="I10" s="39">
        <v>0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x14ac:dyDescent="0.25">
      <c r="A11" s="140" t="s">
        <v>363</v>
      </c>
      <c r="B11" s="141"/>
      <c r="C11" s="60">
        <v>0</v>
      </c>
      <c r="D11" s="60">
        <v>0</v>
      </c>
      <c r="E11" s="60">
        <v>0</v>
      </c>
      <c r="F11" s="60">
        <v>0</v>
      </c>
      <c r="G11" s="60">
        <f t="shared" si="2"/>
        <v>0</v>
      </c>
      <c r="H11" s="60">
        <v>0</v>
      </c>
      <c r="I11" s="39">
        <v>0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x14ac:dyDescent="0.25">
      <c r="A12" s="150" t="s">
        <v>364</v>
      </c>
      <c r="B12" s="151"/>
      <c r="C12" s="59">
        <f>SUM(C13:C15)</f>
        <v>4417565444.8400011</v>
      </c>
      <c r="D12" s="59">
        <f t="shared" ref="D12:H12" si="3">SUM(D13:D15)</f>
        <v>500000000</v>
      </c>
      <c r="E12" s="59">
        <f t="shared" si="3"/>
        <v>98372231.030000001</v>
      </c>
      <c r="F12" s="59">
        <f t="shared" si="3"/>
        <v>0</v>
      </c>
      <c r="G12" s="59">
        <f t="shared" si="3"/>
        <v>4819193213.8100014</v>
      </c>
      <c r="H12" s="59">
        <f t="shared" si="3"/>
        <v>232312722.31999999</v>
      </c>
      <c r="I12" s="37">
        <f>SUM(I13:I15)</f>
        <v>18906570.899999999</v>
      </c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x14ac:dyDescent="0.25">
      <c r="A13" s="140" t="s">
        <v>365</v>
      </c>
      <c r="B13" s="141"/>
      <c r="C13" s="60">
        <v>4417565444.8400011</v>
      </c>
      <c r="D13" s="60">
        <v>500000000</v>
      </c>
      <c r="E13" s="60">
        <v>98372231.030000001</v>
      </c>
      <c r="F13" s="60">
        <v>0</v>
      </c>
      <c r="G13" s="60">
        <f t="shared" ref="G13:G15" si="4">C13+D13-E13+F13</f>
        <v>4819193213.8100014</v>
      </c>
      <c r="H13" s="60">
        <v>232312722.31999999</v>
      </c>
      <c r="I13" s="39">
        <v>18906570.899999999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x14ac:dyDescent="0.25">
      <c r="A14" s="140" t="s">
        <v>366</v>
      </c>
      <c r="B14" s="141"/>
      <c r="C14" s="60">
        <v>0</v>
      </c>
      <c r="D14" s="60">
        <v>0</v>
      </c>
      <c r="E14" s="60">
        <v>0</v>
      </c>
      <c r="F14" s="60">
        <v>0</v>
      </c>
      <c r="G14" s="60">
        <f t="shared" si="4"/>
        <v>0</v>
      </c>
      <c r="H14" s="60">
        <v>0</v>
      </c>
      <c r="I14" s="39">
        <v>0</v>
      </c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x14ac:dyDescent="0.25">
      <c r="A15" s="140" t="s">
        <v>367</v>
      </c>
      <c r="B15" s="141"/>
      <c r="C15" s="60">
        <v>0</v>
      </c>
      <c r="D15" s="60">
        <v>0</v>
      </c>
      <c r="E15" s="60">
        <v>0</v>
      </c>
      <c r="F15" s="60">
        <v>0</v>
      </c>
      <c r="G15" s="60">
        <f t="shared" si="4"/>
        <v>0</v>
      </c>
      <c r="H15" s="60">
        <v>0</v>
      </c>
      <c r="I15" s="39">
        <v>0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x14ac:dyDescent="0.25">
      <c r="A16" s="140" t="s">
        <v>368</v>
      </c>
      <c r="B16" s="141"/>
      <c r="C16" s="60">
        <v>1248388536.5899999</v>
      </c>
      <c r="D16" s="60">
        <v>44795215998.699997</v>
      </c>
      <c r="E16" s="60">
        <v>44189102526.979996</v>
      </c>
      <c r="F16" s="60">
        <v>0</v>
      </c>
      <c r="G16" s="60">
        <f>C16+D16-E16</f>
        <v>1854502008.3099976</v>
      </c>
      <c r="H16" s="60">
        <v>0</v>
      </c>
      <c r="I16" s="39">
        <v>0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x14ac:dyDescent="0.25">
      <c r="A17" s="150" t="s">
        <v>369</v>
      </c>
      <c r="B17" s="151"/>
      <c r="C17" s="59">
        <f>+C7+C16</f>
        <v>5665953981.4300013</v>
      </c>
      <c r="D17" s="59">
        <v>44795215998.699997</v>
      </c>
      <c r="E17" s="59">
        <v>44309591460.559998</v>
      </c>
      <c r="F17" s="59">
        <v>1122116702.55</v>
      </c>
      <c r="G17" s="59">
        <v>7273695222.1199999</v>
      </c>
      <c r="H17" s="59">
        <v>232312722.31999999</v>
      </c>
      <c r="I17" s="37">
        <v>18906570.899999999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x14ac:dyDescent="0.25">
      <c r="A18" s="150" t="s">
        <v>370</v>
      </c>
      <c r="B18" s="151"/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37">
        <v>0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x14ac:dyDescent="0.25">
      <c r="A19" s="140" t="s">
        <v>371</v>
      </c>
      <c r="B19" s="141"/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39">
        <v>0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x14ac:dyDescent="0.25">
      <c r="A20" s="140" t="s">
        <v>372</v>
      </c>
      <c r="B20" s="141"/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39">
        <v>0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x14ac:dyDescent="0.25">
      <c r="A21" s="140" t="s">
        <v>373</v>
      </c>
      <c r="B21" s="141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39">
        <v>0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x14ac:dyDescent="0.25">
      <c r="A22" s="150" t="s">
        <v>374</v>
      </c>
      <c r="B22" s="151"/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37">
        <v>0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x14ac:dyDescent="0.25">
      <c r="A23" s="140" t="s">
        <v>375</v>
      </c>
      <c r="B23" s="141"/>
      <c r="C23" s="60">
        <v>110524073.81</v>
      </c>
      <c r="D23" s="60">
        <v>0</v>
      </c>
      <c r="E23" s="60">
        <v>0</v>
      </c>
      <c r="F23" s="60">
        <v>0</v>
      </c>
      <c r="G23" s="60">
        <v>117009057.68000001</v>
      </c>
      <c r="H23" s="60">
        <v>0</v>
      </c>
      <c r="I23" s="39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x14ac:dyDescent="0.25">
      <c r="A24" s="140" t="s">
        <v>376</v>
      </c>
      <c r="B24" s="141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39">
        <v>0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x14ac:dyDescent="0.25">
      <c r="A25" s="142" t="s">
        <v>377</v>
      </c>
      <c r="B25" s="143"/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41">
        <v>0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x14ac:dyDescent="0.25">
      <c r="A26" s="95" t="s">
        <v>378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x14ac:dyDescent="0.25">
      <c r="A28" s="144" t="s">
        <v>379</v>
      </c>
      <c r="B28" s="66" t="s">
        <v>380</v>
      </c>
      <c r="C28" s="66" t="s">
        <v>381</v>
      </c>
      <c r="D28" s="66" t="s">
        <v>382</v>
      </c>
      <c r="E28" s="147" t="s">
        <v>383</v>
      </c>
      <c r="F28" s="91" t="s">
        <v>384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x14ac:dyDescent="0.25">
      <c r="A29" s="145"/>
      <c r="B29" s="98" t="s">
        <v>385</v>
      </c>
      <c r="C29" s="98" t="s">
        <v>386</v>
      </c>
      <c r="D29" s="98" t="s">
        <v>387</v>
      </c>
      <c r="E29" s="148"/>
      <c r="F29" s="56" t="s">
        <v>388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x14ac:dyDescent="0.25">
      <c r="A30" s="146"/>
      <c r="B30" s="67"/>
      <c r="C30" s="67" t="s">
        <v>389</v>
      </c>
      <c r="D30" s="67"/>
      <c r="E30" s="149"/>
      <c r="F30" s="99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x14ac:dyDescent="0.25">
      <c r="A31" s="100" t="s">
        <v>390</v>
      </c>
      <c r="B31" s="23">
        <f>SUM(B32:B35)</f>
        <v>600000000</v>
      </c>
      <c r="C31" s="93"/>
      <c r="D31" s="93"/>
      <c r="E31" s="23">
        <f>SUM(E32:E35)</f>
        <v>0</v>
      </c>
      <c r="F31" s="101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x14ac:dyDescent="0.25">
      <c r="A32" s="94" t="s">
        <v>543</v>
      </c>
      <c r="B32" s="60">
        <v>200000000</v>
      </c>
      <c r="C32" s="102" t="s">
        <v>391</v>
      </c>
      <c r="D32" s="102" t="s">
        <v>392</v>
      </c>
      <c r="E32" s="60">
        <v>0</v>
      </c>
      <c r="F32" s="103">
        <v>7.5999999999999998E-2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x14ac:dyDescent="0.25">
      <c r="A33" s="94" t="s">
        <v>393</v>
      </c>
      <c r="B33" s="60">
        <v>100000000</v>
      </c>
      <c r="C33" s="102" t="s">
        <v>391</v>
      </c>
      <c r="D33" s="102" t="s">
        <v>394</v>
      </c>
      <c r="E33" s="60">
        <v>0</v>
      </c>
      <c r="F33" s="103">
        <v>7.6899999999999996E-2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x14ac:dyDescent="0.25">
      <c r="A34" s="94" t="s">
        <v>395</v>
      </c>
      <c r="B34" s="60">
        <v>100000000</v>
      </c>
      <c r="C34" s="102" t="s">
        <v>391</v>
      </c>
      <c r="D34" s="102" t="s">
        <v>396</v>
      </c>
      <c r="E34" s="60">
        <v>0</v>
      </c>
      <c r="F34" s="103">
        <v>5.9499999999999997E-2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x14ac:dyDescent="0.25">
      <c r="A35" s="96" t="s">
        <v>397</v>
      </c>
      <c r="B35" s="29">
        <v>200000000</v>
      </c>
      <c r="C35" s="122" t="s">
        <v>391</v>
      </c>
      <c r="D35" s="122" t="s">
        <v>398</v>
      </c>
      <c r="E35" s="29">
        <v>0</v>
      </c>
      <c r="F35" s="123">
        <v>6.1600000000000002E-2</v>
      </c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x14ac:dyDescent="0.25">
      <c r="A36" s="95" t="s">
        <v>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x14ac:dyDescent="0.25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x14ac:dyDescent="0.2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x14ac:dyDescent="0.2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x14ac:dyDescent="0.2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x14ac:dyDescent="0.2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x14ac:dyDescent="0.2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x14ac:dyDescent="0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x14ac:dyDescent="0.2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x14ac:dyDescent="0.2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x14ac:dyDescent="0.2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x14ac:dyDescent="0.2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x14ac:dyDescent="0.2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x14ac:dyDescent="0.2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x14ac:dyDescent="0.2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x14ac:dyDescent="0.2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x14ac:dyDescent="0.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x14ac:dyDescent="0.2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x14ac:dyDescent="0.2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x14ac:dyDescent="0.2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x14ac:dyDescent="0.2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x14ac:dyDescent="0.2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x14ac:dyDescent="0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x14ac:dyDescent="0.2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x14ac:dyDescent="0.2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x14ac:dyDescent="0.2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x14ac:dyDescent="0.2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x14ac:dyDescent="0.2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x14ac:dyDescent="0.2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x14ac:dyDescent="0.2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</sheetData>
  <mergeCells count="31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A17:B17"/>
    <mergeCell ref="I5:I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8:A30"/>
    <mergeCell ref="E28:E30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4755-6C7A-4185-AB3A-52C8A504249A}">
  <dimension ref="A1:Z100"/>
  <sheetViews>
    <sheetView showGridLines="0" workbookViewId="0">
      <selection activeCell="D10" sqref="D10"/>
    </sheetView>
  </sheetViews>
  <sheetFormatPr baseColWidth="10" defaultRowHeight="15" x14ac:dyDescent="0.25"/>
  <cols>
    <col min="1" max="1" width="35.7109375" customWidth="1"/>
    <col min="2" max="4" width="13.7109375" customWidth="1"/>
    <col min="5" max="5" width="18.7109375" customWidth="1"/>
    <col min="6" max="6" width="12.7109375" customWidth="1"/>
    <col min="7" max="11" width="18.7109375" customWidth="1"/>
  </cols>
  <sheetData>
    <row r="1" spans="1:26" x14ac:dyDescent="0.25">
      <c r="A1" s="159" t="s">
        <v>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59" t="s">
        <v>399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80.099999999999994" customHeight="1" x14ac:dyDescent="0.25">
      <c r="A6" s="104" t="s">
        <v>400</v>
      </c>
      <c r="B6" s="105" t="s">
        <v>401</v>
      </c>
      <c r="C6" s="105" t="s">
        <v>402</v>
      </c>
      <c r="D6" s="105" t="s">
        <v>403</v>
      </c>
      <c r="E6" s="105" t="s">
        <v>404</v>
      </c>
      <c r="F6" s="105" t="s">
        <v>405</v>
      </c>
      <c r="G6" s="105" t="s">
        <v>406</v>
      </c>
      <c r="H6" s="105" t="s">
        <v>407</v>
      </c>
      <c r="I6" s="105" t="s">
        <v>408</v>
      </c>
      <c r="J6" s="105" t="s">
        <v>409</v>
      </c>
      <c r="K6" s="106" t="s">
        <v>410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" x14ac:dyDescent="0.25">
      <c r="A7" s="100" t="s">
        <v>411</v>
      </c>
      <c r="B7" s="107"/>
      <c r="C7" s="107"/>
      <c r="D7" s="107"/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8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38" t="s">
        <v>412</v>
      </c>
      <c r="B8" s="109">
        <v>40708</v>
      </c>
      <c r="C8" s="109">
        <v>41183</v>
      </c>
      <c r="D8" s="109">
        <v>48379</v>
      </c>
      <c r="E8" s="110">
        <v>770425594</v>
      </c>
      <c r="F8" s="111" t="s">
        <v>413</v>
      </c>
      <c r="G8" s="110">
        <v>23101751.626666665</v>
      </c>
      <c r="H8" s="112">
        <v>0</v>
      </c>
      <c r="I8" s="110">
        <v>0</v>
      </c>
      <c r="J8" s="110">
        <v>0</v>
      </c>
      <c r="K8" s="113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8" t="s">
        <v>414</v>
      </c>
      <c r="B9" s="19"/>
      <c r="C9" s="19"/>
      <c r="D9" s="19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14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8" t="s">
        <v>415</v>
      </c>
      <c r="B10" s="19"/>
      <c r="C10" s="19"/>
      <c r="D10" s="19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14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38" t="s">
        <v>416</v>
      </c>
      <c r="B11" s="19"/>
      <c r="C11" s="19"/>
      <c r="D11" s="19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14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36" t="s">
        <v>417</v>
      </c>
      <c r="B12" s="115"/>
      <c r="C12" s="115"/>
      <c r="D12" s="115"/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38" t="s">
        <v>418</v>
      </c>
      <c r="B13" s="19"/>
      <c r="C13" s="19"/>
      <c r="D13" s="19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14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38" t="s">
        <v>419</v>
      </c>
      <c r="B14" s="19"/>
      <c r="C14" s="19"/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14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38" t="s">
        <v>420</v>
      </c>
      <c r="B15" s="19"/>
      <c r="C15" s="19"/>
      <c r="D15" s="19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14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38" t="s">
        <v>421</v>
      </c>
      <c r="B16" s="19"/>
      <c r="C16" s="19"/>
      <c r="D16" s="19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14"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" x14ac:dyDescent="0.25">
      <c r="A17" s="36" t="s">
        <v>422</v>
      </c>
      <c r="B17" s="115"/>
      <c r="C17" s="115"/>
      <c r="D17" s="115"/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6"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38"/>
      <c r="B18" s="19"/>
      <c r="C18" s="19"/>
      <c r="D18" s="19"/>
      <c r="E18" s="19"/>
      <c r="F18" s="19"/>
      <c r="G18" s="19"/>
      <c r="H18" s="19"/>
      <c r="I18" s="19"/>
      <c r="J18" s="19"/>
      <c r="K18" s="1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0"/>
      <c r="B19" s="117"/>
      <c r="C19" s="117"/>
      <c r="D19" s="117"/>
      <c r="E19" s="117"/>
      <c r="F19" s="117"/>
      <c r="G19" s="117"/>
      <c r="H19" s="117"/>
      <c r="I19" s="117"/>
      <c r="J19" s="117"/>
      <c r="K19" s="11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D7BAC-6055-4EF0-8D50-2BD9EF3DD7B3}">
  <sheetPr>
    <pageSetUpPr fitToPage="1"/>
  </sheetPr>
  <dimension ref="A1:Z100"/>
  <sheetViews>
    <sheetView showGridLines="0" workbookViewId="0">
      <selection activeCell="I46" sqref="I46"/>
    </sheetView>
  </sheetViews>
  <sheetFormatPr baseColWidth="10" defaultRowHeight="15" x14ac:dyDescent="0.25"/>
  <cols>
    <col min="2" max="2" width="100.7109375" customWidth="1"/>
    <col min="3" max="5" width="20.7109375" customWidth="1"/>
  </cols>
  <sheetData>
    <row r="1" spans="1:26" x14ac:dyDescent="0.25">
      <c r="A1" s="139" t="s">
        <v>1</v>
      </c>
      <c r="B1" s="139"/>
      <c r="C1" s="139"/>
      <c r="D1" s="139"/>
      <c r="E1" s="13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39" t="s">
        <v>239</v>
      </c>
      <c r="B2" s="139"/>
      <c r="C2" s="139"/>
      <c r="D2" s="139"/>
      <c r="E2" s="1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39" t="s">
        <v>0</v>
      </c>
      <c r="B3" s="139"/>
      <c r="C3" s="139"/>
      <c r="D3" s="139"/>
      <c r="E3" s="13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39" t="s">
        <v>3</v>
      </c>
      <c r="B4" s="139"/>
      <c r="C4" s="139"/>
      <c r="D4" s="139"/>
      <c r="E4" s="1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21"/>
      <c r="B5" s="121"/>
      <c r="C5" s="76"/>
      <c r="D5" s="76"/>
      <c r="E5" s="7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" x14ac:dyDescent="0.25">
      <c r="A6" s="44" t="s">
        <v>240</v>
      </c>
      <c r="B6" s="45"/>
      <c r="C6" s="45" t="s">
        <v>241</v>
      </c>
      <c r="D6" s="45" t="s">
        <v>29</v>
      </c>
      <c r="E6" s="46" t="s">
        <v>243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7"/>
      <c r="B7" s="32"/>
      <c r="C7" s="32" t="s">
        <v>242</v>
      </c>
      <c r="D7" s="32"/>
      <c r="E7" s="48" t="s">
        <v>12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9"/>
      <c r="B8" s="10" t="s">
        <v>245</v>
      </c>
      <c r="C8" s="23">
        <f>+C9+C10+C11</f>
        <v>43783738973</v>
      </c>
      <c r="D8" s="23">
        <f>SUM(D9:D11)</f>
        <v>28788296240.919998</v>
      </c>
      <c r="E8" s="62">
        <f t="shared" ref="E8" si="0">SUM(E9:E11)</f>
        <v>28788296240.919998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72" customFormat="1" x14ac:dyDescent="0.25">
      <c r="A9" s="70"/>
      <c r="B9" s="73" t="s">
        <v>246</v>
      </c>
      <c r="C9" s="74">
        <f>+'ANÁLITICO DE INGRESOS'!B41</f>
        <v>23480969578</v>
      </c>
      <c r="D9" s="74">
        <v>14006713989.66</v>
      </c>
      <c r="E9" s="75">
        <v>14006713989.66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s="72" customFormat="1" x14ac:dyDescent="0.25">
      <c r="A10" s="70"/>
      <c r="B10" s="73" t="s">
        <v>247</v>
      </c>
      <c r="C10" s="74">
        <f>+'ANÁLITICO DE INGRESOS'!B63</f>
        <v>18610650000</v>
      </c>
      <c r="D10" s="74">
        <v>13779954482.289999</v>
      </c>
      <c r="E10" s="75">
        <v>13779954482.289999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x14ac:dyDescent="0.25">
      <c r="A11" s="63"/>
      <c r="B11" s="136" t="s">
        <v>248</v>
      </c>
      <c r="C11" s="137">
        <f>+C36</f>
        <v>1692119395</v>
      </c>
      <c r="D11" s="137">
        <f t="shared" ref="D11:E11" si="1">+D36</f>
        <v>1001627768.97</v>
      </c>
      <c r="E11" s="138">
        <f t="shared" si="1"/>
        <v>1001627768.97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3"/>
      <c r="B12" s="13" t="s">
        <v>249</v>
      </c>
      <c r="C12" s="77">
        <f>+C13+C14</f>
        <v>43783738973</v>
      </c>
      <c r="D12" s="77">
        <f t="shared" ref="D12:E12" si="2">+D13+D14</f>
        <v>29087793684.059998</v>
      </c>
      <c r="E12" s="81">
        <f t="shared" si="2"/>
        <v>28188157960.589996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3"/>
      <c r="B13" s="12" t="s">
        <v>250</v>
      </c>
      <c r="C13" s="25">
        <f>+'AE- OBJETO DE GASTO'!B10-C34</f>
        <v>25301496317</v>
      </c>
      <c r="D13" s="25">
        <v>15825137773.01</v>
      </c>
      <c r="E13" s="26">
        <v>14982124929.15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3"/>
      <c r="B14" s="12" t="s">
        <v>251</v>
      </c>
      <c r="C14" s="25">
        <f>+'AE- OBJETO DE GASTO'!B85-C35</f>
        <v>18482242656</v>
      </c>
      <c r="D14" s="25">
        <v>13262655911.049999</v>
      </c>
      <c r="E14" s="26">
        <v>13206033031.439999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3"/>
      <c r="B15" s="13" t="s">
        <v>252</v>
      </c>
      <c r="C15" s="27">
        <v>0</v>
      </c>
      <c r="D15" s="77">
        <v>59674662.820000008</v>
      </c>
      <c r="E15" s="84">
        <v>59460154.25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3"/>
      <c r="B16" s="12" t="s">
        <v>253</v>
      </c>
      <c r="C16" s="25">
        <v>0</v>
      </c>
      <c r="D16" s="25">
        <v>27972246.149999999</v>
      </c>
      <c r="E16" s="26">
        <v>27867668.580000002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3"/>
      <c r="B17" s="12" t="s">
        <v>254</v>
      </c>
      <c r="C17" s="25">
        <v>0</v>
      </c>
      <c r="D17" s="25">
        <v>31702416.669999998</v>
      </c>
      <c r="E17" s="26">
        <v>31592485.669999998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3"/>
      <c r="B18" s="13" t="s">
        <v>255</v>
      </c>
      <c r="C18" s="27">
        <f>+C8-C12+C15</f>
        <v>0</v>
      </c>
      <c r="D18" s="27">
        <f>+D8-D12+D15</f>
        <v>-239822780.3199994</v>
      </c>
      <c r="E18" s="37">
        <f>+E8-E12+E15</f>
        <v>659598434.58000183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3"/>
      <c r="B19" s="13" t="s">
        <v>256</v>
      </c>
      <c r="C19" s="27">
        <f>+C18-C11</f>
        <v>-1692119395</v>
      </c>
      <c r="D19" s="27">
        <f>+D18-D11</f>
        <v>-1241450549.2899995</v>
      </c>
      <c r="E19" s="37">
        <f>+E18-E11</f>
        <v>-342029334.3899982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3"/>
      <c r="B20" s="13" t="s">
        <v>257</v>
      </c>
      <c r="C20" s="27">
        <v>-1692119395</v>
      </c>
      <c r="D20" s="27">
        <f>+D19-D15</f>
        <v>-1301125212.1099994</v>
      </c>
      <c r="E20" s="37">
        <f>+E19-E15</f>
        <v>-401489488.6399982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31"/>
      <c r="B21" s="17"/>
      <c r="C21" s="29"/>
      <c r="D21" s="29"/>
      <c r="E21" s="3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0" t="s">
        <v>6</v>
      </c>
      <c r="B22" s="21"/>
      <c r="C22" s="21" t="s">
        <v>244</v>
      </c>
      <c r="D22" s="21" t="s">
        <v>29</v>
      </c>
      <c r="E22" s="22" t="s">
        <v>12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61"/>
      <c r="B23" s="128" t="s">
        <v>258</v>
      </c>
      <c r="C23" s="129">
        <f>SUM(C24:C25)</f>
        <v>615217870</v>
      </c>
      <c r="D23" s="129">
        <f t="shared" ref="D23:E23" si="3">SUM(D24:D25)</f>
        <v>251219293.22000003</v>
      </c>
      <c r="E23" s="130">
        <f t="shared" si="3"/>
        <v>251219293.22000003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63"/>
      <c r="B24" s="131" t="s">
        <v>259</v>
      </c>
      <c r="C24" s="132">
        <v>90968333</v>
      </c>
      <c r="D24" s="132">
        <v>8699024.7400000002</v>
      </c>
      <c r="E24" s="133">
        <v>8699024.7400000002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63"/>
      <c r="B25" s="131" t="s">
        <v>260</v>
      </c>
      <c r="C25" s="132">
        <v>524249537</v>
      </c>
      <c r="D25" s="132">
        <v>242520268.48000002</v>
      </c>
      <c r="E25" s="133">
        <v>242520268.48000002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3"/>
      <c r="B26" s="124" t="s">
        <v>261</v>
      </c>
      <c r="C26" s="125">
        <f>+C20+C23</f>
        <v>-1076901525</v>
      </c>
      <c r="D26" s="125">
        <f t="shared" ref="D26:E26" si="4">+D20+D23</f>
        <v>-1049905918.8899994</v>
      </c>
      <c r="E26" s="126">
        <f t="shared" si="4"/>
        <v>-150270195.41999817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31"/>
      <c r="B27" s="17"/>
      <c r="C27" s="29"/>
      <c r="D27" s="29"/>
      <c r="E27" s="4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50" t="s">
        <v>6</v>
      </c>
      <c r="B28" s="45"/>
      <c r="C28" s="45" t="s">
        <v>241</v>
      </c>
      <c r="D28" s="45" t="s">
        <v>29</v>
      </c>
      <c r="E28" s="46" t="s">
        <v>12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7"/>
      <c r="B29" s="32"/>
      <c r="C29" s="32" t="s">
        <v>244</v>
      </c>
      <c r="D29" s="32"/>
      <c r="E29" s="48" t="s">
        <v>243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61"/>
      <c r="B30" s="128" t="s">
        <v>262</v>
      </c>
      <c r="C30" s="129">
        <f>SUM(C31:C32)</f>
        <v>2004620000</v>
      </c>
      <c r="D30" s="129">
        <f t="shared" ref="D30:E30" si="5">SUM(D31:D32)</f>
        <v>1100000000</v>
      </c>
      <c r="E30" s="130">
        <f t="shared" si="5"/>
        <v>1100000000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63"/>
      <c r="B31" s="131" t="s">
        <v>263</v>
      </c>
      <c r="C31" s="132">
        <v>2004620000</v>
      </c>
      <c r="D31" s="132">
        <v>1100000000</v>
      </c>
      <c r="E31" s="133">
        <v>1100000000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63"/>
      <c r="B32" s="131" t="s">
        <v>264</v>
      </c>
      <c r="C32" s="132">
        <v>0</v>
      </c>
      <c r="D32" s="132">
        <v>0</v>
      </c>
      <c r="E32" s="133"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63"/>
      <c r="B33" s="134" t="s">
        <v>265</v>
      </c>
      <c r="C33" s="135">
        <f>SUM(C34:C35)</f>
        <v>312500605</v>
      </c>
      <c r="D33" s="135">
        <f t="shared" ref="D33:E33" si="6">SUM(D34:D35)</f>
        <v>98372231.030000001</v>
      </c>
      <c r="E33" s="126">
        <f t="shared" si="6"/>
        <v>98372231.030000001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63"/>
      <c r="B34" s="131" t="s">
        <v>266</v>
      </c>
      <c r="C34" s="132">
        <v>184093261</v>
      </c>
      <c r="D34" s="132">
        <v>0</v>
      </c>
      <c r="E34" s="13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63"/>
      <c r="B35" s="131" t="s">
        <v>267</v>
      </c>
      <c r="C35" s="132">
        <v>128407344</v>
      </c>
      <c r="D35" s="132">
        <v>98372231.030000001</v>
      </c>
      <c r="E35" s="133">
        <v>98372231.030000001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63"/>
      <c r="B36" s="134" t="s">
        <v>268</v>
      </c>
      <c r="C36" s="135">
        <f>C30-C33</f>
        <v>1692119395</v>
      </c>
      <c r="D36" s="135">
        <f t="shared" ref="D36:E36" si="7">D30-D33</f>
        <v>1001627768.97</v>
      </c>
      <c r="E36" s="126">
        <f t="shared" si="7"/>
        <v>1001627768.97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31"/>
      <c r="B37" s="17"/>
      <c r="C37" s="29"/>
      <c r="D37" s="29"/>
      <c r="E37" s="4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50" t="s">
        <v>6</v>
      </c>
      <c r="B38" s="45"/>
      <c r="C38" s="45" t="s">
        <v>241</v>
      </c>
      <c r="D38" s="45" t="s">
        <v>29</v>
      </c>
      <c r="E38" s="46" t="s">
        <v>243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7"/>
      <c r="B39" s="32"/>
      <c r="C39" s="32" t="s">
        <v>244</v>
      </c>
      <c r="D39" s="32"/>
      <c r="E39" s="48" t="s">
        <v>12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85"/>
      <c r="B40" s="78" t="s">
        <v>269</v>
      </c>
      <c r="C40" s="79">
        <v>23480969578</v>
      </c>
      <c r="D40" s="79">
        <v>14006713989.66</v>
      </c>
      <c r="E40" s="86">
        <v>14006713989.66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87"/>
      <c r="B41" s="124" t="s">
        <v>270</v>
      </c>
      <c r="C41" s="125">
        <f>+C31-C34</f>
        <v>1820526739</v>
      </c>
      <c r="D41" s="125">
        <f>+D42-D43</f>
        <v>1100000000</v>
      </c>
      <c r="E41" s="126">
        <f>+E42-E43</f>
        <v>1100000000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87"/>
      <c r="B42" s="124" t="s">
        <v>263</v>
      </c>
      <c r="C42" s="125">
        <f>+C31</f>
        <v>2004620000</v>
      </c>
      <c r="D42" s="125">
        <f t="shared" ref="D42:E42" si="8">+D31</f>
        <v>1100000000</v>
      </c>
      <c r="E42" s="126">
        <f t="shared" si="8"/>
        <v>1100000000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87"/>
      <c r="B43" s="124" t="s">
        <v>266</v>
      </c>
      <c r="C43" s="125">
        <v>184093261</v>
      </c>
      <c r="D43" s="125">
        <v>0</v>
      </c>
      <c r="E43" s="126"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87"/>
      <c r="B44" s="88" t="s">
        <v>271</v>
      </c>
      <c r="C44" s="89">
        <v>25301496317</v>
      </c>
      <c r="D44" s="89">
        <v>15825137773.01</v>
      </c>
      <c r="E44" s="90">
        <v>14982124929.15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87"/>
      <c r="B45" s="88" t="s">
        <v>272</v>
      </c>
      <c r="C45" s="89">
        <v>0</v>
      </c>
      <c r="D45" s="89">
        <v>27972246.149999999</v>
      </c>
      <c r="E45" s="90">
        <v>27867668.580000002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87"/>
      <c r="B46" s="88" t="s">
        <v>273</v>
      </c>
      <c r="C46" s="89">
        <f>+C40+C41-C44+C45</f>
        <v>0</v>
      </c>
      <c r="D46" s="89">
        <f>+D40+D41-D44+D45</f>
        <v>-690451537.20000041</v>
      </c>
      <c r="E46" s="80">
        <f>+E40+E41-E44+E45</f>
        <v>152456729.09000024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87"/>
      <c r="B47" s="88" t="s">
        <v>274</v>
      </c>
      <c r="C47" s="89">
        <v>-1820526739</v>
      </c>
      <c r="D47" s="89">
        <f>+D46-D41</f>
        <v>-1790451537.2000003</v>
      </c>
      <c r="E47" s="80">
        <f>+E46-E41</f>
        <v>-947543270.90999973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31"/>
      <c r="B48" s="17"/>
      <c r="C48" s="29"/>
      <c r="D48" s="29"/>
      <c r="E48" s="3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50" t="s">
        <v>6</v>
      </c>
      <c r="B49" s="45"/>
      <c r="C49" s="45" t="s">
        <v>241</v>
      </c>
      <c r="D49" s="45" t="s">
        <v>29</v>
      </c>
      <c r="E49" s="46" t="s">
        <v>243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47"/>
      <c r="B50" s="32"/>
      <c r="C50" s="32" t="s">
        <v>244</v>
      </c>
      <c r="D50" s="32"/>
      <c r="E50" s="48" t="s">
        <v>12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82"/>
      <c r="B51" s="78" t="s">
        <v>275</v>
      </c>
      <c r="C51" s="79">
        <v>18610650000</v>
      </c>
      <c r="D51" s="79">
        <v>13779954482.289999</v>
      </c>
      <c r="E51" s="86">
        <v>13779954482.289999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83"/>
      <c r="B52" s="124" t="s">
        <v>276</v>
      </c>
      <c r="C52" s="125">
        <v>-128407344</v>
      </c>
      <c r="D52" s="125">
        <f>+D53-D54</f>
        <v>-98372231.030000001</v>
      </c>
      <c r="E52" s="127">
        <v>-98372231.030000001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83"/>
      <c r="B53" s="124" t="s">
        <v>264</v>
      </c>
      <c r="C53" s="125">
        <v>0</v>
      </c>
      <c r="D53" s="125">
        <v>0</v>
      </c>
      <c r="E53" s="127"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83"/>
      <c r="B54" s="124" t="s">
        <v>267</v>
      </c>
      <c r="C54" s="125">
        <v>128407344</v>
      </c>
      <c r="D54" s="125">
        <v>98372231.030000001</v>
      </c>
      <c r="E54" s="127">
        <v>98372231.030000001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83"/>
      <c r="B55" s="88" t="s">
        <v>277</v>
      </c>
      <c r="C55" s="89">
        <v>18482242656</v>
      </c>
      <c r="D55" s="89">
        <v>13262655911.049999</v>
      </c>
      <c r="E55" s="90">
        <v>13206033031.439999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83"/>
      <c r="B56" s="88" t="s">
        <v>278</v>
      </c>
      <c r="C56" s="89">
        <v>0</v>
      </c>
      <c r="D56" s="89">
        <v>31702416.669999998</v>
      </c>
      <c r="E56" s="90">
        <v>31592485.669999998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83"/>
      <c r="B57" s="88" t="s">
        <v>279</v>
      </c>
      <c r="C57" s="89">
        <v>0</v>
      </c>
      <c r="D57" s="89">
        <f>+D51+D52-D55+D56</f>
        <v>450628756.8799991</v>
      </c>
      <c r="E57" s="80">
        <f>+E51+E52-E55+E56</f>
        <v>507141705.48999971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83"/>
      <c r="B58" s="88" t="s">
        <v>280</v>
      </c>
      <c r="C58" s="89">
        <v>128407344</v>
      </c>
      <c r="D58" s="89">
        <f>+D57-D52</f>
        <v>549000987.90999913</v>
      </c>
      <c r="E58" s="80">
        <f>+E57-E52</f>
        <v>605513936.51999974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31"/>
      <c r="B59" s="17"/>
      <c r="C59" s="29"/>
      <c r="D59" s="29"/>
      <c r="E59" s="3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60"/>
      <c r="E61" s="6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 t="s">
        <v>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49FE-B4CD-431F-A8C2-84A74EE09C8A}">
  <dimension ref="A1:Z100"/>
  <sheetViews>
    <sheetView showGridLines="0" zoomScaleNormal="100" workbookViewId="0">
      <selection activeCell="B56" sqref="B56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26" x14ac:dyDescent="0.25">
      <c r="A1" s="159" t="s">
        <v>1</v>
      </c>
      <c r="B1" s="159"/>
      <c r="C1" s="159"/>
      <c r="D1" s="159"/>
      <c r="E1" s="159"/>
      <c r="F1" s="159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59" t="s">
        <v>281</v>
      </c>
      <c r="B2" s="159"/>
      <c r="C2" s="159"/>
      <c r="D2" s="159"/>
      <c r="E2" s="159"/>
      <c r="F2" s="159"/>
      <c r="G2" s="1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9" t="s">
        <v>0</v>
      </c>
      <c r="B3" s="159"/>
      <c r="C3" s="159"/>
      <c r="D3" s="159"/>
      <c r="E3" s="159"/>
      <c r="F3" s="159"/>
      <c r="G3" s="1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59" t="s">
        <v>3</v>
      </c>
      <c r="B4" s="159"/>
      <c r="C4" s="159"/>
      <c r="D4" s="159"/>
      <c r="E4" s="159"/>
      <c r="F4" s="159"/>
      <c r="G4" s="1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39"/>
      <c r="B5" s="139"/>
      <c r="C5" s="139"/>
      <c r="D5" s="139"/>
      <c r="E5" s="139"/>
      <c r="F5" s="139"/>
      <c r="G5" s="13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2"/>
      <c r="B6" s="147" t="s">
        <v>282</v>
      </c>
      <c r="C6" s="147"/>
      <c r="D6" s="147"/>
      <c r="E6" s="147"/>
      <c r="F6" s="147"/>
      <c r="G6" s="5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54" t="s">
        <v>6</v>
      </c>
      <c r="B7" s="55" t="s">
        <v>283</v>
      </c>
      <c r="C7" s="55" t="s">
        <v>9</v>
      </c>
      <c r="D7" s="55" t="s">
        <v>11</v>
      </c>
      <c r="E7" s="55" t="s">
        <v>29</v>
      </c>
      <c r="F7" s="55" t="s">
        <v>284</v>
      </c>
      <c r="G7" s="56" t="s">
        <v>285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57" t="s">
        <v>7</v>
      </c>
      <c r="B8" s="32"/>
      <c r="C8" s="32" t="s">
        <v>10</v>
      </c>
      <c r="D8" s="32"/>
      <c r="E8" s="32"/>
      <c r="F8" s="32"/>
      <c r="G8" s="5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6" t="s">
        <v>286</v>
      </c>
      <c r="B9" s="59"/>
      <c r="C9" s="59"/>
      <c r="D9" s="59"/>
      <c r="E9" s="59"/>
      <c r="F9" s="59"/>
      <c r="G9" s="3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8" t="s">
        <v>287</v>
      </c>
      <c r="B10" s="60">
        <v>2282410704</v>
      </c>
      <c r="C10" s="60">
        <v>-91447973</v>
      </c>
      <c r="D10" s="60">
        <v>2190962731</v>
      </c>
      <c r="E10" s="60">
        <v>1367056515.75</v>
      </c>
      <c r="F10" s="60">
        <v>1367056515.75</v>
      </c>
      <c r="G10" s="39">
        <v>-915354188.25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38" t="s">
        <v>288</v>
      </c>
      <c r="B11" s="60">
        <v>1359594933</v>
      </c>
      <c r="C11" s="60">
        <v>0</v>
      </c>
      <c r="D11" s="60">
        <v>1359594933</v>
      </c>
      <c r="E11" s="60">
        <v>0</v>
      </c>
      <c r="F11" s="60">
        <v>0</v>
      </c>
      <c r="G11" s="39">
        <v>-1359594933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38" t="s">
        <v>289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39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38" t="s">
        <v>290</v>
      </c>
      <c r="B13" s="60">
        <v>2228753731</v>
      </c>
      <c r="C13" s="60">
        <v>-234489293.20999998</v>
      </c>
      <c r="D13" s="60">
        <v>1994264437.7900002</v>
      </c>
      <c r="E13" s="60">
        <v>603464931.45000005</v>
      </c>
      <c r="F13" s="60">
        <v>603464931.45000005</v>
      </c>
      <c r="G13" s="39">
        <v>-1625288799.55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38" t="s">
        <v>291</v>
      </c>
      <c r="B14" s="60">
        <v>68501099</v>
      </c>
      <c r="C14" s="60">
        <v>2768881.29</v>
      </c>
      <c r="D14" s="60">
        <v>71269980.289999992</v>
      </c>
      <c r="E14" s="60">
        <v>77526964.640000001</v>
      </c>
      <c r="F14" s="60">
        <v>77526964.640000001</v>
      </c>
      <c r="G14" s="39">
        <v>9025865.6400000006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38" t="s">
        <v>292</v>
      </c>
      <c r="B15" s="60">
        <v>120502692</v>
      </c>
      <c r="C15" s="60">
        <v>0</v>
      </c>
      <c r="D15" s="60">
        <v>120502692</v>
      </c>
      <c r="E15" s="60">
        <v>69652944.109999999</v>
      </c>
      <c r="F15" s="60">
        <v>69652944.109999999</v>
      </c>
      <c r="G15" s="39">
        <v>-50849747.890000001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38" t="s">
        <v>293</v>
      </c>
      <c r="B16" s="60">
        <v>1656488913</v>
      </c>
      <c r="C16" s="60">
        <v>0</v>
      </c>
      <c r="D16" s="60">
        <v>1656488913</v>
      </c>
      <c r="E16" s="60">
        <v>0</v>
      </c>
      <c r="F16" s="60">
        <v>0</v>
      </c>
      <c r="G16" s="39">
        <v>-1656488913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36" t="s">
        <v>294</v>
      </c>
      <c r="B17" s="59">
        <v>15040632244</v>
      </c>
      <c r="C17" s="59">
        <v>0</v>
      </c>
      <c r="D17" s="59">
        <v>15040632244</v>
      </c>
      <c r="E17" s="59">
        <v>11562147635.139999</v>
      </c>
      <c r="F17" s="59">
        <v>11562147635.139999</v>
      </c>
      <c r="G17" s="37">
        <v>-3478484608.8599997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38" t="s">
        <v>295</v>
      </c>
      <c r="B18" s="60">
        <v>10982927094</v>
      </c>
      <c r="C18" s="60">
        <v>0</v>
      </c>
      <c r="D18" s="60">
        <v>10982927094</v>
      </c>
      <c r="E18" s="60">
        <v>7691019311.1399994</v>
      </c>
      <c r="F18" s="60">
        <v>7691019311.1399994</v>
      </c>
      <c r="G18" s="39">
        <v>-3291907782.8599997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38" t="s">
        <v>296</v>
      </c>
      <c r="B19" s="60">
        <v>963679696</v>
      </c>
      <c r="C19" s="60">
        <v>0</v>
      </c>
      <c r="D19" s="60">
        <v>963679696</v>
      </c>
      <c r="E19" s="60">
        <v>675458371</v>
      </c>
      <c r="F19" s="60">
        <v>675458371</v>
      </c>
      <c r="G19" s="39">
        <v>-288221325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38" t="s">
        <v>297</v>
      </c>
      <c r="B20" s="60">
        <v>1183049235</v>
      </c>
      <c r="C20" s="60">
        <v>0</v>
      </c>
      <c r="D20" s="60">
        <v>1183049235</v>
      </c>
      <c r="E20" s="60">
        <v>828892363</v>
      </c>
      <c r="F20" s="60">
        <v>828892363</v>
      </c>
      <c r="G20" s="39">
        <v>-354156872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38" t="s">
        <v>298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39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38" t="s">
        <v>299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39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38" t="s">
        <v>300</v>
      </c>
      <c r="B23" s="60">
        <v>262855486</v>
      </c>
      <c r="C23" s="60">
        <v>0</v>
      </c>
      <c r="D23" s="60">
        <v>262855486</v>
      </c>
      <c r="E23" s="60">
        <v>192960787</v>
      </c>
      <c r="F23" s="60">
        <v>192960787</v>
      </c>
      <c r="G23" s="39">
        <v>-69894699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38" t="s">
        <v>301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39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38" t="s">
        <v>302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39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38" t="s">
        <v>303</v>
      </c>
      <c r="B26" s="60">
        <v>467042670</v>
      </c>
      <c r="C26" s="60">
        <v>0</v>
      </c>
      <c r="D26" s="60">
        <v>467042670</v>
      </c>
      <c r="E26" s="60">
        <v>331679838</v>
      </c>
      <c r="F26" s="60">
        <v>331679838</v>
      </c>
      <c r="G26" s="39">
        <v>-135362832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38" t="s">
        <v>304</v>
      </c>
      <c r="B27" s="60">
        <v>1181078063</v>
      </c>
      <c r="C27" s="60">
        <v>0</v>
      </c>
      <c r="D27" s="60">
        <v>1181078063</v>
      </c>
      <c r="E27" s="60">
        <v>1043731943</v>
      </c>
      <c r="F27" s="60">
        <v>1043731943</v>
      </c>
      <c r="G27" s="39">
        <v>-137346120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38" t="s">
        <v>305</v>
      </c>
      <c r="B28" s="60">
        <v>0</v>
      </c>
      <c r="C28" s="60">
        <v>0</v>
      </c>
      <c r="D28" s="60">
        <v>0</v>
      </c>
      <c r="E28" s="60">
        <v>798405022</v>
      </c>
      <c r="F28" s="60">
        <v>798405022</v>
      </c>
      <c r="G28" s="39">
        <v>798405022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36" t="s">
        <v>306</v>
      </c>
      <c r="B29" s="59">
        <v>724085262</v>
      </c>
      <c r="C29" s="59">
        <v>0</v>
      </c>
      <c r="D29" s="59">
        <v>724085262</v>
      </c>
      <c r="E29" s="59">
        <v>326864998.56999999</v>
      </c>
      <c r="F29" s="59">
        <v>326864998.56999999</v>
      </c>
      <c r="G29" s="37">
        <v>-397220263.43000001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38" t="s">
        <v>307</v>
      </c>
      <c r="B30" s="60">
        <v>1</v>
      </c>
      <c r="C30" s="60">
        <v>0</v>
      </c>
      <c r="D30" s="60">
        <v>1</v>
      </c>
      <c r="E30" s="60">
        <v>0</v>
      </c>
      <c r="F30" s="60">
        <v>0</v>
      </c>
      <c r="G30" s="39">
        <v>-1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38" t="s">
        <v>308</v>
      </c>
      <c r="B31" s="60">
        <v>36094567</v>
      </c>
      <c r="C31" s="60">
        <v>0</v>
      </c>
      <c r="D31" s="60">
        <v>36094567</v>
      </c>
      <c r="E31" s="60">
        <v>27070929</v>
      </c>
      <c r="F31" s="60">
        <v>27070929</v>
      </c>
      <c r="G31" s="39">
        <v>-9023638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38" t="s">
        <v>309</v>
      </c>
      <c r="B32" s="60">
        <v>137142266</v>
      </c>
      <c r="C32" s="60">
        <v>0</v>
      </c>
      <c r="D32" s="60">
        <v>137142266</v>
      </c>
      <c r="E32" s="60">
        <v>87279694</v>
      </c>
      <c r="F32" s="60">
        <v>87279694</v>
      </c>
      <c r="G32" s="39">
        <v>-49862572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38" t="s">
        <v>310</v>
      </c>
      <c r="B33" s="60">
        <v>16402904</v>
      </c>
      <c r="C33" s="60">
        <v>0</v>
      </c>
      <c r="D33" s="60">
        <v>16402904</v>
      </c>
      <c r="E33" s="60">
        <v>13798366</v>
      </c>
      <c r="F33" s="60">
        <v>13798366</v>
      </c>
      <c r="G33" s="39">
        <v>-2604538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38" t="s">
        <v>311</v>
      </c>
      <c r="B34" s="60">
        <v>534445524</v>
      </c>
      <c r="C34" s="60">
        <v>0</v>
      </c>
      <c r="D34" s="60">
        <v>534445524</v>
      </c>
      <c r="E34" s="60">
        <v>198716009.56999999</v>
      </c>
      <c r="F34" s="60">
        <v>198716009.56999999</v>
      </c>
      <c r="G34" s="39">
        <v>-335729514.43000001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38" t="s">
        <v>312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39"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36" t="s">
        <v>313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7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38" t="s">
        <v>314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39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36" t="s">
        <v>315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37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38" t="s">
        <v>316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39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38" t="s">
        <v>317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39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36" t="s">
        <v>318</v>
      </c>
      <c r="B41" s="59">
        <v>23480969578</v>
      </c>
      <c r="C41" s="59">
        <v>-323168384.91999996</v>
      </c>
      <c r="D41" s="59">
        <v>23157801193.079998</v>
      </c>
      <c r="E41" s="59">
        <v>14006713989.66</v>
      </c>
      <c r="F41" s="59">
        <v>14006713989.66</v>
      </c>
      <c r="G41" s="37">
        <v>-9474255588.3400002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36" t="s">
        <v>319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37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36" t="s">
        <v>320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37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36" t="s">
        <v>321</v>
      </c>
      <c r="B44" s="59">
        <v>13542171293</v>
      </c>
      <c r="C44" s="59">
        <v>-126554192.55999999</v>
      </c>
      <c r="D44" s="59">
        <v>13415617100.439999</v>
      </c>
      <c r="E44" s="59">
        <v>10187367466.57</v>
      </c>
      <c r="F44" s="59">
        <v>10187367466.57</v>
      </c>
      <c r="G44" s="37">
        <v>-3354803826.4299998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38" t="s">
        <v>322</v>
      </c>
      <c r="B45" s="60">
        <v>5964309172</v>
      </c>
      <c r="C45" s="60">
        <v>0</v>
      </c>
      <c r="D45" s="60">
        <v>5964309172</v>
      </c>
      <c r="E45" s="60">
        <v>4417471859.46</v>
      </c>
      <c r="F45" s="60">
        <v>4417471859.46</v>
      </c>
      <c r="G45" s="39">
        <v>-1546837312.54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38" t="s">
        <v>323</v>
      </c>
      <c r="B46" s="60">
        <v>2184448809</v>
      </c>
      <c r="C46" s="60">
        <v>5635195.4399999995</v>
      </c>
      <c r="D46" s="60">
        <v>2190084004.4400001</v>
      </c>
      <c r="E46" s="60">
        <v>1530347820.1100001</v>
      </c>
      <c r="F46" s="60">
        <v>1530347820.1100001</v>
      </c>
      <c r="G46" s="39">
        <v>-654100988.88999999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38" t="s">
        <v>324</v>
      </c>
      <c r="B47" s="60">
        <v>1877866073</v>
      </c>
      <c r="C47" s="60">
        <v>-30528753</v>
      </c>
      <c r="D47" s="60">
        <v>1847337320</v>
      </c>
      <c r="E47" s="60">
        <v>1662603588</v>
      </c>
      <c r="F47" s="60">
        <v>1662603588</v>
      </c>
      <c r="G47" s="39">
        <v>-215262485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7" x14ac:dyDescent="0.25">
      <c r="A48" s="38" t="s">
        <v>325</v>
      </c>
      <c r="B48" s="60">
        <v>1511457108</v>
      </c>
      <c r="C48" s="60">
        <v>2890738</v>
      </c>
      <c r="D48" s="60">
        <v>1514347846</v>
      </c>
      <c r="E48" s="60">
        <v>1135760886</v>
      </c>
      <c r="F48" s="60">
        <v>1135760886</v>
      </c>
      <c r="G48" s="39">
        <v>-375696222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38" t="s">
        <v>326</v>
      </c>
      <c r="B49" s="60">
        <v>762295257</v>
      </c>
      <c r="C49" s="60">
        <v>-96720582</v>
      </c>
      <c r="D49" s="60">
        <v>665574675</v>
      </c>
      <c r="E49" s="60">
        <v>499610850</v>
      </c>
      <c r="F49" s="60">
        <v>499610850</v>
      </c>
      <c r="G49" s="39">
        <v>-262684407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38" t="s">
        <v>327</v>
      </c>
      <c r="B50" s="60">
        <v>197128479</v>
      </c>
      <c r="C50" s="60">
        <v>0</v>
      </c>
      <c r="D50" s="60">
        <v>197128479</v>
      </c>
      <c r="E50" s="60">
        <v>139365821</v>
      </c>
      <c r="F50" s="60">
        <v>139365821</v>
      </c>
      <c r="G50" s="39">
        <v>-57762658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7" x14ac:dyDescent="0.25">
      <c r="A51" s="38" t="s">
        <v>328</v>
      </c>
      <c r="B51" s="60">
        <v>169057752</v>
      </c>
      <c r="C51" s="60">
        <v>-3640681</v>
      </c>
      <c r="D51" s="60">
        <v>165417071</v>
      </c>
      <c r="E51" s="60">
        <v>148642743</v>
      </c>
      <c r="F51" s="60">
        <v>148642743</v>
      </c>
      <c r="G51" s="39">
        <v>-20415009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7" x14ac:dyDescent="0.25">
      <c r="A52" s="38" t="s">
        <v>329</v>
      </c>
      <c r="B52" s="60">
        <v>875608643</v>
      </c>
      <c r="C52" s="60">
        <v>-4190110</v>
      </c>
      <c r="D52" s="60">
        <v>871418533</v>
      </c>
      <c r="E52" s="60">
        <v>653563899</v>
      </c>
      <c r="F52" s="60">
        <v>653563899</v>
      </c>
      <c r="G52" s="39">
        <v>-222044744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36" t="s">
        <v>330</v>
      </c>
      <c r="B53" s="59">
        <v>3002784122</v>
      </c>
      <c r="C53" s="59">
        <v>463850677.85000002</v>
      </c>
      <c r="D53" s="59">
        <v>3466634799.8499999</v>
      </c>
      <c r="E53" s="59">
        <v>2036494515.72</v>
      </c>
      <c r="F53" s="59">
        <v>2036494515.72</v>
      </c>
      <c r="G53" s="37">
        <v>-966289606.27999997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38" t="s">
        <v>331</v>
      </c>
      <c r="B54" s="60">
        <v>965576573</v>
      </c>
      <c r="C54" s="60">
        <v>-312706748.05000001</v>
      </c>
      <c r="D54" s="60">
        <v>652869824.95000005</v>
      </c>
      <c r="E54" s="60">
        <v>604241399.33000004</v>
      </c>
      <c r="F54" s="60">
        <v>604241399.33000004</v>
      </c>
      <c r="G54" s="39">
        <v>-361335173.66999996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38" t="s">
        <v>332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39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38" t="s">
        <v>333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39"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38" t="s">
        <v>334</v>
      </c>
      <c r="B57" s="60">
        <v>2037207549</v>
      </c>
      <c r="C57" s="60">
        <v>776557425.89999998</v>
      </c>
      <c r="D57" s="60">
        <v>2813764974.9000001</v>
      </c>
      <c r="E57" s="60">
        <v>1432253116.3899999</v>
      </c>
      <c r="F57" s="60">
        <v>1432253116.3899999</v>
      </c>
      <c r="G57" s="39">
        <v>-604954432.61000001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36" t="s">
        <v>335</v>
      </c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37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7" x14ac:dyDescent="0.25">
      <c r="A59" s="38" t="s">
        <v>336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39"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38" t="s">
        <v>337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39"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38" t="s">
        <v>338</v>
      </c>
      <c r="B61" s="60">
        <v>2065694585</v>
      </c>
      <c r="C61" s="60">
        <v>0</v>
      </c>
      <c r="D61" s="60">
        <v>2065694585</v>
      </c>
      <c r="E61" s="60">
        <v>1556092500</v>
      </c>
      <c r="F61" s="60">
        <v>1556092500</v>
      </c>
      <c r="G61" s="39">
        <v>-509602085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38" t="s">
        <v>339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39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36" t="s">
        <v>340</v>
      </c>
      <c r="B63" s="59">
        <v>18610650000</v>
      </c>
      <c r="C63" s="59">
        <v>337296485.29000002</v>
      </c>
      <c r="D63" s="59">
        <v>18947946485.290001</v>
      </c>
      <c r="E63" s="59">
        <v>13779954482.289999</v>
      </c>
      <c r="F63" s="59">
        <v>13779954482.289999</v>
      </c>
      <c r="G63" s="37">
        <v>-4830695517.71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36" t="s">
        <v>341</v>
      </c>
      <c r="B64" s="59">
        <v>2004620000</v>
      </c>
      <c r="C64" s="59">
        <v>0</v>
      </c>
      <c r="D64" s="59">
        <v>2004620000</v>
      </c>
      <c r="E64" s="59">
        <v>1100000000</v>
      </c>
      <c r="F64" s="59">
        <v>1100000000</v>
      </c>
      <c r="G64" s="37">
        <v>-904620000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38" t="s">
        <v>342</v>
      </c>
      <c r="B65" s="60">
        <v>2004620000</v>
      </c>
      <c r="C65" s="60">
        <v>0</v>
      </c>
      <c r="D65" s="60">
        <v>2004620000</v>
      </c>
      <c r="E65" s="60">
        <v>1100000000</v>
      </c>
      <c r="F65" s="60">
        <v>1100000000</v>
      </c>
      <c r="G65" s="39">
        <v>-904620000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36" t="s">
        <v>343</v>
      </c>
      <c r="B66" s="59">
        <v>44096239578</v>
      </c>
      <c r="C66" s="59">
        <v>14128100.369999999</v>
      </c>
      <c r="D66" s="59">
        <v>44110367678.370003</v>
      </c>
      <c r="E66" s="59">
        <v>28886668471.950001</v>
      </c>
      <c r="F66" s="59">
        <v>28886668471.950001</v>
      </c>
      <c r="G66" s="37">
        <v>-15209571106.049999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36" t="s">
        <v>344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37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 x14ac:dyDescent="0.25">
      <c r="A68" s="38" t="s">
        <v>345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39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7" x14ac:dyDescent="0.25">
      <c r="A69" s="38" t="s">
        <v>346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39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36" t="s">
        <v>347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37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40"/>
      <c r="B71" s="29"/>
      <c r="C71" s="29"/>
      <c r="D71" s="29"/>
      <c r="E71" s="29"/>
      <c r="F71" s="29"/>
      <c r="G71" s="4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60"/>
      <c r="C72" s="60"/>
      <c r="D72" s="60"/>
      <c r="E72" s="60"/>
      <c r="F72" s="60"/>
      <c r="G72" s="6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 t="s">
        <v>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6"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00"/>
  <sheetViews>
    <sheetView showGridLines="0" workbookViewId="0">
      <selection activeCell="D18" sqref="D18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26" x14ac:dyDescent="0.25">
      <c r="A1" s="159" t="s">
        <v>1</v>
      </c>
      <c r="B1" s="159"/>
      <c r="C1" s="159"/>
      <c r="D1" s="159"/>
      <c r="E1" s="159"/>
      <c r="F1" s="159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59" t="s">
        <v>4</v>
      </c>
      <c r="B2" s="159"/>
      <c r="C2" s="159"/>
      <c r="D2" s="159"/>
      <c r="E2" s="159"/>
      <c r="F2" s="159"/>
      <c r="G2" s="1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9" t="s">
        <v>164</v>
      </c>
      <c r="B3" s="159"/>
      <c r="C3" s="159"/>
      <c r="D3" s="159"/>
      <c r="E3" s="159"/>
      <c r="F3" s="159"/>
      <c r="G3" s="1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59" t="s">
        <v>0</v>
      </c>
      <c r="B4" s="159"/>
      <c r="C4" s="159"/>
      <c r="D4" s="159"/>
      <c r="E4" s="159"/>
      <c r="F4" s="159"/>
      <c r="G4" s="1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9" t="s">
        <v>3</v>
      </c>
      <c r="B5" s="159"/>
      <c r="C5" s="159"/>
      <c r="D5" s="159"/>
      <c r="E5" s="159"/>
      <c r="F5" s="159"/>
      <c r="G5" s="1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3"/>
      <c r="B7" s="147" t="s">
        <v>27</v>
      </c>
      <c r="C7" s="147"/>
      <c r="D7" s="147"/>
      <c r="E7" s="147"/>
      <c r="F7" s="147"/>
      <c r="G7" s="161" t="s">
        <v>13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 t="s">
        <v>6</v>
      </c>
      <c r="B8" s="160" t="s">
        <v>8</v>
      </c>
      <c r="C8" s="5" t="s">
        <v>9</v>
      </c>
      <c r="D8" s="160" t="s">
        <v>11</v>
      </c>
      <c r="E8" s="160" t="s">
        <v>29</v>
      </c>
      <c r="F8" s="160" t="s">
        <v>12</v>
      </c>
      <c r="G8" s="16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6" t="s">
        <v>7</v>
      </c>
      <c r="B9" s="149"/>
      <c r="C9" s="7" t="s">
        <v>10</v>
      </c>
      <c r="D9" s="149"/>
      <c r="E9" s="149"/>
      <c r="F9" s="149"/>
      <c r="G9" s="16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9" t="s">
        <v>165</v>
      </c>
      <c r="B10" s="23">
        <v>25485589578</v>
      </c>
      <c r="C10" s="23">
        <v>1183117783.9200001</v>
      </c>
      <c r="D10" s="23">
        <v>26668707361.920002</v>
      </c>
      <c r="E10" s="23">
        <v>15825137773.01</v>
      </c>
      <c r="F10" s="23">
        <v>14982124929.15</v>
      </c>
      <c r="G10" s="24">
        <v>10843569588.91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166</v>
      </c>
      <c r="B11" s="27">
        <v>5588162839</v>
      </c>
      <c r="C11" s="27">
        <v>-12334416.52</v>
      </c>
      <c r="D11" s="27">
        <v>5575828422.4800005</v>
      </c>
      <c r="E11" s="27">
        <v>4124232590.54</v>
      </c>
      <c r="F11" s="27">
        <v>4052861815.6900001</v>
      </c>
      <c r="G11" s="28">
        <v>1451595831.9400001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4" t="s">
        <v>167</v>
      </c>
      <c r="B12" s="25">
        <v>2866418850</v>
      </c>
      <c r="C12" s="25">
        <v>-89122498.429999992</v>
      </c>
      <c r="D12" s="25">
        <v>2777296351.5700002</v>
      </c>
      <c r="E12" s="25">
        <v>2283581333.0099998</v>
      </c>
      <c r="F12" s="25">
        <v>2283581333.0099998</v>
      </c>
      <c r="G12" s="26">
        <v>493715018.56000006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4" t="s">
        <v>168</v>
      </c>
      <c r="B13" s="25">
        <v>763640020</v>
      </c>
      <c r="C13" s="25">
        <v>-28741779.089999996</v>
      </c>
      <c r="D13" s="25">
        <v>734898240.91000009</v>
      </c>
      <c r="E13" s="25">
        <v>636442647.87</v>
      </c>
      <c r="F13" s="25">
        <v>636008116.47000003</v>
      </c>
      <c r="G13" s="26">
        <v>98455593.039999992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4" t="s">
        <v>169</v>
      </c>
      <c r="B14" s="25">
        <v>827001781</v>
      </c>
      <c r="C14" s="25">
        <v>147674694</v>
      </c>
      <c r="D14" s="25">
        <v>974676475</v>
      </c>
      <c r="E14" s="25">
        <v>432694516.80000001</v>
      </c>
      <c r="F14" s="25">
        <v>432683962.35000002</v>
      </c>
      <c r="G14" s="26">
        <v>541981958.20000005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4" t="s">
        <v>170</v>
      </c>
      <c r="B15" s="25">
        <v>543424463</v>
      </c>
      <c r="C15" s="25">
        <v>28680812</v>
      </c>
      <c r="D15" s="25">
        <v>572105275</v>
      </c>
      <c r="E15" s="25">
        <v>388304204.34000003</v>
      </c>
      <c r="F15" s="25">
        <v>334570832.38999999</v>
      </c>
      <c r="G15" s="26">
        <v>183801070.66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4" t="s">
        <v>171</v>
      </c>
      <c r="B16" s="25">
        <v>312684486</v>
      </c>
      <c r="C16" s="25">
        <v>20766398</v>
      </c>
      <c r="D16" s="25">
        <v>333450884</v>
      </c>
      <c r="E16" s="25">
        <v>244631294.5</v>
      </c>
      <c r="F16" s="25">
        <v>227438977.44999999</v>
      </c>
      <c r="G16" s="26">
        <v>88819589.5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4" t="s">
        <v>172</v>
      </c>
      <c r="B17" s="25">
        <v>27319718</v>
      </c>
      <c r="C17" s="25">
        <v>-16563519</v>
      </c>
      <c r="D17" s="25">
        <v>10756199</v>
      </c>
      <c r="E17" s="25">
        <v>0</v>
      </c>
      <c r="F17" s="25">
        <v>0</v>
      </c>
      <c r="G17" s="26">
        <v>10756199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4" t="s">
        <v>173</v>
      </c>
      <c r="B18" s="25">
        <v>247673521</v>
      </c>
      <c r="C18" s="25">
        <v>-75028524</v>
      </c>
      <c r="D18" s="25">
        <v>172644997</v>
      </c>
      <c r="E18" s="25">
        <v>138578594.02000001</v>
      </c>
      <c r="F18" s="25">
        <v>138578594.02000001</v>
      </c>
      <c r="G18" s="26">
        <v>34066402.980000004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1" t="s">
        <v>174</v>
      </c>
      <c r="B19" s="27">
        <v>1039459295</v>
      </c>
      <c r="C19" s="27">
        <v>-108049731.53</v>
      </c>
      <c r="D19" s="27">
        <v>931409563.47000003</v>
      </c>
      <c r="E19" s="27">
        <v>485126755.98000002</v>
      </c>
      <c r="F19" s="27">
        <v>387974363.70999998</v>
      </c>
      <c r="G19" s="28">
        <v>446282807.48999995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4" t="s">
        <v>175</v>
      </c>
      <c r="B20" s="25">
        <v>352306611</v>
      </c>
      <c r="C20" s="25">
        <v>-85639557.609999999</v>
      </c>
      <c r="D20" s="25">
        <v>266667053.39000002</v>
      </c>
      <c r="E20" s="25">
        <v>68410568.989999995</v>
      </c>
      <c r="F20" s="25">
        <v>43030491.030000001</v>
      </c>
      <c r="G20" s="26">
        <v>198256484.40000001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4" t="s">
        <v>176</v>
      </c>
      <c r="B21" s="25">
        <v>168933683</v>
      </c>
      <c r="C21" s="25">
        <v>-32028162.550000001</v>
      </c>
      <c r="D21" s="25">
        <v>136905520.44999999</v>
      </c>
      <c r="E21" s="25">
        <v>102214620.78</v>
      </c>
      <c r="F21" s="25">
        <v>86879449.849999994</v>
      </c>
      <c r="G21" s="26">
        <v>34690899.670000002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4" t="s">
        <v>177</v>
      </c>
      <c r="B22" s="25">
        <v>150250</v>
      </c>
      <c r="C22" s="25">
        <v>-141053.4</v>
      </c>
      <c r="D22" s="25">
        <v>9196.6</v>
      </c>
      <c r="E22" s="25">
        <v>5932.83</v>
      </c>
      <c r="F22" s="25">
        <v>2996.6</v>
      </c>
      <c r="G22" s="26">
        <v>3263.77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4" t="s">
        <v>178</v>
      </c>
      <c r="B23" s="25">
        <v>17823403</v>
      </c>
      <c r="C23" s="25">
        <v>1628656.3</v>
      </c>
      <c r="D23" s="25">
        <v>19452059.300000001</v>
      </c>
      <c r="E23" s="25">
        <v>10956172.209999999</v>
      </c>
      <c r="F23" s="25">
        <v>8526995.0199999996</v>
      </c>
      <c r="G23" s="26">
        <v>8495887.0899999999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4" t="s">
        <v>179</v>
      </c>
      <c r="B24" s="25">
        <v>40377345</v>
      </c>
      <c r="C24" s="25">
        <v>16491078</v>
      </c>
      <c r="D24" s="25">
        <v>56868423</v>
      </c>
      <c r="E24" s="25">
        <v>28764718.869999997</v>
      </c>
      <c r="F24" s="25">
        <v>17473488.490000002</v>
      </c>
      <c r="G24" s="26">
        <v>28103704.130000003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4" t="s">
        <v>180</v>
      </c>
      <c r="B25" s="25">
        <v>310878310</v>
      </c>
      <c r="C25" s="25">
        <v>39749117.969999999</v>
      </c>
      <c r="D25" s="25">
        <v>350627427.96999997</v>
      </c>
      <c r="E25" s="25">
        <v>198492386.94999999</v>
      </c>
      <c r="F25" s="25">
        <v>170917444.44999999</v>
      </c>
      <c r="G25" s="26">
        <v>152135041.02000001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4" t="s">
        <v>181</v>
      </c>
      <c r="B26" s="25">
        <v>40352909</v>
      </c>
      <c r="C26" s="25">
        <v>401495.17000000004</v>
      </c>
      <c r="D26" s="25">
        <v>40754404.170000002</v>
      </c>
      <c r="E26" s="25">
        <v>35503385.710000001</v>
      </c>
      <c r="F26" s="25">
        <v>33873327.799999997</v>
      </c>
      <c r="G26" s="26">
        <v>5251018.46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4" t="s">
        <v>182</v>
      </c>
      <c r="B27" s="25">
        <v>10089958</v>
      </c>
      <c r="C27" s="25">
        <v>-7578116</v>
      </c>
      <c r="D27" s="25">
        <v>2511842</v>
      </c>
      <c r="E27" s="25">
        <v>513793</v>
      </c>
      <c r="F27" s="25">
        <v>513793</v>
      </c>
      <c r="G27" s="26">
        <v>1998049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4" t="s">
        <v>183</v>
      </c>
      <c r="B28" s="25">
        <v>98546826</v>
      </c>
      <c r="C28" s="25">
        <v>-40933189.410000004</v>
      </c>
      <c r="D28" s="25">
        <v>57613636.589999996</v>
      </c>
      <c r="E28" s="25">
        <v>40265176.640000001</v>
      </c>
      <c r="F28" s="25">
        <v>26756377.469999999</v>
      </c>
      <c r="G28" s="26">
        <v>17348459.949999999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1" t="s">
        <v>184</v>
      </c>
      <c r="B29" s="27">
        <v>2548169219</v>
      </c>
      <c r="C29" s="27">
        <v>378428100.31</v>
      </c>
      <c r="D29" s="27">
        <v>2926597319.3099999</v>
      </c>
      <c r="E29" s="27">
        <v>1522511696.6399999</v>
      </c>
      <c r="F29" s="27">
        <v>1343028258.5</v>
      </c>
      <c r="G29" s="28">
        <v>1404085622.6700001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4" t="s">
        <v>185</v>
      </c>
      <c r="B30" s="25">
        <v>154541150</v>
      </c>
      <c r="C30" s="25">
        <v>22719068.82</v>
      </c>
      <c r="D30" s="25">
        <v>177260218.81999999</v>
      </c>
      <c r="E30" s="25">
        <v>135459134.94</v>
      </c>
      <c r="F30" s="25">
        <v>131134544.39000002</v>
      </c>
      <c r="G30" s="26">
        <v>41801083.880000003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14" t="s">
        <v>186</v>
      </c>
      <c r="B31" s="25">
        <v>702488524</v>
      </c>
      <c r="C31" s="25">
        <v>-51473955.280000001</v>
      </c>
      <c r="D31" s="25">
        <v>651014568.72000003</v>
      </c>
      <c r="E31" s="25">
        <v>451941568.64999998</v>
      </c>
      <c r="F31" s="25">
        <v>428234054.71999997</v>
      </c>
      <c r="G31" s="26">
        <v>199073000.06999999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14" t="s">
        <v>187</v>
      </c>
      <c r="B32" s="25">
        <v>345478971</v>
      </c>
      <c r="C32" s="25">
        <v>435767940.71000004</v>
      </c>
      <c r="D32" s="25">
        <v>781246911.71000004</v>
      </c>
      <c r="E32" s="25">
        <v>190905152.18000001</v>
      </c>
      <c r="F32" s="25">
        <v>166560587.95999998</v>
      </c>
      <c r="G32" s="26">
        <v>590341759.52999997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4" t="s">
        <v>188</v>
      </c>
      <c r="B33" s="25">
        <v>85228305</v>
      </c>
      <c r="C33" s="25">
        <v>34189368</v>
      </c>
      <c r="D33" s="25">
        <v>119417673</v>
      </c>
      <c r="E33" s="25">
        <v>90593418.849999994</v>
      </c>
      <c r="F33" s="25">
        <v>70050615.719999999</v>
      </c>
      <c r="G33" s="26">
        <v>28824254.149999999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14" t="s">
        <v>189</v>
      </c>
      <c r="B34" s="25">
        <v>553286458</v>
      </c>
      <c r="C34" s="25">
        <v>-100069305.06</v>
      </c>
      <c r="D34" s="25">
        <v>453217152.93999994</v>
      </c>
      <c r="E34" s="25">
        <v>218460323.66999999</v>
      </c>
      <c r="F34" s="25">
        <v>134632776.64000002</v>
      </c>
      <c r="G34" s="26">
        <v>234756829.26999998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14" t="s">
        <v>190</v>
      </c>
      <c r="B35" s="25">
        <v>107676188</v>
      </c>
      <c r="C35" s="25">
        <v>128920073</v>
      </c>
      <c r="D35" s="25">
        <v>236596261</v>
      </c>
      <c r="E35" s="25">
        <v>126689808.20999999</v>
      </c>
      <c r="F35" s="25">
        <v>113217868.45</v>
      </c>
      <c r="G35" s="26">
        <v>109906452.79000001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14" t="s">
        <v>191</v>
      </c>
      <c r="B36" s="25">
        <v>45298145</v>
      </c>
      <c r="C36" s="25">
        <v>-27075118.25</v>
      </c>
      <c r="D36" s="25">
        <v>18223026.75</v>
      </c>
      <c r="E36" s="25">
        <v>11532257.959999999</v>
      </c>
      <c r="F36" s="25">
        <v>10282430.27</v>
      </c>
      <c r="G36" s="26">
        <v>6690768.79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4" t="s">
        <v>192</v>
      </c>
      <c r="B37" s="25">
        <v>76974027</v>
      </c>
      <c r="C37" s="25">
        <v>-45549984.969999999</v>
      </c>
      <c r="D37" s="25">
        <v>31424042.030000001</v>
      </c>
      <c r="E37" s="25">
        <v>20682598.93</v>
      </c>
      <c r="F37" s="25">
        <v>20129891.419999998</v>
      </c>
      <c r="G37" s="26">
        <v>10741443.1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4" t="s">
        <v>193</v>
      </c>
      <c r="B38" s="25">
        <v>477197451</v>
      </c>
      <c r="C38" s="25">
        <v>-18999986.66</v>
      </c>
      <c r="D38" s="25">
        <v>458197464.33999997</v>
      </c>
      <c r="E38" s="25">
        <v>276247433.25</v>
      </c>
      <c r="F38" s="25">
        <v>268785488.93000001</v>
      </c>
      <c r="G38" s="26">
        <v>181950031.09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7" x14ac:dyDescent="0.25">
      <c r="A39" s="11" t="s">
        <v>194</v>
      </c>
      <c r="B39" s="27">
        <v>10326681747</v>
      </c>
      <c r="C39" s="27">
        <v>375618397.15999997</v>
      </c>
      <c r="D39" s="27">
        <v>10702300144.16</v>
      </c>
      <c r="E39" s="27">
        <v>5890228481.0599995</v>
      </c>
      <c r="F39" s="27">
        <v>5427052501.54</v>
      </c>
      <c r="G39" s="28">
        <v>4812071663.1000004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14" t="s">
        <v>195</v>
      </c>
      <c r="B40" s="25">
        <v>6746559157</v>
      </c>
      <c r="C40" s="25">
        <v>-1374251.49</v>
      </c>
      <c r="D40" s="25">
        <v>6745184905.5100002</v>
      </c>
      <c r="E40" s="25">
        <v>4073205354.9499998</v>
      </c>
      <c r="F40" s="25">
        <v>3878559354.0800004</v>
      </c>
      <c r="G40" s="26">
        <v>2671979550.5599999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4" t="s">
        <v>196</v>
      </c>
      <c r="B41" s="25">
        <v>11989000</v>
      </c>
      <c r="C41" s="25">
        <v>65348860</v>
      </c>
      <c r="D41" s="25">
        <v>77337860</v>
      </c>
      <c r="E41" s="25">
        <v>68042105</v>
      </c>
      <c r="F41" s="25">
        <v>67783745</v>
      </c>
      <c r="G41" s="26">
        <v>9295755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4" t="s">
        <v>197</v>
      </c>
      <c r="B42" s="25">
        <v>870124533</v>
      </c>
      <c r="C42" s="25">
        <v>92751531</v>
      </c>
      <c r="D42" s="25">
        <v>962876064</v>
      </c>
      <c r="E42" s="25">
        <v>781861863.71000004</v>
      </c>
      <c r="F42" s="25">
        <v>615271052.43000007</v>
      </c>
      <c r="G42" s="26">
        <v>181014200.29000002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4" t="s">
        <v>198</v>
      </c>
      <c r="B43" s="25">
        <v>349480466</v>
      </c>
      <c r="C43" s="25">
        <v>92407716.650000006</v>
      </c>
      <c r="D43" s="25">
        <v>441888182.64999998</v>
      </c>
      <c r="E43" s="25">
        <v>298261875.79000002</v>
      </c>
      <c r="F43" s="25">
        <v>214214786.25</v>
      </c>
      <c r="G43" s="26">
        <v>143626306.85999998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14" t="s">
        <v>199</v>
      </c>
      <c r="B44" s="25">
        <v>1729716767</v>
      </c>
      <c r="C44" s="25">
        <v>0</v>
      </c>
      <c r="D44" s="25">
        <v>1729716767</v>
      </c>
      <c r="E44" s="25">
        <v>519900491.61000001</v>
      </c>
      <c r="F44" s="25">
        <v>507955744.78000003</v>
      </c>
      <c r="G44" s="26">
        <v>1209816275.3899999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14" t="s">
        <v>200</v>
      </c>
      <c r="B45" s="25">
        <v>6000000</v>
      </c>
      <c r="C45" s="25">
        <v>127733328</v>
      </c>
      <c r="D45" s="25">
        <v>133733328</v>
      </c>
      <c r="E45" s="25">
        <v>133733328</v>
      </c>
      <c r="F45" s="25">
        <v>130000000</v>
      </c>
      <c r="G45" s="26"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14" t="s">
        <v>201</v>
      </c>
      <c r="B46" s="25">
        <v>592380800</v>
      </c>
      <c r="C46" s="25">
        <v>0</v>
      </c>
      <c r="D46" s="25">
        <v>592380800</v>
      </c>
      <c r="E46" s="25">
        <v>0</v>
      </c>
      <c r="F46" s="25">
        <v>0</v>
      </c>
      <c r="G46" s="26">
        <v>592380800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14" t="s">
        <v>202</v>
      </c>
      <c r="B47" s="25">
        <v>20431024</v>
      </c>
      <c r="C47" s="25">
        <v>-1248787</v>
      </c>
      <c r="D47" s="25">
        <v>19182237</v>
      </c>
      <c r="E47" s="25">
        <v>15223462</v>
      </c>
      <c r="F47" s="25">
        <v>13267819</v>
      </c>
      <c r="G47" s="26">
        <v>3958775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14" t="s">
        <v>203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6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11" t="s">
        <v>204</v>
      </c>
      <c r="B49" s="27">
        <v>172408650</v>
      </c>
      <c r="C49" s="27">
        <v>569648294.39999998</v>
      </c>
      <c r="D49" s="27">
        <v>742056944.39999998</v>
      </c>
      <c r="E49" s="27">
        <v>79438908.320000008</v>
      </c>
      <c r="F49" s="27">
        <v>75632808.530000001</v>
      </c>
      <c r="G49" s="28">
        <v>662618036.08000004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14" t="s">
        <v>205</v>
      </c>
      <c r="B50" s="25">
        <v>26363738</v>
      </c>
      <c r="C50" s="25">
        <v>-10816830.52</v>
      </c>
      <c r="D50" s="25">
        <v>15546907.48</v>
      </c>
      <c r="E50" s="25">
        <v>13253276.75</v>
      </c>
      <c r="F50" s="25">
        <v>10960145.84</v>
      </c>
      <c r="G50" s="26">
        <v>2293630.73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14" t="s">
        <v>206</v>
      </c>
      <c r="B51" s="25">
        <v>1735683</v>
      </c>
      <c r="C51" s="25">
        <v>238335.82</v>
      </c>
      <c r="D51" s="25">
        <v>1974018.8199999998</v>
      </c>
      <c r="E51" s="25">
        <v>1750465.8199999998</v>
      </c>
      <c r="F51" s="25">
        <v>1456525.3599999999</v>
      </c>
      <c r="G51" s="26">
        <v>223553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14" t="s">
        <v>207</v>
      </c>
      <c r="B52" s="25">
        <v>3509387</v>
      </c>
      <c r="C52" s="25">
        <v>3582502.55</v>
      </c>
      <c r="D52" s="25">
        <v>7091889.5499999998</v>
      </c>
      <c r="E52" s="25">
        <v>6131269.5499999998</v>
      </c>
      <c r="F52" s="25">
        <v>6131269.5499999998</v>
      </c>
      <c r="G52" s="26">
        <v>960620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14" t="s">
        <v>208</v>
      </c>
      <c r="B53" s="25">
        <v>134000000</v>
      </c>
      <c r="C53" s="25">
        <v>371826.22000000003</v>
      </c>
      <c r="D53" s="25">
        <v>134371826.22</v>
      </c>
      <c r="E53" s="25">
        <v>53677237.619999997</v>
      </c>
      <c r="F53" s="25">
        <v>53677237.619999997</v>
      </c>
      <c r="G53" s="26">
        <v>80694588.599999994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14" t="s">
        <v>209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6"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14" t="s">
        <v>210</v>
      </c>
      <c r="B55" s="25">
        <v>1722921</v>
      </c>
      <c r="C55" s="25">
        <v>568942682.06999993</v>
      </c>
      <c r="D55" s="25">
        <v>570665603.06999993</v>
      </c>
      <c r="E55" s="25">
        <v>2756107.18</v>
      </c>
      <c r="F55" s="25">
        <v>1762165.1600000001</v>
      </c>
      <c r="G55" s="26">
        <v>567909495.88999999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14" t="s">
        <v>211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6"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14" t="s">
        <v>212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6"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14" t="s">
        <v>213</v>
      </c>
      <c r="B58" s="25">
        <v>5076921</v>
      </c>
      <c r="C58" s="25">
        <v>7329778.2599999998</v>
      </c>
      <c r="D58" s="25">
        <v>12406699.26</v>
      </c>
      <c r="E58" s="25">
        <v>1870551.4</v>
      </c>
      <c r="F58" s="25">
        <v>1645465</v>
      </c>
      <c r="G58" s="26">
        <v>10536147.859999999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11" t="s">
        <v>214</v>
      </c>
      <c r="B59" s="27">
        <v>1820000000</v>
      </c>
      <c r="C59" s="27">
        <v>95374551.729999989</v>
      </c>
      <c r="D59" s="27">
        <v>1915374551.73</v>
      </c>
      <c r="E59" s="27">
        <v>870686004.74000001</v>
      </c>
      <c r="F59" s="27">
        <v>870686004.74000001</v>
      </c>
      <c r="G59" s="28">
        <v>1044688546.99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14" t="s">
        <v>215</v>
      </c>
      <c r="B60" s="25">
        <v>1820000000</v>
      </c>
      <c r="C60" s="25">
        <v>43879731.57</v>
      </c>
      <c r="D60" s="25">
        <v>1863879731.5700002</v>
      </c>
      <c r="E60" s="25">
        <v>870686004.74000001</v>
      </c>
      <c r="F60" s="25">
        <v>870686004.74000001</v>
      </c>
      <c r="G60" s="26">
        <v>993193726.82999992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14" t="s">
        <v>216</v>
      </c>
      <c r="B61" s="25">
        <v>0</v>
      </c>
      <c r="C61" s="25">
        <v>51494820.160000004</v>
      </c>
      <c r="D61" s="25">
        <v>51494820.160000004</v>
      </c>
      <c r="E61" s="25">
        <v>0</v>
      </c>
      <c r="F61" s="25">
        <v>0</v>
      </c>
      <c r="G61" s="26">
        <v>51494820.160000004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14" t="s">
        <v>217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6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11" t="s">
        <v>218</v>
      </c>
      <c r="B63" s="27">
        <v>17254646</v>
      </c>
      <c r="C63" s="27">
        <v>70382344.010000005</v>
      </c>
      <c r="D63" s="27">
        <v>87636990.010000005</v>
      </c>
      <c r="E63" s="27">
        <v>83220866.010000005</v>
      </c>
      <c r="F63" s="27">
        <v>55220866.010000005</v>
      </c>
      <c r="G63" s="28">
        <v>4416124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14" t="s">
        <v>219</v>
      </c>
      <c r="B64" s="25">
        <v>9000000</v>
      </c>
      <c r="C64" s="25">
        <v>72000000</v>
      </c>
      <c r="D64" s="25">
        <v>81000000</v>
      </c>
      <c r="E64" s="25">
        <v>77000000</v>
      </c>
      <c r="F64" s="25">
        <v>50000000</v>
      </c>
      <c r="G64" s="26">
        <v>4000000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14" t="s">
        <v>220</v>
      </c>
      <c r="B65" s="25">
        <v>1754646</v>
      </c>
      <c r="C65" s="25">
        <v>-142074</v>
      </c>
      <c r="D65" s="25">
        <v>1612572</v>
      </c>
      <c r="E65" s="25">
        <v>1196449</v>
      </c>
      <c r="F65" s="25">
        <v>1196449</v>
      </c>
      <c r="G65" s="26">
        <v>416123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14" t="s">
        <v>221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6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14" t="s">
        <v>222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6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 x14ac:dyDescent="0.25">
      <c r="A68" s="14" t="s">
        <v>223</v>
      </c>
      <c r="B68" s="25">
        <v>3500000</v>
      </c>
      <c r="C68" s="25">
        <v>-1500000</v>
      </c>
      <c r="D68" s="25">
        <v>2000000</v>
      </c>
      <c r="E68" s="25">
        <v>2000000</v>
      </c>
      <c r="F68" s="25">
        <v>1000000</v>
      </c>
      <c r="G68" s="26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14" t="s">
        <v>224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6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14" t="s">
        <v>225</v>
      </c>
      <c r="B70" s="25">
        <v>3000000</v>
      </c>
      <c r="C70" s="25">
        <v>24418.010000000002</v>
      </c>
      <c r="D70" s="25">
        <v>3024418.0100000002</v>
      </c>
      <c r="E70" s="25">
        <v>3024417.0100000002</v>
      </c>
      <c r="F70" s="25">
        <v>3024417.0100000002</v>
      </c>
      <c r="G70" s="26">
        <v>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11" t="s">
        <v>226</v>
      </c>
      <c r="B71" s="27">
        <v>3698391588</v>
      </c>
      <c r="C71" s="27">
        <v>0</v>
      </c>
      <c r="D71" s="27">
        <v>3698391588</v>
      </c>
      <c r="E71" s="27">
        <v>2760993444.98</v>
      </c>
      <c r="F71" s="27">
        <v>2760969285.6900001</v>
      </c>
      <c r="G71" s="28">
        <v>937398143.0200001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14" t="s">
        <v>227</v>
      </c>
      <c r="B72" s="25">
        <v>3461781741</v>
      </c>
      <c r="C72" s="25">
        <v>10194195</v>
      </c>
      <c r="D72" s="25">
        <v>3471975936</v>
      </c>
      <c r="E72" s="25">
        <v>2595214972.3800001</v>
      </c>
      <c r="F72" s="25">
        <v>2595190813.0900002</v>
      </c>
      <c r="G72" s="26">
        <v>876760963.62000012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14" t="s">
        <v>228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6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14" t="s">
        <v>229</v>
      </c>
      <c r="B74" s="25">
        <v>236609847</v>
      </c>
      <c r="C74" s="25">
        <v>-10194195</v>
      </c>
      <c r="D74" s="25">
        <v>226415652</v>
      </c>
      <c r="E74" s="25">
        <v>165778472.59999999</v>
      </c>
      <c r="F74" s="25">
        <v>165778472.59999999</v>
      </c>
      <c r="G74" s="26">
        <v>60637179.399999999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1" t="s">
        <v>230</v>
      </c>
      <c r="B75" s="27">
        <v>275061594</v>
      </c>
      <c r="C75" s="27">
        <v>-185949755.64000002</v>
      </c>
      <c r="D75" s="27">
        <v>89111838.359999999</v>
      </c>
      <c r="E75" s="27">
        <v>8699024.7400000002</v>
      </c>
      <c r="F75" s="27">
        <v>8699024.7400000002</v>
      </c>
      <c r="G75" s="28">
        <v>80412813.620000005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14" t="s">
        <v>231</v>
      </c>
      <c r="B76" s="25">
        <v>184093261</v>
      </c>
      <c r="C76" s="25">
        <v>-172815922.54000002</v>
      </c>
      <c r="D76" s="25">
        <v>11277338.459999999</v>
      </c>
      <c r="E76" s="25">
        <v>0</v>
      </c>
      <c r="F76" s="25">
        <v>0</v>
      </c>
      <c r="G76" s="26">
        <v>11277338.459999999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14" t="s">
        <v>232</v>
      </c>
      <c r="B77" s="25">
        <v>29401423</v>
      </c>
      <c r="C77" s="25">
        <v>-11926130.42</v>
      </c>
      <c r="D77" s="25">
        <v>17475292.580000002</v>
      </c>
      <c r="E77" s="25">
        <v>0</v>
      </c>
      <c r="F77" s="25">
        <v>0</v>
      </c>
      <c r="G77" s="26">
        <v>17475292.580000002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14" t="s">
        <v>233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6"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14" t="s">
        <v>234</v>
      </c>
      <c r="B79" s="25">
        <v>46358000</v>
      </c>
      <c r="C79" s="25">
        <v>7381403.2599999998</v>
      </c>
      <c r="D79" s="25">
        <v>53739403.260000005</v>
      </c>
      <c r="E79" s="25">
        <v>8250244.7999999998</v>
      </c>
      <c r="F79" s="25">
        <v>8250244.7999999998</v>
      </c>
      <c r="G79" s="26">
        <v>45489158.460000001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14" t="s">
        <v>235</v>
      </c>
      <c r="B80" s="25">
        <v>15208910</v>
      </c>
      <c r="C80" s="25">
        <v>-8589105.9400000013</v>
      </c>
      <c r="D80" s="25">
        <v>6619804.0600000005</v>
      </c>
      <c r="E80" s="25">
        <v>448779.94000000006</v>
      </c>
      <c r="F80" s="25">
        <v>448779.94000000006</v>
      </c>
      <c r="G80" s="26">
        <v>6171024.1200000001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14" t="s">
        <v>236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6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14" t="s">
        <v>237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6"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14"/>
      <c r="B83" s="25"/>
      <c r="C83" s="25"/>
      <c r="D83" s="25"/>
      <c r="E83" s="25"/>
      <c r="F83" s="25"/>
      <c r="G83" s="2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16"/>
      <c r="B84" s="29"/>
      <c r="C84" s="29"/>
      <c r="D84" s="29"/>
      <c r="E84" s="29"/>
      <c r="F84" s="29"/>
      <c r="G84" s="3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9" t="s">
        <v>238</v>
      </c>
      <c r="B85" s="23">
        <v>18610650000</v>
      </c>
      <c r="C85" s="23">
        <v>362477611.65999997</v>
      </c>
      <c r="D85" s="23">
        <v>18973127611.66</v>
      </c>
      <c r="E85" s="23">
        <v>13361028142.08</v>
      </c>
      <c r="F85" s="23">
        <v>13304405262.469999</v>
      </c>
      <c r="G85" s="24">
        <v>5612099469.5799999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11" t="s">
        <v>166</v>
      </c>
      <c r="B86" s="27">
        <v>6904784747</v>
      </c>
      <c r="C86" s="27">
        <v>-4908434.7</v>
      </c>
      <c r="D86" s="27">
        <v>6899876312.3000002</v>
      </c>
      <c r="E86" s="27">
        <v>4459323243.5599995</v>
      </c>
      <c r="F86" s="27">
        <v>4459323243.5599995</v>
      </c>
      <c r="G86" s="28">
        <v>2440553068.7400002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14" t="s">
        <v>167</v>
      </c>
      <c r="B87" s="25">
        <v>3643199153</v>
      </c>
      <c r="C87" s="25">
        <v>149421252</v>
      </c>
      <c r="D87" s="25">
        <v>3792620405</v>
      </c>
      <c r="E87" s="25">
        <v>2735767759.4700003</v>
      </c>
      <c r="F87" s="25">
        <v>2735767759.4700003</v>
      </c>
      <c r="G87" s="26">
        <v>1056852645.53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14" t="s">
        <v>168</v>
      </c>
      <c r="B88" s="25">
        <v>201969858</v>
      </c>
      <c r="C88" s="25">
        <v>-4025203.7</v>
      </c>
      <c r="D88" s="25">
        <v>197944654.30000001</v>
      </c>
      <c r="E88" s="25">
        <v>49068897.380000003</v>
      </c>
      <c r="F88" s="25">
        <v>49068897.380000003</v>
      </c>
      <c r="G88" s="26">
        <v>148875756.92000002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14" t="s">
        <v>169</v>
      </c>
      <c r="B89" s="25">
        <v>867866163</v>
      </c>
      <c r="C89" s="25">
        <v>27644554</v>
      </c>
      <c r="D89" s="25">
        <v>895510717</v>
      </c>
      <c r="E89" s="25">
        <v>328382264.55000001</v>
      </c>
      <c r="F89" s="25">
        <v>328382264.55000001</v>
      </c>
      <c r="G89" s="26">
        <v>567128452.45000005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14" t="s">
        <v>170</v>
      </c>
      <c r="B90" s="25">
        <v>551116158</v>
      </c>
      <c r="C90" s="25">
        <v>53280589</v>
      </c>
      <c r="D90" s="25">
        <v>604396747</v>
      </c>
      <c r="E90" s="25">
        <v>433519413.26999998</v>
      </c>
      <c r="F90" s="25">
        <v>433519413.26999998</v>
      </c>
      <c r="G90" s="26">
        <v>170877333.72999999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14" t="s">
        <v>171</v>
      </c>
      <c r="B91" s="25">
        <v>640135500</v>
      </c>
      <c r="C91" s="25">
        <v>-44004561</v>
      </c>
      <c r="D91" s="25">
        <v>596130939</v>
      </c>
      <c r="E91" s="25">
        <v>422084752.11000001</v>
      </c>
      <c r="F91" s="25">
        <v>422084752.11000001</v>
      </c>
      <c r="G91" s="26">
        <v>174046186.89000002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14" t="s">
        <v>172</v>
      </c>
      <c r="B92" s="25">
        <v>145479895</v>
      </c>
      <c r="C92" s="25">
        <v>-117877899</v>
      </c>
      <c r="D92" s="25">
        <v>27601996</v>
      </c>
      <c r="E92" s="25">
        <v>0</v>
      </c>
      <c r="F92" s="25">
        <v>0</v>
      </c>
      <c r="G92" s="26">
        <v>27601996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14" t="s">
        <v>173</v>
      </c>
      <c r="B93" s="25">
        <v>855018020</v>
      </c>
      <c r="C93" s="25">
        <v>-69347166</v>
      </c>
      <c r="D93" s="25">
        <v>785670854</v>
      </c>
      <c r="E93" s="25">
        <v>490500156.78000003</v>
      </c>
      <c r="F93" s="25">
        <v>490500156.78000003</v>
      </c>
      <c r="G93" s="26">
        <v>295170697.21999997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11" t="s">
        <v>174</v>
      </c>
      <c r="B94" s="27">
        <v>83541433</v>
      </c>
      <c r="C94" s="27">
        <v>48891572.600000001</v>
      </c>
      <c r="D94" s="27">
        <v>132433005.59999999</v>
      </c>
      <c r="E94" s="27">
        <v>87894729.909999996</v>
      </c>
      <c r="F94" s="27">
        <v>85573801.909999996</v>
      </c>
      <c r="G94" s="28">
        <v>44538275.689999998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14" t="s">
        <v>175</v>
      </c>
      <c r="B95" s="25">
        <v>45222116</v>
      </c>
      <c r="C95" s="25">
        <v>29462063.919999998</v>
      </c>
      <c r="D95" s="25">
        <v>74684179.920000002</v>
      </c>
      <c r="E95" s="25">
        <v>66662441.279999994</v>
      </c>
      <c r="F95" s="25">
        <v>64341513.279999994</v>
      </c>
      <c r="G95" s="26">
        <v>8021738.6400000006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14" t="s">
        <v>176</v>
      </c>
      <c r="B96" s="25">
        <v>918552</v>
      </c>
      <c r="C96" s="25">
        <v>10116094.140000001</v>
      </c>
      <c r="D96" s="25">
        <v>11034646.140000001</v>
      </c>
      <c r="E96" s="25">
        <v>10302464.209999999</v>
      </c>
      <c r="F96" s="25">
        <v>10302464.209999999</v>
      </c>
      <c r="G96" s="26">
        <v>732181.92999999993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14" t="s">
        <v>177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6"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14" t="s">
        <v>178</v>
      </c>
      <c r="B98" s="25">
        <v>890606</v>
      </c>
      <c r="C98" s="25">
        <v>-140211.03999999998</v>
      </c>
      <c r="D98" s="25">
        <v>750394.96</v>
      </c>
      <c r="E98" s="25">
        <v>556053.39</v>
      </c>
      <c r="F98" s="25">
        <v>556053.39</v>
      </c>
      <c r="G98" s="26">
        <v>194341.57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14" t="s">
        <v>179</v>
      </c>
      <c r="B99" s="25">
        <v>267906</v>
      </c>
      <c r="C99" s="25">
        <v>2375057</v>
      </c>
      <c r="D99" s="25">
        <v>2642963</v>
      </c>
      <c r="E99" s="25">
        <v>2612507.6800000002</v>
      </c>
      <c r="F99" s="25">
        <v>2612507.6800000002</v>
      </c>
      <c r="G99" s="26">
        <v>30455.32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14" t="s">
        <v>180</v>
      </c>
      <c r="B100" s="25">
        <v>12321181</v>
      </c>
      <c r="C100" s="25">
        <v>-457649.02</v>
      </c>
      <c r="D100" s="25">
        <v>11863531.98</v>
      </c>
      <c r="E100" s="25">
        <v>5531176.0299999993</v>
      </c>
      <c r="F100" s="25">
        <v>5531176.0299999993</v>
      </c>
      <c r="G100" s="26">
        <v>6332355.9500000002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14" t="s">
        <v>181</v>
      </c>
      <c r="B101" s="25">
        <v>21455052</v>
      </c>
      <c r="C101" s="25">
        <v>6452524</v>
      </c>
      <c r="D101" s="25">
        <v>27907576</v>
      </c>
      <c r="E101" s="25">
        <v>2132899.04</v>
      </c>
      <c r="F101" s="25">
        <v>2132899.04</v>
      </c>
      <c r="G101" s="26">
        <v>25774676.960000001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14" t="s">
        <v>182</v>
      </c>
      <c r="B102" s="25">
        <v>2420020</v>
      </c>
      <c r="C102" s="25">
        <v>995005.6</v>
      </c>
      <c r="D102" s="25">
        <v>3415025.6</v>
      </c>
      <c r="E102" s="25">
        <v>0</v>
      </c>
      <c r="F102" s="25">
        <v>0</v>
      </c>
      <c r="G102" s="26">
        <v>3415025.6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14" t="s">
        <v>183</v>
      </c>
      <c r="B103" s="25">
        <v>46000</v>
      </c>
      <c r="C103" s="25">
        <v>88688</v>
      </c>
      <c r="D103" s="25">
        <v>134688</v>
      </c>
      <c r="E103" s="25">
        <v>97188.28</v>
      </c>
      <c r="F103" s="25">
        <v>97188.28</v>
      </c>
      <c r="G103" s="26">
        <v>37499.72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11" t="s">
        <v>184</v>
      </c>
      <c r="B104" s="27">
        <v>347395136</v>
      </c>
      <c r="C104" s="27">
        <v>22186504.07</v>
      </c>
      <c r="D104" s="27">
        <v>369581640.06999999</v>
      </c>
      <c r="E104" s="27">
        <v>233863314.78000003</v>
      </c>
      <c r="F104" s="27">
        <v>233346499.69</v>
      </c>
      <c r="G104" s="28">
        <v>135718325.29000002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14" t="s">
        <v>185</v>
      </c>
      <c r="B105" s="25">
        <v>126825757</v>
      </c>
      <c r="C105" s="25">
        <v>-20111237.530000001</v>
      </c>
      <c r="D105" s="25">
        <v>106714519.47</v>
      </c>
      <c r="E105" s="25">
        <v>63015917.710000001</v>
      </c>
      <c r="F105" s="25">
        <v>63015917.710000001</v>
      </c>
      <c r="G105" s="26">
        <v>43698601.760000005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14" t="s">
        <v>186</v>
      </c>
      <c r="B106" s="25">
        <v>6030542</v>
      </c>
      <c r="C106" s="25">
        <v>-532237.19999999995</v>
      </c>
      <c r="D106" s="25">
        <v>5498304.7999999998</v>
      </c>
      <c r="E106" s="25">
        <v>2259507.8600000003</v>
      </c>
      <c r="F106" s="25">
        <v>2259507.8600000003</v>
      </c>
      <c r="G106" s="26">
        <v>3238796.94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14" t="s">
        <v>187</v>
      </c>
      <c r="B107" s="25">
        <v>47234875</v>
      </c>
      <c r="C107" s="25">
        <v>27738219.160000004</v>
      </c>
      <c r="D107" s="25">
        <v>74973094.159999996</v>
      </c>
      <c r="E107" s="25">
        <v>45384878.649999999</v>
      </c>
      <c r="F107" s="25">
        <v>44889594.560000002</v>
      </c>
      <c r="G107" s="26">
        <v>29588215.510000002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14" t="s">
        <v>188</v>
      </c>
      <c r="B108" s="25">
        <v>0</v>
      </c>
      <c r="C108" s="25">
        <v>104463</v>
      </c>
      <c r="D108" s="25">
        <v>104463</v>
      </c>
      <c r="E108" s="25">
        <v>94957.14</v>
      </c>
      <c r="F108" s="25">
        <v>94957.14</v>
      </c>
      <c r="G108" s="26">
        <v>9505.86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4" t="s">
        <v>189</v>
      </c>
      <c r="B109" s="25">
        <v>159709847</v>
      </c>
      <c r="C109" s="25">
        <v>-1013661.64</v>
      </c>
      <c r="D109" s="25">
        <v>158696185.35999998</v>
      </c>
      <c r="E109" s="25">
        <v>106435522.22999999</v>
      </c>
      <c r="F109" s="25">
        <v>106435522.22999999</v>
      </c>
      <c r="G109" s="26">
        <v>52260663.130000003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14" t="s">
        <v>190</v>
      </c>
      <c r="B110" s="25">
        <v>687011</v>
      </c>
      <c r="C110" s="25">
        <v>267555.16000000003</v>
      </c>
      <c r="D110" s="25">
        <v>954566.15999999992</v>
      </c>
      <c r="E110" s="25">
        <v>377354</v>
      </c>
      <c r="F110" s="25">
        <v>377354</v>
      </c>
      <c r="G110" s="26">
        <v>577212.15999999992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14" t="s">
        <v>191</v>
      </c>
      <c r="B111" s="25">
        <v>2605504</v>
      </c>
      <c r="C111" s="25">
        <v>543438.87</v>
      </c>
      <c r="D111" s="25">
        <v>3148942.87</v>
      </c>
      <c r="E111" s="25">
        <v>1708982.58</v>
      </c>
      <c r="F111" s="25">
        <v>1708982.58</v>
      </c>
      <c r="G111" s="26">
        <v>1439960.29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14" t="s">
        <v>192</v>
      </c>
      <c r="B112" s="25">
        <v>4147561</v>
      </c>
      <c r="C112" s="25">
        <v>1884753.97</v>
      </c>
      <c r="D112" s="25">
        <v>6032314.9700000007</v>
      </c>
      <c r="E112" s="25">
        <v>1281379.0699999998</v>
      </c>
      <c r="F112" s="25">
        <v>1269779.0699999998</v>
      </c>
      <c r="G112" s="26">
        <v>4750935.9000000004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14" t="s">
        <v>193</v>
      </c>
      <c r="B113" s="25">
        <v>154039</v>
      </c>
      <c r="C113" s="25">
        <v>13305210.279999999</v>
      </c>
      <c r="D113" s="25">
        <v>13459249.280000001</v>
      </c>
      <c r="E113" s="25">
        <v>13304815.540000001</v>
      </c>
      <c r="F113" s="25">
        <v>13294884.540000001</v>
      </c>
      <c r="G113" s="26">
        <v>154433.74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7" x14ac:dyDescent="0.25">
      <c r="A114" s="11" t="s">
        <v>194</v>
      </c>
      <c r="B114" s="27">
        <v>7234656520</v>
      </c>
      <c r="C114" s="27">
        <v>492152936.88999999</v>
      </c>
      <c r="D114" s="27">
        <v>7726809456.8899994</v>
      </c>
      <c r="E114" s="27">
        <v>5627096813.5300007</v>
      </c>
      <c r="F114" s="27">
        <v>5573311677.0100002</v>
      </c>
      <c r="G114" s="28">
        <v>2099712643.3599999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14" t="s">
        <v>195</v>
      </c>
      <c r="B115" s="25">
        <v>7012300192</v>
      </c>
      <c r="C115" s="25">
        <v>360318257.14999998</v>
      </c>
      <c r="D115" s="25">
        <v>7372618449.1499996</v>
      </c>
      <c r="E115" s="25">
        <v>5357835103.1700001</v>
      </c>
      <c r="F115" s="25">
        <v>5308554380.3500004</v>
      </c>
      <c r="G115" s="26">
        <v>2014783345.98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14" t="s">
        <v>196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6"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14" t="s">
        <v>197</v>
      </c>
      <c r="B117" s="25">
        <v>88214499</v>
      </c>
      <c r="C117" s="25">
        <v>159193757.09999999</v>
      </c>
      <c r="D117" s="25">
        <v>247408256.09999999</v>
      </c>
      <c r="E117" s="25">
        <v>175437249.02000001</v>
      </c>
      <c r="F117" s="25">
        <v>171932835.31999999</v>
      </c>
      <c r="G117" s="26">
        <v>71971007.079999998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14" t="s">
        <v>198</v>
      </c>
      <c r="B118" s="25">
        <v>134141829</v>
      </c>
      <c r="C118" s="25">
        <v>-27359077.360000003</v>
      </c>
      <c r="D118" s="25">
        <v>106782751.64</v>
      </c>
      <c r="E118" s="25">
        <v>93824461.340000004</v>
      </c>
      <c r="F118" s="25">
        <v>92824461.340000004</v>
      </c>
      <c r="G118" s="26">
        <v>12958290.300000001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14" t="s">
        <v>199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6"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14" t="s">
        <v>200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6"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14" t="s">
        <v>201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6"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14" t="s">
        <v>202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6"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14" t="s">
        <v>203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6"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11" t="s">
        <v>204</v>
      </c>
      <c r="B124" s="27">
        <v>46391320</v>
      </c>
      <c r="C124" s="27">
        <v>-34695849.760000005</v>
      </c>
      <c r="D124" s="27">
        <v>11695470.24</v>
      </c>
      <c r="E124" s="27">
        <v>4012528.54</v>
      </c>
      <c r="F124" s="27">
        <v>4012528.54</v>
      </c>
      <c r="G124" s="28">
        <v>7682941.7000000002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14" t="s">
        <v>205</v>
      </c>
      <c r="B125" s="25">
        <v>594335</v>
      </c>
      <c r="C125" s="25">
        <v>3506570</v>
      </c>
      <c r="D125" s="25">
        <v>4100905</v>
      </c>
      <c r="E125" s="25">
        <v>3475052.55</v>
      </c>
      <c r="F125" s="25">
        <v>3475052.55</v>
      </c>
      <c r="G125" s="26">
        <v>625852.44999999995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14" t="s">
        <v>206</v>
      </c>
      <c r="B126" s="25">
        <v>35164718</v>
      </c>
      <c r="C126" s="25">
        <v>-29854690</v>
      </c>
      <c r="D126" s="25">
        <v>5310028</v>
      </c>
      <c r="E126" s="25">
        <v>356085.99</v>
      </c>
      <c r="F126" s="25">
        <v>356085.99</v>
      </c>
      <c r="G126" s="26">
        <v>4953942.01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14" t="s">
        <v>207</v>
      </c>
      <c r="B127" s="25">
        <v>298304</v>
      </c>
      <c r="C127" s="25">
        <v>30950</v>
      </c>
      <c r="D127" s="25">
        <v>329254</v>
      </c>
      <c r="E127" s="25">
        <v>30950</v>
      </c>
      <c r="F127" s="25">
        <v>30950</v>
      </c>
      <c r="G127" s="26">
        <v>298304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14" t="s">
        <v>208</v>
      </c>
      <c r="B128" s="25">
        <v>8250000</v>
      </c>
      <c r="C128" s="25">
        <v>-8250000</v>
      </c>
      <c r="D128" s="25">
        <v>0</v>
      </c>
      <c r="E128" s="25">
        <v>0</v>
      </c>
      <c r="F128" s="25">
        <v>0</v>
      </c>
      <c r="G128" s="26"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14" t="s">
        <v>209</v>
      </c>
      <c r="B129" s="25">
        <v>1010745</v>
      </c>
      <c r="C129" s="25">
        <v>618420</v>
      </c>
      <c r="D129" s="25">
        <v>1629165</v>
      </c>
      <c r="E129" s="25">
        <v>0</v>
      </c>
      <c r="F129" s="25">
        <v>0</v>
      </c>
      <c r="G129" s="26">
        <v>1629165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14" t="s">
        <v>210</v>
      </c>
      <c r="B130" s="25">
        <v>1073218</v>
      </c>
      <c r="C130" s="25">
        <v>-766599.76</v>
      </c>
      <c r="D130" s="25">
        <v>306618.23999999999</v>
      </c>
      <c r="E130" s="25">
        <v>130940</v>
      </c>
      <c r="F130" s="25">
        <v>130940</v>
      </c>
      <c r="G130" s="26">
        <v>175678.24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14" t="s">
        <v>211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6"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14" t="s">
        <v>212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6"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14" t="s">
        <v>213</v>
      </c>
      <c r="B133" s="25">
        <v>0</v>
      </c>
      <c r="C133" s="25">
        <v>19500</v>
      </c>
      <c r="D133" s="25">
        <v>19500</v>
      </c>
      <c r="E133" s="25">
        <v>19500</v>
      </c>
      <c r="F133" s="25">
        <v>19500</v>
      </c>
      <c r="G133" s="26"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11" t="s">
        <v>214</v>
      </c>
      <c r="B134" s="27">
        <v>179521505</v>
      </c>
      <c r="C134" s="27">
        <v>-164622835.75</v>
      </c>
      <c r="D134" s="27">
        <v>14898669.25</v>
      </c>
      <c r="E134" s="27">
        <v>9512733.25</v>
      </c>
      <c r="F134" s="27">
        <v>9512733.25</v>
      </c>
      <c r="G134" s="28">
        <v>5385936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14" t="s">
        <v>215</v>
      </c>
      <c r="B135" s="25">
        <v>5500000</v>
      </c>
      <c r="C135" s="25">
        <v>-2928194</v>
      </c>
      <c r="D135" s="25">
        <v>2571806</v>
      </c>
      <c r="E135" s="25">
        <v>0</v>
      </c>
      <c r="F135" s="25">
        <v>0</v>
      </c>
      <c r="G135" s="26">
        <v>2571806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14" t="s">
        <v>216</v>
      </c>
      <c r="B136" s="25">
        <v>174021505</v>
      </c>
      <c r="C136" s="25">
        <v>-161694641.75</v>
      </c>
      <c r="D136" s="25">
        <v>12326863.25</v>
      </c>
      <c r="E136" s="25">
        <v>9512733.25</v>
      </c>
      <c r="F136" s="25">
        <v>9512733.25</v>
      </c>
      <c r="G136" s="26">
        <v>2814130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14" t="s">
        <v>217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6"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11" t="s">
        <v>218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8"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14" t="s">
        <v>219</v>
      </c>
      <c r="B139" s="25">
        <v>0</v>
      </c>
      <c r="C139" s="25">
        <v>0</v>
      </c>
      <c r="D139" s="25">
        <v>0</v>
      </c>
      <c r="E139" s="25">
        <v>0</v>
      </c>
      <c r="F139" s="25">
        <v>0</v>
      </c>
      <c r="G139" s="26"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14" t="s">
        <v>220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6"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14" t="s">
        <v>221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6"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14" t="s">
        <v>222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6"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7" x14ac:dyDescent="0.25">
      <c r="A143" s="14" t="s">
        <v>223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  <c r="G143" s="26"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14" t="s">
        <v>224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6"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14" t="s">
        <v>225</v>
      </c>
      <c r="B145" s="25">
        <v>0</v>
      </c>
      <c r="C145" s="25">
        <v>0</v>
      </c>
      <c r="D145" s="25">
        <v>0</v>
      </c>
      <c r="E145" s="25">
        <v>0</v>
      </c>
      <c r="F145" s="25">
        <v>0</v>
      </c>
      <c r="G145" s="26"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11" t="s">
        <v>226</v>
      </c>
      <c r="B146" s="27">
        <v>3161702458</v>
      </c>
      <c r="C146" s="27">
        <v>-22336171.690000001</v>
      </c>
      <c r="D146" s="27">
        <v>3139366286.3099999</v>
      </c>
      <c r="E146" s="27">
        <v>2598432279</v>
      </c>
      <c r="F146" s="27">
        <v>2598432279</v>
      </c>
      <c r="G146" s="28">
        <v>540934007.31000006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14" t="s">
        <v>227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6"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14" t="s">
        <v>228</v>
      </c>
      <c r="B148" s="25">
        <v>3161702458</v>
      </c>
      <c r="C148" s="25">
        <v>-22336171.690000001</v>
      </c>
      <c r="D148" s="25">
        <v>3139366286.3099999</v>
      </c>
      <c r="E148" s="25">
        <v>2598432279</v>
      </c>
      <c r="F148" s="25">
        <v>2598432279</v>
      </c>
      <c r="G148" s="26">
        <v>540934007.31000006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14" t="s">
        <v>229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6"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11" t="s">
        <v>230</v>
      </c>
      <c r="B150" s="27">
        <v>652656881</v>
      </c>
      <c r="C150" s="27">
        <v>25809890</v>
      </c>
      <c r="D150" s="27">
        <v>678466771</v>
      </c>
      <c r="E150" s="27">
        <v>340892499.50999999</v>
      </c>
      <c r="F150" s="27">
        <v>340892499.50999999</v>
      </c>
      <c r="G150" s="28">
        <v>337574271.49000001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14" t="s">
        <v>231</v>
      </c>
      <c r="B151" s="25">
        <v>128407344</v>
      </c>
      <c r="C151" s="25">
        <v>12655084.92</v>
      </c>
      <c r="D151" s="25">
        <v>141062428.92000002</v>
      </c>
      <c r="E151" s="25">
        <v>98372231.030000001</v>
      </c>
      <c r="F151" s="25">
        <v>98372231.030000001</v>
      </c>
      <c r="G151" s="26">
        <v>42690197.890000001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14" t="s">
        <v>232</v>
      </c>
      <c r="B152" s="25">
        <v>515317250</v>
      </c>
      <c r="C152" s="25">
        <v>7877340.0800000001</v>
      </c>
      <c r="D152" s="25">
        <v>523194590.08000004</v>
      </c>
      <c r="E152" s="25">
        <v>232312722.31999999</v>
      </c>
      <c r="F152" s="25">
        <v>232312722.31999999</v>
      </c>
      <c r="G152" s="26">
        <v>290881867.75999999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14" t="s">
        <v>233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6">
        <v>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14" t="s">
        <v>234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6"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14" t="s">
        <v>235</v>
      </c>
      <c r="B155" s="25">
        <v>8932287</v>
      </c>
      <c r="C155" s="25">
        <v>5277465</v>
      </c>
      <c r="D155" s="25">
        <v>14209752</v>
      </c>
      <c r="E155" s="25">
        <v>10207546.16</v>
      </c>
      <c r="F155" s="25">
        <v>10207546.16</v>
      </c>
      <c r="G155" s="26">
        <v>4002205.84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14" t="s">
        <v>236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6"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14" t="s">
        <v>237</v>
      </c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6"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11" t="s">
        <v>64</v>
      </c>
      <c r="B158" s="27">
        <v>44096239578</v>
      </c>
      <c r="C158" s="27">
        <v>1545595395.5799999</v>
      </c>
      <c r="D158" s="27">
        <v>45641834973.580002</v>
      </c>
      <c r="E158" s="27">
        <v>29186165915.090004</v>
      </c>
      <c r="F158" s="27">
        <v>28286530191.620003</v>
      </c>
      <c r="G158" s="28">
        <v>16455669058.49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14"/>
      <c r="B159" s="25"/>
      <c r="C159" s="25"/>
      <c r="D159" s="25"/>
      <c r="E159" s="25"/>
      <c r="F159" s="25"/>
      <c r="G159" s="26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16"/>
      <c r="B160" s="29"/>
      <c r="C160" s="29"/>
      <c r="D160" s="29"/>
      <c r="E160" s="29"/>
      <c r="F160" s="29"/>
      <c r="G160" s="3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 t="s">
        <v>2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</sheetData>
  <mergeCells count="11">
    <mergeCell ref="F8:F9"/>
    <mergeCell ref="A1:G1"/>
    <mergeCell ref="A2:G2"/>
    <mergeCell ref="A3:G3"/>
    <mergeCell ref="A4:G4"/>
    <mergeCell ref="A5:G5"/>
    <mergeCell ref="B8:B9"/>
    <mergeCell ref="B7:F7"/>
    <mergeCell ref="G7:G9"/>
    <mergeCell ref="D8:D9"/>
    <mergeCell ref="E8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0"/>
  <sheetViews>
    <sheetView showGridLines="0" workbookViewId="0">
      <selection activeCell="B10" sqref="B10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26" x14ac:dyDescent="0.25">
      <c r="A1" s="159" t="s">
        <v>1</v>
      </c>
      <c r="B1" s="159"/>
      <c r="C1" s="159"/>
      <c r="D1" s="159"/>
      <c r="E1" s="159"/>
      <c r="F1" s="159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59" t="s">
        <v>4</v>
      </c>
      <c r="B2" s="159"/>
      <c r="C2" s="159"/>
      <c r="D2" s="159"/>
      <c r="E2" s="159"/>
      <c r="F2" s="159"/>
      <c r="G2" s="1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9" t="s">
        <v>65</v>
      </c>
      <c r="B3" s="159"/>
      <c r="C3" s="159"/>
      <c r="D3" s="159"/>
      <c r="E3" s="159"/>
      <c r="F3" s="159"/>
      <c r="G3" s="1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59" t="s">
        <v>0</v>
      </c>
      <c r="B4" s="159"/>
      <c r="C4" s="159"/>
      <c r="D4" s="159"/>
      <c r="E4" s="159"/>
      <c r="F4" s="159"/>
      <c r="G4" s="1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9" t="s">
        <v>3</v>
      </c>
      <c r="B5" s="159"/>
      <c r="C5" s="159"/>
      <c r="D5" s="159"/>
      <c r="E5" s="159"/>
      <c r="F5" s="159"/>
      <c r="G5" s="1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2"/>
      <c r="B6" s="42"/>
      <c r="C6" s="42"/>
      <c r="D6" s="42"/>
      <c r="E6" s="42"/>
      <c r="F6" s="42"/>
      <c r="G6" s="4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3"/>
      <c r="B7" s="147" t="s">
        <v>27</v>
      </c>
      <c r="C7" s="147"/>
      <c r="D7" s="147"/>
      <c r="E7" s="147"/>
      <c r="F7" s="147"/>
      <c r="G7" s="161" t="s">
        <v>13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 t="s">
        <v>6</v>
      </c>
      <c r="B8" s="160" t="s">
        <v>8</v>
      </c>
      <c r="C8" s="5" t="s">
        <v>9</v>
      </c>
      <c r="D8" s="160" t="s">
        <v>11</v>
      </c>
      <c r="E8" s="160" t="s">
        <v>29</v>
      </c>
      <c r="F8" s="160" t="s">
        <v>12</v>
      </c>
      <c r="G8" s="16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6" t="s">
        <v>7</v>
      </c>
      <c r="B9" s="149"/>
      <c r="C9" s="7" t="s">
        <v>10</v>
      </c>
      <c r="D9" s="149"/>
      <c r="E9" s="149"/>
      <c r="F9" s="149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9" t="s">
        <v>66</v>
      </c>
      <c r="B10" s="23">
        <v>25485589578</v>
      </c>
      <c r="C10" s="23">
        <v>1183117783.9200001</v>
      </c>
      <c r="D10" s="23">
        <v>26668707361.920002</v>
      </c>
      <c r="E10" s="23">
        <v>15825137773.01</v>
      </c>
      <c r="F10" s="23">
        <v>14982124929.15</v>
      </c>
      <c r="G10" s="24">
        <v>10843569588.91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67</v>
      </c>
      <c r="B11" s="27">
        <v>16659824069</v>
      </c>
      <c r="C11" s="27">
        <v>961848842.41000009</v>
      </c>
      <c r="D11" s="27">
        <v>17621672911.41</v>
      </c>
      <c r="E11" s="27">
        <v>11015225641.880001</v>
      </c>
      <c r="F11" s="27">
        <v>10511281928.889999</v>
      </c>
      <c r="G11" s="28">
        <v>6606447269.5300007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4" t="s">
        <v>68</v>
      </c>
      <c r="B12" s="25">
        <v>28442800</v>
      </c>
      <c r="C12" s="25">
        <v>2330320.63</v>
      </c>
      <c r="D12" s="25">
        <v>30773120.630000003</v>
      </c>
      <c r="E12" s="25">
        <v>20087876.880000003</v>
      </c>
      <c r="F12" s="25">
        <v>19640408.880000003</v>
      </c>
      <c r="G12" s="26">
        <v>10685243.75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4" t="s">
        <v>69</v>
      </c>
      <c r="B13" s="25">
        <v>452169275</v>
      </c>
      <c r="C13" s="25">
        <v>-32551177.260000002</v>
      </c>
      <c r="D13" s="25">
        <v>419618097.74000001</v>
      </c>
      <c r="E13" s="25">
        <v>280546562.44</v>
      </c>
      <c r="F13" s="25">
        <v>267163582.21999997</v>
      </c>
      <c r="G13" s="26">
        <v>139071535.30000001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4" t="s">
        <v>70</v>
      </c>
      <c r="B14" s="25">
        <v>14737665</v>
      </c>
      <c r="C14" s="25">
        <v>-133735.83000000002</v>
      </c>
      <c r="D14" s="25">
        <v>14603929.169999998</v>
      </c>
      <c r="E14" s="25">
        <v>9507033.120000001</v>
      </c>
      <c r="F14" s="25">
        <v>9125312.0599999987</v>
      </c>
      <c r="G14" s="26">
        <v>5096896.05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4" t="s">
        <v>71</v>
      </c>
      <c r="B15" s="25">
        <v>4837938339</v>
      </c>
      <c r="C15" s="25">
        <v>23418345.57</v>
      </c>
      <c r="D15" s="25">
        <v>4861356684.5699997</v>
      </c>
      <c r="E15" s="25">
        <v>2677701078.0799999</v>
      </c>
      <c r="F15" s="25">
        <v>2481903583.5799999</v>
      </c>
      <c r="G15" s="26">
        <v>2183655606.4900002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4" t="s">
        <v>72</v>
      </c>
      <c r="B16" s="25">
        <v>2901554421</v>
      </c>
      <c r="C16" s="25">
        <v>-136212364.97999999</v>
      </c>
      <c r="D16" s="25">
        <v>2765342056.02</v>
      </c>
      <c r="E16" s="25">
        <v>2224612284.5799999</v>
      </c>
      <c r="F16" s="25">
        <v>2186208024.71</v>
      </c>
      <c r="G16" s="26">
        <v>540729771.43999994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4" t="s">
        <v>73</v>
      </c>
      <c r="B17" s="25">
        <v>423013736</v>
      </c>
      <c r="C17" s="25">
        <v>-18997279</v>
      </c>
      <c r="D17" s="25">
        <v>404016457</v>
      </c>
      <c r="E17" s="25">
        <v>266142081.01999998</v>
      </c>
      <c r="F17" s="25">
        <v>255080236.03000003</v>
      </c>
      <c r="G17" s="26">
        <v>137874375.97999999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4" t="s">
        <v>74</v>
      </c>
      <c r="B18" s="25">
        <v>257342821</v>
      </c>
      <c r="C18" s="25">
        <v>49518085.82</v>
      </c>
      <c r="D18" s="25">
        <v>306860906.81999999</v>
      </c>
      <c r="E18" s="25">
        <v>144629701.88</v>
      </c>
      <c r="F18" s="25">
        <v>116048645.77000001</v>
      </c>
      <c r="G18" s="26">
        <v>162231204.94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4" t="s">
        <v>75</v>
      </c>
      <c r="B19" s="25">
        <v>399082255</v>
      </c>
      <c r="C19" s="25">
        <v>-22132238.07</v>
      </c>
      <c r="D19" s="25">
        <v>376950016.93000001</v>
      </c>
      <c r="E19" s="25">
        <v>290406984.91999996</v>
      </c>
      <c r="F19" s="25">
        <v>259659185.88000003</v>
      </c>
      <c r="G19" s="26">
        <v>86543032.010000005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4" t="s">
        <v>76</v>
      </c>
      <c r="B20" s="25">
        <v>123063288</v>
      </c>
      <c r="C20" s="25">
        <v>-39521345.109999999</v>
      </c>
      <c r="D20" s="25">
        <v>83541942.890000001</v>
      </c>
      <c r="E20" s="25">
        <v>43935334.460000001</v>
      </c>
      <c r="F20" s="25">
        <v>39818702.660000004</v>
      </c>
      <c r="G20" s="26">
        <v>39606608.43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4" t="s">
        <v>77</v>
      </c>
      <c r="B21" s="25">
        <v>53332011</v>
      </c>
      <c r="C21" s="25">
        <v>9592112.2300000004</v>
      </c>
      <c r="D21" s="25">
        <v>62924123.229999997</v>
      </c>
      <c r="E21" s="25">
        <v>33310399.23</v>
      </c>
      <c r="F21" s="25">
        <v>30117156.32</v>
      </c>
      <c r="G21" s="26">
        <v>29613724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4" t="s">
        <v>78</v>
      </c>
      <c r="B22" s="25">
        <v>89757075</v>
      </c>
      <c r="C22" s="25">
        <v>7140531.2200000007</v>
      </c>
      <c r="D22" s="25">
        <v>96897606.219999999</v>
      </c>
      <c r="E22" s="25">
        <v>66694602.149999999</v>
      </c>
      <c r="F22" s="25">
        <v>63411826.470000006</v>
      </c>
      <c r="G22" s="26">
        <v>30203004.07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4" t="s">
        <v>79</v>
      </c>
      <c r="B23" s="25">
        <v>467907625</v>
      </c>
      <c r="C23" s="25">
        <v>72586841.340000004</v>
      </c>
      <c r="D23" s="25">
        <v>540494466.33999991</v>
      </c>
      <c r="E23" s="25">
        <v>316425445.86000001</v>
      </c>
      <c r="F23" s="25">
        <v>286585851.99000001</v>
      </c>
      <c r="G23" s="26">
        <v>224069020.48000002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4" t="s">
        <v>80</v>
      </c>
      <c r="B24" s="25">
        <v>1350000</v>
      </c>
      <c r="C24" s="25">
        <v>-665536</v>
      </c>
      <c r="D24" s="25">
        <v>684464</v>
      </c>
      <c r="E24" s="25">
        <v>0</v>
      </c>
      <c r="F24" s="25">
        <v>0</v>
      </c>
      <c r="G24" s="26">
        <v>684464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4" t="s">
        <v>81</v>
      </c>
      <c r="B25" s="25">
        <v>831942010</v>
      </c>
      <c r="C25" s="25">
        <v>-425666</v>
      </c>
      <c r="D25" s="25">
        <v>831516344</v>
      </c>
      <c r="E25" s="25">
        <v>523149448.39999998</v>
      </c>
      <c r="F25" s="25">
        <v>511084093.14999998</v>
      </c>
      <c r="G25" s="26">
        <v>308366895.60000002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4" t="s">
        <v>82</v>
      </c>
      <c r="B26" s="25">
        <v>3698391588</v>
      </c>
      <c r="C26" s="25">
        <v>64150000</v>
      </c>
      <c r="D26" s="25">
        <v>3762541588</v>
      </c>
      <c r="E26" s="25">
        <v>2824669447.98</v>
      </c>
      <c r="F26" s="25">
        <v>2824491584.6900001</v>
      </c>
      <c r="G26" s="26">
        <v>937872140.0200001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4" t="s">
        <v>83</v>
      </c>
      <c r="B27" s="25">
        <v>291033043</v>
      </c>
      <c r="C27" s="25">
        <v>-174254419.89000002</v>
      </c>
      <c r="D27" s="25">
        <v>116778623.10999998</v>
      </c>
      <c r="E27" s="25">
        <v>19531343.91</v>
      </c>
      <c r="F27" s="25">
        <v>19116466.68</v>
      </c>
      <c r="G27" s="26">
        <v>97247279.200000003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4" t="s">
        <v>84</v>
      </c>
      <c r="B28" s="25">
        <v>114926646</v>
      </c>
      <c r="C28" s="25">
        <v>-523423.66</v>
      </c>
      <c r="D28" s="25">
        <v>114403222.34</v>
      </c>
      <c r="E28" s="25">
        <v>74927496.420000002</v>
      </c>
      <c r="F28" s="25">
        <v>72045937.739999995</v>
      </c>
      <c r="G28" s="26">
        <v>39475725.920000002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4" t="s">
        <v>85</v>
      </c>
      <c r="B29" s="25">
        <v>426909569</v>
      </c>
      <c r="C29" s="25">
        <v>-2247118.7600000002</v>
      </c>
      <c r="D29" s="25">
        <v>424662450.24000001</v>
      </c>
      <c r="E29" s="25">
        <v>293629814.04000002</v>
      </c>
      <c r="F29" s="25">
        <v>288942910.15999997</v>
      </c>
      <c r="G29" s="26">
        <v>131032636.2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4" t="s">
        <v>86</v>
      </c>
      <c r="B30" s="25">
        <v>984897674</v>
      </c>
      <c r="C30" s="25">
        <v>1167194944.73</v>
      </c>
      <c r="D30" s="25">
        <v>2152092618.73</v>
      </c>
      <c r="E30" s="25">
        <v>722379790.91000009</v>
      </c>
      <c r="F30" s="25">
        <v>665163216.71000004</v>
      </c>
      <c r="G30" s="26">
        <v>1429712827.8200002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14" t="s">
        <v>87</v>
      </c>
      <c r="B31" s="25">
        <v>92990756</v>
      </c>
      <c r="C31" s="25">
        <v>-27645388.32</v>
      </c>
      <c r="D31" s="25">
        <v>65345367.679999992</v>
      </c>
      <c r="E31" s="25">
        <v>33113003.960000001</v>
      </c>
      <c r="F31" s="25">
        <v>27330217.27</v>
      </c>
      <c r="G31" s="26">
        <v>32232363.719999999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14" t="s">
        <v>88</v>
      </c>
      <c r="B32" s="25">
        <v>66077040</v>
      </c>
      <c r="C32" s="25">
        <v>-11170500.35</v>
      </c>
      <c r="D32" s="25">
        <v>54906539.649999999</v>
      </c>
      <c r="E32" s="25">
        <v>37204502.600000001</v>
      </c>
      <c r="F32" s="25">
        <v>35881231.549999997</v>
      </c>
      <c r="G32" s="26">
        <v>17702037.050000001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4" t="s">
        <v>89</v>
      </c>
      <c r="B33" s="25">
        <v>102964432</v>
      </c>
      <c r="C33" s="25">
        <v>32397854.100000001</v>
      </c>
      <c r="D33" s="25">
        <v>135362286.09999999</v>
      </c>
      <c r="E33" s="25">
        <v>112621409.04000001</v>
      </c>
      <c r="F33" s="25">
        <v>52463754.369999997</v>
      </c>
      <c r="G33" s="26">
        <v>22740877.059999999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11" t="s">
        <v>90</v>
      </c>
      <c r="B34" s="27">
        <v>219358234</v>
      </c>
      <c r="C34" s="27">
        <v>10441500</v>
      </c>
      <c r="D34" s="27">
        <v>229799734</v>
      </c>
      <c r="E34" s="27">
        <v>167652501</v>
      </c>
      <c r="F34" s="27">
        <v>167652501</v>
      </c>
      <c r="G34" s="28">
        <v>62147233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14" t="s">
        <v>91</v>
      </c>
      <c r="B35" s="25">
        <v>219358234</v>
      </c>
      <c r="C35" s="25">
        <v>10441500</v>
      </c>
      <c r="D35" s="25">
        <v>229799734</v>
      </c>
      <c r="E35" s="25">
        <v>167652501</v>
      </c>
      <c r="F35" s="25">
        <v>167652501</v>
      </c>
      <c r="G35" s="26">
        <v>62147233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11" t="s">
        <v>92</v>
      </c>
      <c r="B36" s="27">
        <v>611036980</v>
      </c>
      <c r="C36" s="27">
        <v>8000000</v>
      </c>
      <c r="D36" s="27">
        <v>619036980</v>
      </c>
      <c r="E36" s="27">
        <v>458229319</v>
      </c>
      <c r="F36" s="27">
        <v>458229319</v>
      </c>
      <c r="G36" s="28">
        <v>160807661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4" t="s">
        <v>93</v>
      </c>
      <c r="B37" s="25">
        <v>611036980</v>
      </c>
      <c r="C37" s="25">
        <v>8000000</v>
      </c>
      <c r="D37" s="25">
        <v>619036980</v>
      </c>
      <c r="E37" s="25">
        <v>458229319</v>
      </c>
      <c r="F37" s="25">
        <v>458229319</v>
      </c>
      <c r="G37" s="26">
        <v>160807661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1" t="s">
        <v>94</v>
      </c>
      <c r="B38" s="27">
        <v>531682106</v>
      </c>
      <c r="C38" s="27">
        <v>200000</v>
      </c>
      <c r="D38" s="27">
        <v>531882106</v>
      </c>
      <c r="E38" s="27">
        <v>430511420</v>
      </c>
      <c r="F38" s="27">
        <v>430511420</v>
      </c>
      <c r="G38" s="28">
        <v>101370686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14" t="s">
        <v>95</v>
      </c>
      <c r="B39" s="25">
        <v>28525758</v>
      </c>
      <c r="C39" s="25">
        <v>0</v>
      </c>
      <c r="D39" s="25">
        <v>28525758</v>
      </c>
      <c r="E39" s="25">
        <v>22299212</v>
      </c>
      <c r="F39" s="25">
        <v>22299212</v>
      </c>
      <c r="G39" s="26">
        <v>6226546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14" t="s">
        <v>96</v>
      </c>
      <c r="B40" s="25">
        <v>208235748</v>
      </c>
      <c r="C40" s="25">
        <v>0</v>
      </c>
      <c r="D40" s="25">
        <v>208235748</v>
      </c>
      <c r="E40" s="25">
        <v>154013808</v>
      </c>
      <c r="F40" s="25">
        <v>154013808</v>
      </c>
      <c r="G40" s="26">
        <v>54221940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4" t="s">
        <v>97</v>
      </c>
      <c r="B41" s="25">
        <v>36796032</v>
      </c>
      <c r="C41" s="25">
        <v>200000</v>
      </c>
      <c r="D41" s="25">
        <v>36996032</v>
      </c>
      <c r="E41" s="25">
        <v>25808610</v>
      </c>
      <c r="F41" s="25">
        <v>25808610</v>
      </c>
      <c r="G41" s="26">
        <v>11187422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4" t="s">
        <v>98</v>
      </c>
      <c r="B42" s="25">
        <v>27638025</v>
      </c>
      <c r="C42" s="25">
        <v>0</v>
      </c>
      <c r="D42" s="25">
        <v>27638025</v>
      </c>
      <c r="E42" s="25">
        <v>20941160</v>
      </c>
      <c r="F42" s="25">
        <v>20941160</v>
      </c>
      <c r="G42" s="26">
        <v>6696865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4" t="s">
        <v>99</v>
      </c>
      <c r="B43" s="25">
        <v>201900416</v>
      </c>
      <c r="C43" s="25">
        <v>0</v>
      </c>
      <c r="D43" s="25">
        <v>201900416</v>
      </c>
      <c r="E43" s="25">
        <v>182895501</v>
      </c>
      <c r="F43" s="25">
        <v>182895501</v>
      </c>
      <c r="G43" s="26">
        <v>19004915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14" t="s">
        <v>100</v>
      </c>
      <c r="B44" s="25">
        <v>28586127</v>
      </c>
      <c r="C44" s="25">
        <v>0</v>
      </c>
      <c r="D44" s="25">
        <v>28586127</v>
      </c>
      <c r="E44" s="25">
        <v>24553129</v>
      </c>
      <c r="F44" s="25">
        <v>24553129</v>
      </c>
      <c r="G44" s="26">
        <v>4032998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" x14ac:dyDescent="0.25">
      <c r="A45" s="11" t="s">
        <v>101</v>
      </c>
      <c r="B45" s="27">
        <v>5513725729</v>
      </c>
      <c r="C45" s="27">
        <v>202627441.50999999</v>
      </c>
      <c r="D45" s="27">
        <v>5716353170.5100002</v>
      </c>
      <c r="E45" s="27">
        <v>3741672542.1300001</v>
      </c>
      <c r="F45" s="27">
        <v>3402603411.2599998</v>
      </c>
      <c r="G45" s="28">
        <v>1974680628.3799999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" x14ac:dyDescent="0.25">
      <c r="A46" s="14" t="s">
        <v>102</v>
      </c>
      <c r="B46" s="25">
        <v>14552068</v>
      </c>
      <c r="C46" s="25">
        <v>-844091</v>
      </c>
      <c r="D46" s="25">
        <v>13707977</v>
      </c>
      <c r="E46" s="25">
        <v>9727444</v>
      </c>
      <c r="F46" s="25">
        <v>9714420</v>
      </c>
      <c r="G46" s="26">
        <v>3980533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14" t="s">
        <v>103</v>
      </c>
      <c r="B47" s="25">
        <v>7017913</v>
      </c>
      <c r="C47" s="25">
        <v>-4930210</v>
      </c>
      <c r="D47" s="25">
        <v>2087703</v>
      </c>
      <c r="E47" s="25">
        <v>2087703</v>
      </c>
      <c r="F47" s="25">
        <v>2087703</v>
      </c>
      <c r="G47" s="26"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7" x14ac:dyDescent="0.25">
      <c r="A48" s="14" t="s">
        <v>104</v>
      </c>
      <c r="B48" s="25">
        <v>42375283</v>
      </c>
      <c r="C48" s="25">
        <v>-3850909.94</v>
      </c>
      <c r="D48" s="25">
        <v>38524373.060000002</v>
      </c>
      <c r="E48" s="25">
        <v>23449180.530000001</v>
      </c>
      <c r="F48" s="25">
        <v>22983433.530000001</v>
      </c>
      <c r="G48" s="26">
        <v>15075192.530000001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14" t="s">
        <v>105</v>
      </c>
      <c r="B49" s="25">
        <v>240984231</v>
      </c>
      <c r="C49" s="25">
        <v>-40974252.160000004</v>
      </c>
      <c r="D49" s="25">
        <v>200009978.84</v>
      </c>
      <c r="E49" s="25">
        <v>155169280.24000001</v>
      </c>
      <c r="F49" s="25">
        <v>151609887.19</v>
      </c>
      <c r="G49" s="26">
        <v>44840698.600000001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14" t="s">
        <v>106</v>
      </c>
      <c r="B50" s="25">
        <v>430014270</v>
      </c>
      <c r="C50" s="25">
        <v>5200000</v>
      </c>
      <c r="D50" s="25">
        <v>435214270</v>
      </c>
      <c r="E50" s="25">
        <v>5200000</v>
      </c>
      <c r="F50" s="25">
        <v>0</v>
      </c>
      <c r="G50" s="26">
        <v>430014270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7" x14ac:dyDescent="0.25">
      <c r="A51" s="14" t="s">
        <v>107</v>
      </c>
      <c r="B51" s="25">
        <v>221793781</v>
      </c>
      <c r="C51" s="25">
        <v>-131225504</v>
      </c>
      <c r="D51" s="25">
        <v>90568277</v>
      </c>
      <c r="E51" s="25">
        <v>47250885.700000003</v>
      </c>
      <c r="F51" s="25">
        <v>42969482</v>
      </c>
      <c r="G51" s="26">
        <v>43317391.299999997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14" t="s">
        <v>108</v>
      </c>
      <c r="B52" s="25">
        <v>347611628</v>
      </c>
      <c r="C52" s="25">
        <v>-10384770</v>
      </c>
      <c r="D52" s="25">
        <v>337226858</v>
      </c>
      <c r="E52" s="25">
        <v>121417328</v>
      </c>
      <c r="F52" s="25">
        <v>7417328</v>
      </c>
      <c r="G52" s="26">
        <v>215809530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14" t="s">
        <v>109</v>
      </c>
      <c r="B53" s="25">
        <v>233254386</v>
      </c>
      <c r="C53" s="25">
        <v>-37299697</v>
      </c>
      <c r="D53" s="25">
        <v>195954689</v>
      </c>
      <c r="E53" s="25">
        <v>152385605</v>
      </c>
      <c r="F53" s="25">
        <v>143831830</v>
      </c>
      <c r="G53" s="26">
        <v>43569084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14" t="s">
        <v>110</v>
      </c>
      <c r="B54" s="25">
        <v>122414838</v>
      </c>
      <c r="C54" s="25">
        <v>-1355464</v>
      </c>
      <c r="D54" s="25">
        <v>121059374</v>
      </c>
      <c r="E54" s="25">
        <v>82386529</v>
      </c>
      <c r="F54" s="25">
        <v>79142056</v>
      </c>
      <c r="G54" s="26">
        <v>38672845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7" x14ac:dyDescent="0.25">
      <c r="A55" s="14" t="s">
        <v>111</v>
      </c>
      <c r="B55" s="25">
        <v>20273982</v>
      </c>
      <c r="C55" s="25">
        <v>0</v>
      </c>
      <c r="D55" s="25">
        <v>20273982</v>
      </c>
      <c r="E55" s="25">
        <v>17207264</v>
      </c>
      <c r="F55" s="25">
        <v>17002552</v>
      </c>
      <c r="G55" s="26">
        <v>3066718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14" t="s">
        <v>112</v>
      </c>
      <c r="B56" s="25">
        <v>23286260</v>
      </c>
      <c r="C56" s="25">
        <v>0</v>
      </c>
      <c r="D56" s="25">
        <v>23286260</v>
      </c>
      <c r="E56" s="25">
        <v>7168762</v>
      </c>
      <c r="F56" s="25">
        <v>6958093</v>
      </c>
      <c r="G56" s="26">
        <v>16117498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14" t="s">
        <v>113</v>
      </c>
      <c r="B57" s="25">
        <v>3324943</v>
      </c>
      <c r="C57" s="25">
        <v>0</v>
      </c>
      <c r="D57" s="25">
        <v>3324943</v>
      </c>
      <c r="E57" s="25">
        <v>2890807</v>
      </c>
      <c r="F57" s="25">
        <v>2890807</v>
      </c>
      <c r="G57" s="26">
        <v>434136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14" t="s">
        <v>114</v>
      </c>
      <c r="B58" s="25">
        <v>62648613</v>
      </c>
      <c r="C58" s="25">
        <v>-4481834</v>
      </c>
      <c r="D58" s="25">
        <v>58166779</v>
      </c>
      <c r="E58" s="25">
        <v>43414433</v>
      </c>
      <c r="F58" s="25">
        <v>30607744</v>
      </c>
      <c r="G58" s="26">
        <v>14752346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14" t="s">
        <v>115</v>
      </c>
      <c r="B59" s="25">
        <v>4730701</v>
      </c>
      <c r="C59" s="25">
        <v>-75362</v>
      </c>
      <c r="D59" s="25">
        <v>4655339</v>
      </c>
      <c r="E59" s="25">
        <v>1910567</v>
      </c>
      <c r="F59" s="25">
        <v>1642055</v>
      </c>
      <c r="G59" s="26">
        <v>2744772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14" t="s">
        <v>116</v>
      </c>
      <c r="B60" s="25">
        <v>40832218</v>
      </c>
      <c r="C60" s="25">
        <v>280798040.13999999</v>
      </c>
      <c r="D60" s="25">
        <v>321630258.13999999</v>
      </c>
      <c r="E60" s="25">
        <v>306545746.13999999</v>
      </c>
      <c r="F60" s="25">
        <v>298456709.13999999</v>
      </c>
      <c r="G60" s="26">
        <v>15084512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14" t="s">
        <v>117</v>
      </c>
      <c r="B61" s="25">
        <v>19961128</v>
      </c>
      <c r="C61" s="25">
        <v>-317457</v>
      </c>
      <c r="D61" s="25">
        <v>19643671</v>
      </c>
      <c r="E61" s="25">
        <v>4022190.5200000005</v>
      </c>
      <c r="F61" s="25">
        <v>4012260.5200000005</v>
      </c>
      <c r="G61" s="26">
        <v>15621480.48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14" t="s">
        <v>118</v>
      </c>
      <c r="B62" s="25">
        <v>76484997</v>
      </c>
      <c r="C62" s="25">
        <v>47486</v>
      </c>
      <c r="D62" s="25">
        <v>76532483</v>
      </c>
      <c r="E62" s="25">
        <v>2047475.05</v>
      </c>
      <c r="F62" s="25">
        <v>2047475.05</v>
      </c>
      <c r="G62" s="26">
        <v>74485007.950000003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14" t="s">
        <v>119</v>
      </c>
      <c r="B63" s="25">
        <v>107297972</v>
      </c>
      <c r="C63" s="25">
        <v>-81290760</v>
      </c>
      <c r="D63" s="25">
        <v>26007212</v>
      </c>
      <c r="E63" s="25">
        <v>5692786.9799999995</v>
      </c>
      <c r="F63" s="25">
        <v>5692786.9799999995</v>
      </c>
      <c r="G63" s="26">
        <v>20314425.02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7" x14ac:dyDescent="0.25">
      <c r="A64" s="14" t="s">
        <v>120</v>
      </c>
      <c r="B64" s="25">
        <v>294704310</v>
      </c>
      <c r="C64" s="25">
        <v>-91557771</v>
      </c>
      <c r="D64" s="25">
        <v>203146539</v>
      </c>
      <c r="E64" s="25">
        <v>94163899</v>
      </c>
      <c r="F64" s="25">
        <v>94163899</v>
      </c>
      <c r="G64" s="26">
        <v>108982640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14" t="s">
        <v>121</v>
      </c>
      <c r="B65" s="25">
        <v>281681312</v>
      </c>
      <c r="C65" s="25">
        <v>430096689</v>
      </c>
      <c r="D65" s="25">
        <v>711778001</v>
      </c>
      <c r="E65" s="25">
        <v>619785978</v>
      </c>
      <c r="F65" s="25">
        <v>609595815</v>
      </c>
      <c r="G65" s="26">
        <v>91992023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14" t="s">
        <v>122</v>
      </c>
      <c r="B66" s="25">
        <v>5499863</v>
      </c>
      <c r="C66" s="25">
        <v>-1135722</v>
      </c>
      <c r="D66" s="25">
        <v>4364141</v>
      </c>
      <c r="E66" s="25">
        <v>3251269</v>
      </c>
      <c r="F66" s="25">
        <v>3099392</v>
      </c>
      <c r="G66" s="26">
        <v>1112872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14" t="s">
        <v>123</v>
      </c>
      <c r="B67" s="25">
        <v>1824811159</v>
      </c>
      <c r="C67" s="25">
        <v>16084933</v>
      </c>
      <c r="D67" s="25">
        <v>1840896092</v>
      </c>
      <c r="E67" s="25">
        <v>1406208415</v>
      </c>
      <c r="F67" s="25">
        <v>1265896951.3799999</v>
      </c>
      <c r="G67" s="26">
        <v>434687677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 x14ac:dyDescent="0.25">
      <c r="A68" s="14" t="s">
        <v>124</v>
      </c>
      <c r="B68" s="25">
        <v>2179096</v>
      </c>
      <c r="C68" s="25">
        <v>64963</v>
      </c>
      <c r="D68" s="25">
        <v>2244059</v>
      </c>
      <c r="E68" s="25">
        <v>1843327</v>
      </c>
      <c r="F68" s="25">
        <v>1843327</v>
      </c>
      <c r="G68" s="26">
        <v>400732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14" t="s">
        <v>125</v>
      </c>
      <c r="B69" s="25">
        <v>60792973</v>
      </c>
      <c r="C69" s="25">
        <v>0</v>
      </c>
      <c r="D69" s="25">
        <v>60792973</v>
      </c>
      <c r="E69" s="25">
        <v>24631820</v>
      </c>
      <c r="F69" s="25">
        <v>24421967.5</v>
      </c>
      <c r="G69" s="26">
        <v>36161153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14" t="s">
        <v>126</v>
      </c>
      <c r="B70" s="25">
        <v>7373662</v>
      </c>
      <c r="C70" s="25">
        <v>0</v>
      </c>
      <c r="D70" s="25">
        <v>7373662</v>
      </c>
      <c r="E70" s="25">
        <v>5307292</v>
      </c>
      <c r="F70" s="25">
        <v>4809530</v>
      </c>
      <c r="G70" s="26">
        <v>2066370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14" t="s">
        <v>127</v>
      </c>
      <c r="B71" s="25">
        <v>36565062</v>
      </c>
      <c r="C71" s="25">
        <v>0</v>
      </c>
      <c r="D71" s="25">
        <v>36565062</v>
      </c>
      <c r="E71" s="25">
        <v>3915778</v>
      </c>
      <c r="F71" s="25">
        <v>3915778</v>
      </c>
      <c r="G71" s="26">
        <v>32649284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14" t="s">
        <v>128</v>
      </c>
      <c r="B72" s="25">
        <v>2523780</v>
      </c>
      <c r="C72" s="25">
        <v>0</v>
      </c>
      <c r="D72" s="25">
        <v>2523780</v>
      </c>
      <c r="E72" s="25">
        <v>2142126</v>
      </c>
      <c r="F72" s="25">
        <v>1949006</v>
      </c>
      <c r="G72" s="26">
        <v>381654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14" t="s">
        <v>129</v>
      </c>
      <c r="B73" s="25">
        <v>140302988</v>
      </c>
      <c r="C73" s="25">
        <v>-140302988</v>
      </c>
      <c r="D73" s="25">
        <v>0</v>
      </c>
      <c r="E73" s="25">
        <v>0</v>
      </c>
      <c r="F73" s="25">
        <v>0</v>
      </c>
      <c r="G73" s="26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14" t="s">
        <v>130</v>
      </c>
      <c r="B74" s="25">
        <v>65780000</v>
      </c>
      <c r="C74" s="25">
        <v>-1734038</v>
      </c>
      <c r="D74" s="25">
        <v>64045962</v>
      </c>
      <c r="E74" s="25">
        <v>45195147</v>
      </c>
      <c r="F74" s="25">
        <v>44930571</v>
      </c>
      <c r="G74" s="26">
        <v>18850815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4" t="s">
        <v>131</v>
      </c>
      <c r="B75" s="25">
        <v>41363746</v>
      </c>
      <c r="C75" s="25">
        <v>0</v>
      </c>
      <c r="D75" s="25">
        <v>41363746</v>
      </c>
      <c r="E75" s="25">
        <v>19069808</v>
      </c>
      <c r="F75" s="25">
        <v>19069808</v>
      </c>
      <c r="G75" s="26">
        <v>22293938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14" t="s">
        <v>132</v>
      </c>
      <c r="B76" s="25">
        <v>25295169</v>
      </c>
      <c r="C76" s="25">
        <v>1324654</v>
      </c>
      <c r="D76" s="25">
        <v>26619823</v>
      </c>
      <c r="E76" s="25">
        <v>20058080</v>
      </c>
      <c r="F76" s="25">
        <v>19702480</v>
      </c>
      <c r="G76" s="26">
        <v>6561743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14" t="s">
        <v>133</v>
      </c>
      <c r="B77" s="25">
        <v>31888591</v>
      </c>
      <c r="C77" s="25">
        <v>647500</v>
      </c>
      <c r="D77" s="25">
        <v>32536091</v>
      </c>
      <c r="E77" s="25">
        <v>19587145</v>
      </c>
      <c r="F77" s="25">
        <v>19537056</v>
      </c>
      <c r="G77" s="26">
        <v>12948946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14" t="s">
        <v>134</v>
      </c>
      <c r="B78" s="25">
        <v>69714281</v>
      </c>
      <c r="C78" s="25">
        <v>1718819.4100000001</v>
      </c>
      <c r="D78" s="25">
        <v>71433100.409999996</v>
      </c>
      <c r="E78" s="25">
        <v>37365804.410000004</v>
      </c>
      <c r="F78" s="25">
        <v>35762004.410000004</v>
      </c>
      <c r="G78" s="26">
        <v>34067296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14" t="s">
        <v>135</v>
      </c>
      <c r="B79" s="25">
        <v>12929010</v>
      </c>
      <c r="C79" s="25">
        <v>145893.76999999999</v>
      </c>
      <c r="D79" s="25">
        <v>13074903.77</v>
      </c>
      <c r="E79" s="25">
        <v>6325692.7700000005</v>
      </c>
      <c r="F79" s="25">
        <v>6325692.7700000005</v>
      </c>
      <c r="G79" s="26">
        <v>6749211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14" t="s">
        <v>136</v>
      </c>
      <c r="B80" s="25">
        <v>9171371</v>
      </c>
      <c r="C80" s="25">
        <v>-6491.35</v>
      </c>
      <c r="D80" s="25">
        <v>9164879.6500000004</v>
      </c>
      <c r="E80" s="25">
        <v>5627778.6500000004</v>
      </c>
      <c r="F80" s="25">
        <v>4870605.6500000004</v>
      </c>
      <c r="G80" s="26">
        <v>3537101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14" t="s">
        <v>137</v>
      </c>
      <c r="B81" s="25">
        <v>8577753</v>
      </c>
      <c r="C81" s="25">
        <v>51418.11</v>
      </c>
      <c r="D81" s="25">
        <v>8629171.1099999994</v>
      </c>
      <c r="E81" s="25">
        <v>5409375.1100000003</v>
      </c>
      <c r="F81" s="25">
        <v>5367948.1100000003</v>
      </c>
      <c r="G81" s="26">
        <v>3219796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14" t="s">
        <v>138</v>
      </c>
      <c r="B82" s="25">
        <v>6225495</v>
      </c>
      <c r="C82" s="25">
        <v>73529.41</v>
      </c>
      <c r="D82" s="25">
        <v>6299024.4100000001</v>
      </c>
      <c r="E82" s="25">
        <v>4277768.41</v>
      </c>
      <c r="F82" s="25">
        <v>4161416.41</v>
      </c>
      <c r="G82" s="26">
        <v>2021256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14" t="s">
        <v>139</v>
      </c>
      <c r="B83" s="25">
        <v>9429588</v>
      </c>
      <c r="C83" s="25">
        <v>102941.18000000001</v>
      </c>
      <c r="D83" s="25">
        <v>9532529.1799999997</v>
      </c>
      <c r="E83" s="25">
        <v>4571551.18</v>
      </c>
      <c r="F83" s="25">
        <v>4436627.18</v>
      </c>
      <c r="G83" s="26">
        <v>4960978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14" t="s">
        <v>140</v>
      </c>
      <c r="B84" s="25">
        <v>13912948</v>
      </c>
      <c r="C84" s="25">
        <v>14122.76</v>
      </c>
      <c r="D84" s="25">
        <v>13927070.76</v>
      </c>
      <c r="E84" s="25">
        <v>7330048.7599999998</v>
      </c>
      <c r="F84" s="25">
        <v>7330048.7599999998</v>
      </c>
      <c r="G84" s="26">
        <v>6597022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14" t="s">
        <v>141</v>
      </c>
      <c r="B85" s="25">
        <v>12103967</v>
      </c>
      <c r="C85" s="25">
        <v>251667.12999999998</v>
      </c>
      <c r="D85" s="25">
        <v>12355634.129999999</v>
      </c>
      <c r="E85" s="25">
        <v>6217169.1299999999</v>
      </c>
      <c r="F85" s="25">
        <v>6217169.1299999999</v>
      </c>
      <c r="G85" s="26">
        <v>6138465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14" t="s">
        <v>142</v>
      </c>
      <c r="B86" s="25">
        <v>13348164</v>
      </c>
      <c r="C86" s="25">
        <v>0</v>
      </c>
      <c r="D86" s="25">
        <v>13348164</v>
      </c>
      <c r="E86" s="25">
        <v>6548422</v>
      </c>
      <c r="F86" s="25">
        <v>6548422</v>
      </c>
      <c r="G86" s="26">
        <v>6799742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14" t="s">
        <v>143</v>
      </c>
      <c r="B87" s="25">
        <v>13004038</v>
      </c>
      <c r="C87" s="25">
        <v>116481.98999999999</v>
      </c>
      <c r="D87" s="25">
        <v>13120519.99</v>
      </c>
      <c r="E87" s="25">
        <v>8678287.9900000002</v>
      </c>
      <c r="F87" s="25">
        <v>8678287.9900000002</v>
      </c>
      <c r="G87" s="26">
        <v>4442232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14" t="s">
        <v>144</v>
      </c>
      <c r="B88" s="25">
        <v>12578902</v>
      </c>
      <c r="C88" s="25">
        <v>3963981</v>
      </c>
      <c r="D88" s="25">
        <v>16542883</v>
      </c>
      <c r="E88" s="25">
        <v>8953126</v>
      </c>
      <c r="F88" s="25">
        <v>8867945</v>
      </c>
      <c r="G88" s="26">
        <v>7589757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14" t="s">
        <v>145</v>
      </c>
      <c r="B89" s="25">
        <v>20665211</v>
      </c>
      <c r="C89" s="25">
        <v>-3389700</v>
      </c>
      <c r="D89" s="25">
        <v>17275511</v>
      </c>
      <c r="E89" s="25">
        <v>12661252</v>
      </c>
      <c r="F89" s="25">
        <v>12439642</v>
      </c>
      <c r="G89" s="26">
        <v>4614259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14" t="s">
        <v>146</v>
      </c>
      <c r="B90" s="25">
        <v>6776783</v>
      </c>
      <c r="C90" s="25">
        <v>-733268</v>
      </c>
      <c r="D90" s="25">
        <v>6043515</v>
      </c>
      <c r="E90" s="25">
        <v>4209999</v>
      </c>
      <c r="F90" s="25">
        <v>4029463</v>
      </c>
      <c r="G90" s="26">
        <v>1833516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7" x14ac:dyDescent="0.25">
      <c r="A91" s="14" t="s">
        <v>147</v>
      </c>
      <c r="B91" s="25">
        <v>41706636</v>
      </c>
      <c r="C91" s="25">
        <v>5692786.9799999995</v>
      </c>
      <c r="D91" s="25">
        <v>47399422.980000004</v>
      </c>
      <c r="E91" s="25">
        <v>5692786.9799999995</v>
      </c>
      <c r="F91" s="25">
        <v>5692786.9799999995</v>
      </c>
      <c r="G91" s="26">
        <v>41706636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7" x14ac:dyDescent="0.25">
      <c r="A92" s="14" t="s">
        <v>148</v>
      </c>
      <c r="B92" s="25">
        <v>4274667</v>
      </c>
      <c r="C92" s="25">
        <v>9393152.0800000001</v>
      </c>
      <c r="D92" s="25">
        <v>13667819.080000002</v>
      </c>
      <c r="E92" s="25">
        <v>7141565.6599999992</v>
      </c>
      <c r="F92" s="25">
        <v>7122233.6599999992</v>
      </c>
      <c r="G92" s="26">
        <v>6526253.4199999999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14" t="s">
        <v>149</v>
      </c>
      <c r="B93" s="25">
        <v>17319667</v>
      </c>
      <c r="C93" s="25">
        <v>0</v>
      </c>
      <c r="D93" s="25">
        <v>17319667</v>
      </c>
      <c r="E93" s="25">
        <v>12427520</v>
      </c>
      <c r="F93" s="25">
        <v>11418537</v>
      </c>
      <c r="G93" s="26">
        <v>4892147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7" x14ac:dyDescent="0.25">
      <c r="A94" s="14" t="s">
        <v>150</v>
      </c>
      <c r="B94" s="25">
        <v>12710973</v>
      </c>
      <c r="C94" s="25">
        <v>-639240</v>
      </c>
      <c r="D94" s="25">
        <v>12071733</v>
      </c>
      <c r="E94" s="25">
        <v>6299027</v>
      </c>
      <c r="F94" s="25">
        <v>6291575</v>
      </c>
      <c r="G94" s="26">
        <v>5772706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14" t="s">
        <v>151</v>
      </c>
      <c r="B95" s="25">
        <v>372983758</v>
      </c>
      <c r="C95" s="25">
        <v>4670762</v>
      </c>
      <c r="D95" s="25">
        <v>377654520</v>
      </c>
      <c r="E95" s="25">
        <v>326623946.91999996</v>
      </c>
      <c r="F95" s="25">
        <v>305204896.91999996</v>
      </c>
      <c r="G95" s="26">
        <v>51030573.079999998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7" x14ac:dyDescent="0.25">
      <c r="A96" s="14" t="s">
        <v>152</v>
      </c>
      <c r="B96" s="25">
        <v>6891594</v>
      </c>
      <c r="C96" s="25">
        <v>-1301504</v>
      </c>
      <c r="D96" s="25">
        <v>5590090</v>
      </c>
      <c r="E96" s="25">
        <v>4034322</v>
      </c>
      <c r="F96" s="25">
        <v>3994153</v>
      </c>
      <c r="G96" s="26">
        <v>1555768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14" t="s">
        <v>153</v>
      </c>
      <c r="B97" s="25">
        <v>9780000</v>
      </c>
      <c r="C97" s="25">
        <v>-1346</v>
      </c>
      <c r="D97" s="25">
        <v>9778654</v>
      </c>
      <c r="E97" s="25">
        <v>6143027</v>
      </c>
      <c r="F97" s="25">
        <v>5841753</v>
      </c>
      <c r="G97" s="26">
        <v>3635627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11" t="s">
        <v>154</v>
      </c>
      <c r="B98" s="27">
        <v>1916801837</v>
      </c>
      <c r="C98" s="27">
        <v>0</v>
      </c>
      <c r="D98" s="27">
        <v>1916801837</v>
      </c>
      <c r="E98" s="27">
        <v>0</v>
      </c>
      <c r="F98" s="27">
        <v>0</v>
      </c>
      <c r="G98" s="28">
        <v>1916801837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7" x14ac:dyDescent="0.25">
      <c r="A99" s="14" t="s">
        <v>155</v>
      </c>
      <c r="B99" s="25">
        <v>1916801837</v>
      </c>
      <c r="C99" s="25">
        <v>0</v>
      </c>
      <c r="D99" s="25">
        <v>1916801837</v>
      </c>
      <c r="E99" s="25">
        <v>0</v>
      </c>
      <c r="F99" s="25">
        <v>0</v>
      </c>
      <c r="G99" s="26">
        <v>1916801837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7" x14ac:dyDescent="0.25">
      <c r="A100" s="11" t="s">
        <v>156</v>
      </c>
      <c r="B100" s="27">
        <v>33160623</v>
      </c>
      <c r="C100" s="27">
        <v>0</v>
      </c>
      <c r="D100" s="27">
        <v>33160623</v>
      </c>
      <c r="E100" s="27">
        <v>11846349</v>
      </c>
      <c r="F100" s="27">
        <v>11846349</v>
      </c>
      <c r="G100" s="28">
        <v>21314274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14" t="s">
        <v>157</v>
      </c>
      <c r="B101" s="25">
        <v>31405977</v>
      </c>
      <c r="C101" s="25">
        <v>0</v>
      </c>
      <c r="D101" s="25">
        <v>31405977</v>
      </c>
      <c r="E101" s="25">
        <v>11846349</v>
      </c>
      <c r="F101" s="25">
        <v>11846349</v>
      </c>
      <c r="G101" s="26">
        <v>19559628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14" t="s">
        <v>158</v>
      </c>
      <c r="B102" s="25">
        <v>1754646</v>
      </c>
      <c r="C102" s="25">
        <v>0</v>
      </c>
      <c r="D102" s="25">
        <v>1754646</v>
      </c>
      <c r="E102" s="25">
        <v>0</v>
      </c>
      <c r="F102" s="25">
        <v>0</v>
      </c>
      <c r="G102" s="26">
        <v>1754646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14" t="s">
        <v>159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6"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11" t="s">
        <v>160</v>
      </c>
      <c r="B104" s="27">
        <v>18610650000</v>
      </c>
      <c r="C104" s="27">
        <v>362477611.65999997</v>
      </c>
      <c r="D104" s="27">
        <v>18973127611.66</v>
      </c>
      <c r="E104" s="27">
        <v>13361028142.08</v>
      </c>
      <c r="F104" s="27">
        <v>13304405262.469999</v>
      </c>
      <c r="G104" s="28">
        <v>5612099469.5799999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11" t="s">
        <v>67</v>
      </c>
      <c r="B105" s="27">
        <v>11742389958</v>
      </c>
      <c r="C105" s="27">
        <v>-28330166.489999998</v>
      </c>
      <c r="D105" s="27">
        <v>11714059791.51</v>
      </c>
      <c r="E105" s="27">
        <v>8090372984.9100008</v>
      </c>
      <c r="F105" s="27">
        <v>8084030828.1199999</v>
      </c>
      <c r="G105" s="28">
        <v>3623686806.5999999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14" t="s">
        <v>68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6"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14" t="s">
        <v>69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6"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14" t="s">
        <v>70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6"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4" t="s">
        <v>71</v>
      </c>
      <c r="B109" s="25">
        <v>213653211</v>
      </c>
      <c r="C109" s="25">
        <v>-2379972.4</v>
      </c>
      <c r="D109" s="25">
        <v>211273238.59999999</v>
      </c>
      <c r="E109" s="25">
        <v>135529253.19</v>
      </c>
      <c r="F109" s="25">
        <v>135529253.19</v>
      </c>
      <c r="G109" s="26">
        <v>75743985.409999996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14" t="s">
        <v>72</v>
      </c>
      <c r="B110" s="25">
        <v>7527971436</v>
      </c>
      <c r="C110" s="25">
        <v>-185180290.53</v>
      </c>
      <c r="D110" s="25">
        <v>7342791145.4699993</v>
      </c>
      <c r="E110" s="25">
        <v>4793812586.1400003</v>
      </c>
      <c r="F110" s="25">
        <v>4791514626.1400003</v>
      </c>
      <c r="G110" s="26">
        <v>2548978559.3299999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14" t="s">
        <v>73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6"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14" t="s">
        <v>74</v>
      </c>
      <c r="B112" s="25">
        <v>20490284</v>
      </c>
      <c r="C112" s="25">
        <v>114098428.40000001</v>
      </c>
      <c r="D112" s="25">
        <v>134588712.40000001</v>
      </c>
      <c r="E112" s="25">
        <v>106032210.8</v>
      </c>
      <c r="F112" s="25">
        <v>102527797.09999999</v>
      </c>
      <c r="G112" s="26">
        <v>28556501.600000001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14" t="s">
        <v>75</v>
      </c>
      <c r="B113" s="25">
        <v>35000000</v>
      </c>
      <c r="C113" s="25">
        <v>0</v>
      </c>
      <c r="D113" s="25">
        <v>35000000</v>
      </c>
      <c r="E113" s="25">
        <v>0</v>
      </c>
      <c r="F113" s="25">
        <v>0</v>
      </c>
      <c r="G113" s="26">
        <v>35000000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14" t="s">
        <v>76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6"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14" t="s">
        <v>77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  <c r="G115" s="26"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14" t="s">
        <v>78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6"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14" t="s">
        <v>79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6"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14" t="s">
        <v>80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6"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14" t="s">
        <v>81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6"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14" t="s">
        <v>82</v>
      </c>
      <c r="B120" s="25">
        <v>3192648817</v>
      </c>
      <c r="C120" s="25">
        <v>-10742102.99</v>
      </c>
      <c r="D120" s="25">
        <v>3181906714.0099998</v>
      </c>
      <c r="E120" s="25">
        <v>2634293476.2200003</v>
      </c>
      <c r="F120" s="25">
        <v>2634293476.2200003</v>
      </c>
      <c r="G120" s="26">
        <v>547613237.78999996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14" t="s">
        <v>83</v>
      </c>
      <c r="B121" s="25">
        <v>652656881</v>
      </c>
      <c r="C121" s="25">
        <v>25809890</v>
      </c>
      <c r="D121" s="25">
        <v>678466771</v>
      </c>
      <c r="E121" s="25">
        <v>340892499.50999999</v>
      </c>
      <c r="F121" s="25">
        <v>340892499.50999999</v>
      </c>
      <c r="G121" s="26">
        <v>337574271.49000001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14" t="s">
        <v>84</v>
      </c>
      <c r="B122" s="25">
        <v>1629480</v>
      </c>
      <c r="C122" s="25">
        <v>0</v>
      </c>
      <c r="D122" s="25">
        <v>1629480</v>
      </c>
      <c r="E122" s="25">
        <v>0</v>
      </c>
      <c r="F122" s="25">
        <v>0</v>
      </c>
      <c r="G122" s="26">
        <v>1629480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14" t="s">
        <v>85</v>
      </c>
      <c r="B123" s="25">
        <v>4404436</v>
      </c>
      <c r="C123" s="25">
        <v>11667001.120000001</v>
      </c>
      <c r="D123" s="25">
        <v>16071437.119999999</v>
      </c>
      <c r="E123" s="25">
        <v>1699351.28</v>
      </c>
      <c r="F123" s="25">
        <v>1664783.28</v>
      </c>
      <c r="G123" s="26">
        <v>14372085.84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14" t="s">
        <v>86</v>
      </c>
      <c r="B124" s="25">
        <v>0</v>
      </c>
      <c r="C124" s="25">
        <v>12275520.279999999</v>
      </c>
      <c r="D124" s="25">
        <v>12275520.279999999</v>
      </c>
      <c r="E124" s="25">
        <v>12275508.5</v>
      </c>
      <c r="F124" s="25">
        <v>12265577.5</v>
      </c>
      <c r="G124" s="26">
        <v>11.78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14" t="s">
        <v>87</v>
      </c>
      <c r="B125" s="25">
        <v>74478199</v>
      </c>
      <c r="C125" s="25">
        <v>6806361.7200000007</v>
      </c>
      <c r="D125" s="25">
        <v>81284560.719999999</v>
      </c>
      <c r="E125" s="25">
        <v>58473065.179999992</v>
      </c>
      <c r="F125" s="25">
        <v>58373065.179999992</v>
      </c>
      <c r="G125" s="26">
        <v>22811495.539999999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14" t="s">
        <v>88</v>
      </c>
      <c r="B126" s="25">
        <v>19457214</v>
      </c>
      <c r="C126" s="25">
        <v>-685002.09000000008</v>
      </c>
      <c r="D126" s="25">
        <v>18772211.91</v>
      </c>
      <c r="E126" s="25">
        <v>7365034.0900000008</v>
      </c>
      <c r="F126" s="25">
        <v>6969750</v>
      </c>
      <c r="G126" s="26">
        <v>11407177.82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14" t="s">
        <v>89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6"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11" t="s">
        <v>90</v>
      </c>
      <c r="B128" s="27">
        <v>0</v>
      </c>
      <c r="C128" s="27">
        <v>755760</v>
      </c>
      <c r="D128" s="27">
        <v>755760</v>
      </c>
      <c r="E128" s="27">
        <v>755760</v>
      </c>
      <c r="F128" s="27">
        <v>755760</v>
      </c>
      <c r="G128" s="28"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14" t="s">
        <v>91</v>
      </c>
      <c r="B129" s="25">
        <v>0</v>
      </c>
      <c r="C129" s="25">
        <v>755760</v>
      </c>
      <c r="D129" s="25">
        <v>755760</v>
      </c>
      <c r="E129" s="25">
        <v>755760</v>
      </c>
      <c r="F129" s="25">
        <v>755760</v>
      </c>
      <c r="G129" s="26"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11" t="s">
        <v>92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8">
        <v>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14" t="s">
        <v>93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6"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11" t="s">
        <v>94</v>
      </c>
      <c r="B132" s="27">
        <v>2139224495</v>
      </c>
      <c r="C132" s="27">
        <v>-16448371.609999999</v>
      </c>
      <c r="D132" s="27">
        <v>2122776123.3900001</v>
      </c>
      <c r="E132" s="27">
        <v>1583142900.3899999</v>
      </c>
      <c r="F132" s="27">
        <v>1583142900.3899999</v>
      </c>
      <c r="G132" s="28">
        <v>539633223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14" t="s">
        <v>95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6"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14" t="s">
        <v>96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6"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14" t="s">
        <v>97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6"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14" t="s">
        <v>98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6"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14" t="s">
        <v>99</v>
      </c>
      <c r="B137" s="25">
        <v>2139224495</v>
      </c>
      <c r="C137" s="25">
        <v>-16448371.609999999</v>
      </c>
      <c r="D137" s="25">
        <v>2122776123.3900001</v>
      </c>
      <c r="E137" s="25">
        <v>1583142900.3899999</v>
      </c>
      <c r="F137" s="25">
        <v>1583142900.3899999</v>
      </c>
      <c r="G137" s="26">
        <v>539633223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14" t="s">
        <v>100</v>
      </c>
      <c r="B138" s="25">
        <v>0</v>
      </c>
      <c r="C138" s="25">
        <v>0</v>
      </c>
      <c r="D138" s="25">
        <v>0</v>
      </c>
      <c r="E138" s="25">
        <v>0</v>
      </c>
      <c r="F138" s="25">
        <v>0</v>
      </c>
      <c r="G138" s="26"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7" x14ac:dyDescent="0.25">
      <c r="A139" s="11" t="s">
        <v>101</v>
      </c>
      <c r="B139" s="27">
        <v>4729035547</v>
      </c>
      <c r="C139" s="27">
        <v>406500389.75999999</v>
      </c>
      <c r="D139" s="27">
        <v>5135535936.7600002</v>
      </c>
      <c r="E139" s="27">
        <v>3686756496.7800002</v>
      </c>
      <c r="F139" s="27">
        <v>3636475773.96</v>
      </c>
      <c r="G139" s="28">
        <v>1448779439.98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7" x14ac:dyDescent="0.25">
      <c r="A140" s="14" t="s">
        <v>102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6"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14" t="s">
        <v>103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6"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7" x14ac:dyDescent="0.25">
      <c r="A142" s="14" t="s">
        <v>104</v>
      </c>
      <c r="B142" s="25">
        <v>6739002</v>
      </c>
      <c r="C142" s="25">
        <v>221185415.89000002</v>
      </c>
      <c r="D142" s="25">
        <v>227924417.89000002</v>
      </c>
      <c r="E142" s="25">
        <v>152491939</v>
      </c>
      <c r="F142" s="25">
        <v>152491939</v>
      </c>
      <c r="G142" s="26">
        <v>75432478.890000001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14" t="s">
        <v>105</v>
      </c>
      <c r="B143" s="25">
        <v>114348255</v>
      </c>
      <c r="C143" s="25">
        <v>196108099.79000002</v>
      </c>
      <c r="D143" s="25">
        <v>310456354.79000002</v>
      </c>
      <c r="E143" s="25">
        <v>300362004.01999998</v>
      </c>
      <c r="F143" s="25">
        <v>300362004.01999998</v>
      </c>
      <c r="G143" s="26">
        <v>10094350.77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14" t="s">
        <v>106</v>
      </c>
      <c r="B144" s="25">
        <v>108251148</v>
      </c>
      <c r="C144" s="25">
        <v>26104563</v>
      </c>
      <c r="D144" s="25">
        <v>134355711</v>
      </c>
      <c r="E144" s="25">
        <v>87556800.620000005</v>
      </c>
      <c r="F144" s="25">
        <v>82249667.979999989</v>
      </c>
      <c r="G144" s="26">
        <v>46798910.380000003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7" x14ac:dyDescent="0.25">
      <c r="A145" s="14" t="s">
        <v>107</v>
      </c>
      <c r="B145" s="25">
        <v>137368917</v>
      </c>
      <c r="C145" s="25">
        <v>217493642.31</v>
      </c>
      <c r="D145" s="25">
        <v>354862559.31</v>
      </c>
      <c r="E145" s="25">
        <v>322437427.73000002</v>
      </c>
      <c r="F145" s="25">
        <v>322437427.73000002</v>
      </c>
      <c r="G145" s="26">
        <v>32425131.580000002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14" t="s">
        <v>108</v>
      </c>
      <c r="B146" s="25">
        <v>138699446</v>
      </c>
      <c r="C146" s="25">
        <v>93260849</v>
      </c>
      <c r="D146" s="25">
        <v>231960295</v>
      </c>
      <c r="E146" s="25">
        <v>0</v>
      </c>
      <c r="F146" s="25">
        <v>0</v>
      </c>
      <c r="G146" s="26">
        <v>231960295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14" t="s">
        <v>109</v>
      </c>
      <c r="B147" s="25">
        <v>31050</v>
      </c>
      <c r="C147" s="25">
        <v>12417730</v>
      </c>
      <c r="D147" s="25">
        <v>12448780</v>
      </c>
      <c r="E147" s="25">
        <v>12448780</v>
      </c>
      <c r="F147" s="25">
        <v>12448780</v>
      </c>
      <c r="G147" s="26"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14" t="s">
        <v>110</v>
      </c>
      <c r="B148" s="25">
        <v>294862406</v>
      </c>
      <c r="C148" s="25">
        <v>37743987.899999999</v>
      </c>
      <c r="D148" s="25">
        <v>332606393.89999998</v>
      </c>
      <c r="E148" s="25">
        <v>227298509.90000001</v>
      </c>
      <c r="F148" s="25">
        <v>227298250.78000003</v>
      </c>
      <c r="G148" s="26">
        <v>105307884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7" x14ac:dyDescent="0.25">
      <c r="A149" s="14" t="s">
        <v>111</v>
      </c>
      <c r="B149" s="25">
        <v>65971097</v>
      </c>
      <c r="C149" s="25">
        <v>6323207</v>
      </c>
      <c r="D149" s="25">
        <v>72294304</v>
      </c>
      <c r="E149" s="25">
        <v>53138186</v>
      </c>
      <c r="F149" s="25">
        <v>53138186</v>
      </c>
      <c r="G149" s="26">
        <v>19156118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14" t="s">
        <v>112</v>
      </c>
      <c r="B150" s="25">
        <v>115084851</v>
      </c>
      <c r="C150" s="25">
        <v>0</v>
      </c>
      <c r="D150" s="25">
        <v>115084851</v>
      </c>
      <c r="E150" s="25">
        <v>80062563</v>
      </c>
      <c r="F150" s="25">
        <v>80062563</v>
      </c>
      <c r="G150" s="26">
        <v>35022288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14" t="s">
        <v>113</v>
      </c>
      <c r="B151" s="25">
        <v>96958171</v>
      </c>
      <c r="C151" s="25">
        <v>0</v>
      </c>
      <c r="D151" s="25">
        <v>96958171</v>
      </c>
      <c r="E151" s="25">
        <v>69552916</v>
      </c>
      <c r="F151" s="25">
        <v>68552916</v>
      </c>
      <c r="G151" s="26">
        <v>27405255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14" t="s">
        <v>114</v>
      </c>
      <c r="B152" s="25">
        <v>1735275</v>
      </c>
      <c r="C152" s="25">
        <v>0</v>
      </c>
      <c r="D152" s="25">
        <v>1735275</v>
      </c>
      <c r="E152" s="25">
        <v>0</v>
      </c>
      <c r="F152" s="25">
        <v>0</v>
      </c>
      <c r="G152" s="26">
        <v>1735275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14" t="s">
        <v>115</v>
      </c>
      <c r="B153" s="25">
        <v>5128620</v>
      </c>
      <c r="C153" s="25">
        <v>729801.5</v>
      </c>
      <c r="D153" s="25">
        <v>5858421.5</v>
      </c>
      <c r="E153" s="25">
        <v>4350889.5</v>
      </c>
      <c r="F153" s="25">
        <v>4350889.5</v>
      </c>
      <c r="G153" s="26">
        <v>1507532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14" t="s">
        <v>116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6"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14" t="s">
        <v>117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6"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14" t="s">
        <v>118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6"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14" t="s">
        <v>119</v>
      </c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6"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7" x14ac:dyDescent="0.25">
      <c r="A158" s="14" t="s">
        <v>120</v>
      </c>
      <c r="B158" s="25">
        <v>0</v>
      </c>
      <c r="C158" s="25">
        <v>0</v>
      </c>
      <c r="D158" s="25">
        <v>0</v>
      </c>
      <c r="E158" s="25">
        <v>0</v>
      </c>
      <c r="F158" s="25">
        <v>0</v>
      </c>
      <c r="G158" s="26"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14" t="s">
        <v>121</v>
      </c>
      <c r="B159" s="25">
        <v>283723807</v>
      </c>
      <c r="C159" s="25">
        <v>-3888564.59</v>
      </c>
      <c r="D159" s="25">
        <v>279835242.40999997</v>
      </c>
      <c r="E159" s="25">
        <v>186729479.41</v>
      </c>
      <c r="F159" s="25">
        <v>186729479.41</v>
      </c>
      <c r="G159" s="26">
        <v>93105763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14" t="s">
        <v>122</v>
      </c>
      <c r="B160" s="25">
        <v>0</v>
      </c>
      <c r="C160" s="25">
        <v>0</v>
      </c>
      <c r="D160" s="25">
        <v>0</v>
      </c>
      <c r="E160" s="25">
        <v>0</v>
      </c>
      <c r="F160" s="25">
        <v>0</v>
      </c>
      <c r="G160" s="26"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14" t="s">
        <v>123</v>
      </c>
      <c r="B161" s="25">
        <v>2996235502</v>
      </c>
      <c r="C161" s="25">
        <v>-171083320.65000001</v>
      </c>
      <c r="D161" s="25">
        <v>2825152181.3499999</v>
      </c>
      <c r="E161" s="25">
        <v>2090316079.9900002</v>
      </c>
      <c r="F161" s="25">
        <v>2046342748.9299998</v>
      </c>
      <c r="G161" s="26">
        <v>734836101.36000001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7" x14ac:dyDescent="0.25">
      <c r="A162" s="14" t="s">
        <v>124</v>
      </c>
      <c r="B162" s="25">
        <v>0</v>
      </c>
      <c r="C162" s="25">
        <v>0</v>
      </c>
      <c r="D162" s="25">
        <v>0</v>
      </c>
      <c r="E162" s="25">
        <v>0</v>
      </c>
      <c r="F162" s="25">
        <v>0</v>
      </c>
      <c r="G162" s="26"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14" t="s">
        <v>125</v>
      </c>
      <c r="B163" s="25">
        <v>26400000</v>
      </c>
      <c r="C163" s="25">
        <v>-26400000</v>
      </c>
      <c r="D163" s="25">
        <v>0</v>
      </c>
      <c r="E163" s="25">
        <v>0</v>
      </c>
      <c r="F163" s="25">
        <v>0</v>
      </c>
      <c r="G163" s="26"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14" t="s">
        <v>126</v>
      </c>
      <c r="B164" s="25">
        <v>35432306</v>
      </c>
      <c r="C164" s="25">
        <v>-35432306</v>
      </c>
      <c r="D164" s="25">
        <v>0</v>
      </c>
      <c r="E164" s="25">
        <v>0</v>
      </c>
      <c r="F164" s="25">
        <v>0</v>
      </c>
      <c r="G164" s="26"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14" t="s">
        <v>127</v>
      </c>
      <c r="B165" s="25">
        <v>33600000</v>
      </c>
      <c r="C165" s="25">
        <v>-33600000</v>
      </c>
      <c r="D165" s="25">
        <v>0</v>
      </c>
      <c r="E165" s="25">
        <v>0</v>
      </c>
      <c r="F165" s="25">
        <v>0</v>
      </c>
      <c r="G165" s="26"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14" t="s">
        <v>128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6"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14" t="s">
        <v>129</v>
      </c>
      <c r="B167" s="25">
        <v>38050860</v>
      </c>
      <c r="C167" s="25">
        <v>-38050860</v>
      </c>
      <c r="D167" s="25">
        <v>0</v>
      </c>
      <c r="E167" s="25">
        <v>0</v>
      </c>
      <c r="F167" s="25">
        <v>0</v>
      </c>
      <c r="G167" s="26"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14" t="s">
        <v>130</v>
      </c>
      <c r="B168" s="25">
        <v>2328749</v>
      </c>
      <c r="C168" s="25">
        <v>0</v>
      </c>
      <c r="D168" s="25">
        <v>2328749</v>
      </c>
      <c r="E168" s="25">
        <v>0</v>
      </c>
      <c r="F168" s="25">
        <v>0</v>
      </c>
      <c r="G168" s="26">
        <v>2328749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14" t="s">
        <v>131</v>
      </c>
      <c r="B169" s="25">
        <v>0</v>
      </c>
      <c r="C169" s="25">
        <v>0</v>
      </c>
      <c r="D169" s="25">
        <v>0</v>
      </c>
      <c r="E169" s="25">
        <v>0</v>
      </c>
      <c r="F169" s="25">
        <v>0</v>
      </c>
      <c r="G169" s="26"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14" t="s">
        <v>132</v>
      </c>
      <c r="B170" s="25">
        <v>0</v>
      </c>
      <c r="C170" s="25">
        <v>0</v>
      </c>
      <c r="D170" s="25">
        <v>0</v>
      </c>
      <c r="E170" s="25">
        <v>0</v>
      </c>
      <c r="F170" s="25">
        <v>0</v>
      </c>
      <c r="G170" s="26"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14" t="s">
        <v>133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6"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14" t="s">
        <v>134</v>
      </c>
      <c r="B172" s="25">
        <v>54265212</v>
      </c>
      <c r="C172" s="25">
        <v>-1318339.8500000001</v>
      </c>
      <c r="D172" s="25">
        <v>52946872.149999999</v>
      </c>
      <c r="E172" s="25">
        <v>41304363</v>
      </c>
      <c r="F172" s="25">
        <v>41304363</v>
      </c>
      <c r="G172" s="26">
        <v>11642509.15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14" t="s">
        <v>135</v>
      </c>
      <c r="B173" s="25">
        <v>0</v>
      </c>
      <c r="C173" s="25">
        <v>0</v>
      </c>
      <c r="D173" s="25">
        <v>0</v>
      </c>
      <c r="E173" s="25">
        <v>0</v>
      </c>
      <c r="F173" s="25">
        <v>0</v>
      </c>
      <c r="G173" s="26"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14" t="s">
        <v>136</v>
      </c>
      <c r="B174" s="25">
        <v>10930598</v>
      </c>
      <c r="C174" s="25">
        <v>-299998.7</v>
      </c>
      <c r="D174" s="25">
        <v>10630599.300000001</v>
      </c>
      <c r="E174" s="25">
        <v>8293033</v>
      </c>
      <c r="F174" s="25">
        <v>8293033</v>
      </c>
      <c r="G174" s="26">
        <v>2337566.2999999998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14" t="s">
        <v>137</v>
      </c>
      <c r="B175" s="25">
        <v>40007002</v>
      </c>
      <c r="C175" s="25">
        <v>-28366370.860000003</v>
      </c>
      <c r="D175" s="25">
        <v>11640631.140000001</v>
      </c>
      <c r="E175" s="25">
        <v>9080965</v>
      </c>
      <c r="F175" s="25">
        <v>9080965</v>
      </c>
      <c r="G175" s="26">
        <v>2559666.1399999997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14" t="s">
        <v>138</v>
      </c>
      <c r="B176" s="25">
        <v>30650969</v>
      </c>
      <c r="C176" s="25">
        <v>-20128236.890000001</v>
      </c>
      <c r="D176" s="25">
        <v>10522732.109999999</v>
      </c>
      <c r="E176" s="25">
        <v>8208885</v>
      </c>
      <c r="F176" s="25">
        <v>8208885</v>
      </c>
      <c r="G176" s="26">
        <v>2313847.1100000003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14" t="s">
        <v>139</v>
      </c>
      <c r="B177" s="25">
        <v>0</v>
      </c>
      <c r="C177" s="25">
        <v>0</v>
      </c>
      <c r="D177" s="25">
        <v>0</v>
      </c>
      <c r="E177" s="25">
        <v>0</v>
      </c>
      <c r="F177" s="25">
        <v>0</v>
      </c>
      <c r="G177" s="26"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14" t="s">
        <v>140</v>
      </c>
      <c r="B178" s="25">
        <v>0</v>
      </c>
      <c r="C178" s="25">
        <v>0</v>
      </c>
      <c r="D178" s="25">
        <v>0</v>
      </c>
      <c r="E178" s="25">
        <v>0</v>
      </c>
      <c r="F178" s="25">
        <v>0</v>
      </c>
      <c r="G178" s="26"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14" t="s">
        <v>141</v>
      </c>
      <c r="B179" s="25">
        <v>0</v>
      </c>
      <c r="C179" s="25">
        <v>0</v>
      </c>
      <c r="D179" s="25">
        <v>0</v>
      </c>
      <c r="E179" s="25">
        <v>0</v>
      </c>
      <c r="F179" s="25">
        <v>0</v>
      </c>
      <c r="G179" s="26"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14" t="s">
        <v>142</v>
      </c>
      <c r="B180" s="25">
        <v>50098292</v>
      </c>
      <c r="C180" s="25">
        <v>-34017375</v>
      </c>
      <c r="D180" s="25">
        <v>16080917</v>
      </c>
      <c r="E180" s="25">
        <v>11905000</v>
      </c>
      <c r="F180" s="25">
        <v>11905000</v>
      </c>
      <c r="G180" s="26">
        <v>4175917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14" t="s">
        <v>143</v>
      </c>
      <c r="B181" s="25">
        <v>17842298</v>
      </c>
      <c r="C181" s="25">
        <v>-272029.08999999997</v>
      </c>
      <c r="D181" s="25">
        <v>17570268.91</v>
      </c>
      <c r="E181" s="25">
        <v>13706738</v>
      </c>
      <c r="F181" s="25">
        <v>13706738</v>
      </c>
      <c r="G181" s="26">
        <v>3863530.91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14" t="s">
        <v>144</v>
      </c>
      <c r="B182" s="25">
        <v>16478216</v>
      </c>
      <c r="C182" s="25">
        <v>-12009505</v>
      </c>
      <c r="D182" s="25">
        <v>4468711</v>
      </c>
      <c r="E182" s="25">
        <v>3486088</v>
      </c>
      <c r="F182" s="25">
        <v>3486088</v>
      </c>
      <c r="G182" s="26">
        <v>982623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14" t="s">
        <v>145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  <c r="G183" s="26">
        <v>0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14" t="s">
        <v>161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6">
        <v>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7" x14ac:dyDescent="0.25">
      <c r="A185" s="14" t="s">
        <v>147</v>
      </c>
      <c r="B185" s="25">
        <v>0</v>
      </c>
      <c r="C185" s="25">
        <v>0</v>
      </c>
      <c r="D185" s="25">
        <v>0</v>
      </c>
      <c r="E185" s="25">
        <v>0</v>
      </c>
      <c r="F185" s="25">
        <v>0</v>
      </c>
      <c r="G185" s="26">
        <v>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7" x14ac:dyDescent="0.25">
      <c r="A186" s="14" t="s">
        <v>148</v>
      </c>
      <c r="B186" s="25">
        <v>0</v>
      </c>
      <c r="C186" s="25">
        <v>0</v>
      </c>
      <c r="D186" s="25">
        <v>0</v>
      </c>
      <c r="E186" s="25">
        <v>0</v>
      </c>
      <c r="F186" s="25">
        <v>0</v>
      </c>
      <c r="G186" s="26">
        <v>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14" t="s">
        <v>162</v>
      </c>
      <c r="B187" s="25">
        <v>0</v>
      </c>
      <c r="C187" s="25">
        <v>0</v>
      </c>
      <c r="D187" s="25">
        <v>0</v>
      </c>
      <c r="E187" s="25">
        <v>0</v>
      </c>
      <c r="F187" s="25">
        <v>0</v>
      </c>
      <c r="G187" s="26">
        <v>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7" x14ac:dyDescent="0.25">
      <c r="A188" s="14" t="s">
        <v>150</v>
      </c>
      <c r="B188" s="25">
        <v>0</v>
      </c>
      <c r="C188" s="25">
        <v>0</v>
      </c>
      <c r="D188" s="25">
        <v>0</v>
      </c>
      <c r="E188" s="25">
        <v>0</v>
      </c>
      <c r="F188" s="25">
        <v>0</v>
      </c>
      <c r="G188" s="26">
        <v>0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14" t="s">
        <v>151</v>
      </c>
      <c r="B189" s="25">
        <v>7813498</v>
      </c>
      <c r="C189" s="25">
        <v>0</v>
      </c>
      <c r="D189" s="25">
        <v>7813498</v>
      </c>
      <c r="E189" s="25">
        <v>4025849.6100000003</v>
      </c>
      <c r="F189" s="25">
        <v>4025849.6100000003</v>
      </c>
      <c r="G189" s="26">
        <v>3787648.3899999997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7" x14ac:dyDescent="0.25">
      <c r="A190" s="14" t="s">
        <v>152</v>
      </c>
      <c r="B190" s="25">
        <v>0</v>
      </c>
      <c r="C190" s="25">
        <v>0</v>
      </c>
      <c r="D190" s="25">
        <v>0</v>
      </c>
      <c r="E190" s="25">
        <v>0</v>
      </c>
      <c r="F190" s="25">
        <v>0</v>
      </c>
      <c r="G190" s="26">
        <v>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14" t="s">
        <v>153</v>
      </c>
      <c r="B191" s="25">
        <v>0</v>
      </c>
      <c r="C191" s="25">
        <v>0</v>
      </c>
      <c r="D191" s="25">
        <v>0</v>
      </c>
      <c r="E191" s="25">
        <v>0</v>
      </c>
      <c r="F191" s="25">
        <v>0</v>
      </c>
      <c r="G191" s="26">
        <v>0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11" t="s">
        <v>154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8">
        <v>0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7" x14ac:dyDescent="0.25">
      <c r="A193" s="14" t="s">
        <v>155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  <c r="G193" s="26">
        <v>0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7" x14ac:dyDescent="0.25">
      <c r="A194" s="11" t="s">
        <v>156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8">
        <v>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14" t="s">
        <v>157</v>
      </c>
      <c r="B195" s="25">
        <v>0</v>
      </c>
      <c r="C195" s="25">
        <v>0</v>
      </c>
      <c r="D195" s="25">
        <v>0</v>
      </c>
      <c r="E195" s="25">
        <v>0</v>
      </c>
      <c r="F195" s="25">
        <v>0</v>
      </c>
      <c r="G195" s="26">
        <v>0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14" t="s">
        <v>158</v>
      </c>
      <c r="B196" s="25">
        <v>0</v>
      </c>
      <c r="C196" s="25">
        <v>0</v>
      </c>
      <c r="D196" s="25">
        <v>0</v>
      </c>
      <c r="E196" s="25">
        <v>0</v>
      </c>
      <c r="F196" s="25">
        <v>0</v>
      </c>
      <c r="G196" s="26">
        <v>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14" t="s">
        <v>159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6">
        <v>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11" t="s">
        <v>163</v>
      </c>
      <c r="B198" s="27">
        <v>44096239578</v>
      </c>
      <c r="C198" s="27">
        <v>1545595395.5799999</v>
      </c>
      <c r="D198" s="27">
        <v>45641834973.580002</v>
      </c>
      <c r="E198" s="27">
        <v>29186165915.090004</v>
      </c>
      <c r="F198" s="27">
        <v>28286530191.620003</v>
      </c>
      <c r="G198" s="28">
        <v>16455669058.49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14"/>
      <c r="B199" s="25"/>
      <c r="C199" s="25"/>
      <c r="D199" s="25"/>
      <c r="E199" s="25"/>
      <c r="F199" s="25"/>
      <c r="G199" s="2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14"/>
      <c r="B200" s="25"/>
      <c r="C200" s="25"/>
      <c r="D200" s="25"/>
      <c r="E200" s="25"/>
      <c r="F200" s="25"/>
      <c r="G200" s="2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14"/>
      <c r="B201" s="25"/>
      <c r="C201" s="25"/>
      <c r="D201" s="25"/>
      <c r="E201" s="25"/>
      <c r="F201" s="25"/>
      <c r="G201" s="2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14"/>
      <c r="B202" s="25"/>
      <c r="C202" s="25"/>
      <c r="D202" s="25"/>
      <c r="E202" s="25"/>
      <c r="F202" s="25"/>
      <c r="G202" s="2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14"/>
      <c r="B203" s="25"/>
      <c r="C203" s="25"/>
      <c r="D203" s="25"/>
      <c r="E203" s="25"/>
      <c r="F203" s="25"/>
      <c r="G203" s="2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14"/>
      <c r="B204" s="25"/>
      <c r="C204" s="25"/>
      <c r="D204" s="25"/>
      <c r="E204" s="25"/>
      <c r="F204" s="25"/>
      <c r="G204" s="2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14"/>
      <c r="B205" s="25"/>
      <c r="C205" s="25"/>
      <c r="D205" s="25"/>
      <c r="E205" s="25"/>
      <c r="F205" s="25"/>
      <c r="G205" s="2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43"/>
      <c r="B206" s="25"/>
      <c r="C206" s="25"/>
      <c r="D206" s="25"/>
      <c r="E206" s="25"/>
      <c r="F206" s="25"/>
      <c r="G206" s="2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43"/>
      <c r="B207" s="25"/>
      <c r="C207" s="25"/>
      <c r="D207" s="25"/>
      <c r="E207" s="25"/>
      <c r="F207" s="25"/>
      <c r="G207" s="2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43"/>
      <c r="B208" s="25"/>
      <c r="C208" s="25"/>
      <c r="D208" s="25"/>
      <c r="E208" s="25"/>
      <c r="F208" s="25"/>
      <c r="G208" s="2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43"/>
      <c r="B209" s="25"/>
      <c r="C209" s="25"/>
      <c r="D209" s="25"/>
      <c r="E209" s="25"/>
      <c r="F209" s="25"/>
      <c r="G209" s="2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43"/>
      <c r="B210" s="25"/>
      <c r="C210" s="25"/>
      <c r="D210" s="25"/>
      <c r="E210" s="25"/>
      <c r="F210" s="25"/>
      <c r="G210" s="2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43"/>
      <c r="B211" s="25"/>
      <c r="C211" s="25"/>
      <c r="D211" s="25"/>
      <c r="E211" s="25"/>
      <c r="F211" s="25"/>
      <c r="G211" s="2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43"/>
      <c r="B212" s="25"/>
      <c r="C212" s="25"/>
      <c r="D212" s="25"/>
      <c r="E212" s="25"/>
      <c r="F212" s="25"/>
      <c r="G212" s="2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43"/>
      <c r="B213" s="12"/>
      <c r="C213" s="12"/>
      <c r="D213" s="12"/>
      <c r="E213" s="12"/>
      <c r="F213" s="12"/>
      <c r="G213" s="1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31"/>
      <c r="B214" s="17"/>
      <c r="C214" s="17"/>
      <c r="D214" s="17"/>
      <c r="E214" s="17"/>
      <c r="F214" s="17"/>
      <c r="G214" s="1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 t="s">
        <v>2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</sheetData>
  <mergeCells count="11">
    <mergeCell ref="D8:D9"/>
    <mergeCell ref="B8:B9"/>
    <mergeCell ref="E8:E9"/>
    <mergeCell ref="F8:F9"/>
    <mergeCell ref="G7:G8"/>
    <mergeCell ref="B7:F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"/>
  <sheetViews>
    <sheetView showGridLines="0" workbookViewId="0">
      <selection activeCell="C17" sqref="C17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26" x14ac:dyDescent="0.25">
      <c r="A1" s="159" t="s">
        <v>1</v>
      </c>
      <c r="B1" s="159"/>
      <c r="C1" s="159"/>
      <c r="D1" s="159"/>
      <c r="E1" s="159"/>
      <c r="F1" s="159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59" t="s">
        <v>4</v>
      </c>
      <c r="B2" s="159"/>
      <c r="C2" s="159"/>
      <c r="D2" s="159"/>
      <c r="E2" s="159"/>
      <c r="F2" s="159"/>
      <c r="G2" s="1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9" t="s">
        <v>28</v>
      </c>
      <c r="B3" s="159"/>
      <c r="C3" s="159"/>
      <c r="D3" s="159"/>
      <c r="E3" s="159"/>
      <c r="F3" s="159"/>
      <c r="G3" s="1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59" t="s">
        <v>0</v>
      </c>
      <c r="B4" s="159"/>
      <c r="C4" s="159"/>
      <c r="D4" s="159"/>
      <c r="E4" s="159"/>
      <c r="F4" s="159"/>
      <c r="G4" s="1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9" t="s">
        <v>3</v>
      </c>
      <c r="B5" s="159"/>
      <c r="C5" s="159"/>
      <c r="D5" s="159"/>
      <c r="E5" s="159"/>
      <c r="F5" s="159"/>
      <c r="G5" s="1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3"/>
      <c r="B7" s="147" t="s">
        <v>27</v>
      </c>
      <c r="C7" s="147"/>
      <c r="D7" s="147"/>
      <c r="E7" s="147"/>
      <c r="F7" s="147"/>
      <c r="G7" s="161" t="s">
        <v>13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 t="s">
        <v>6</v>
      </c>
      <c r="B8" s="160" t="s">
        <v>8</v>
      </c>
      <c r="C8" s="5" t="s">
        <v>9</v>
      </c>
      <c r="D8" s="160" t="s">
        <v>11</v>
      </c>
      <c r="E8" s="160" t="s">
        <v>29</v>
      </c>
      <c r="F8" s="160" t="s">
        <v>12</v>
      </c>
      <c r="G8" s="16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6" t="s">
        <v>7</v>
      </c>
      <c r="B9" s="149"/>
      <c r="C9" s="7" t="s">
        <v>10</v>
      </c>
      <c r="D9" s="149"/>
      <c r="E9" s="149"/>
      <c r="F9" s="149"/>
      <c r="G9" s="16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9" t="s">
        <v>30</v>
      </c>
      <c r="B10" s="23">
        <v>25485589578</v>
      </c>
      <c r="C10" s="23">
        <v>1183117783.9200001</v>
      </c>
      <c r="D10" s="23">
        <v>26668707361.920002</v>
      </c>
      <c r="E10" s="23">
        <v>15825137773.01</v>
      </c>
      <c r="F10" s="23">
        <v>14982124929.15</v>
      </c>
      <c r="G10" s="24">
        <v>10843569588.91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31</v>
      </c>
      <c r="B11" s="27">
        <v>8241803269</v>
      </c>
      <c r="C11" s="27">
        <v>1102444228.8399999</v>
      </c>
      <c r="D11" s="27">
        <v>9344247497.8400002</v>
      </c>
      <c r="E11" s="27">
        <v>5000794751.4300003</v>
      </c>
      <c r="F11" s="27">
        <v>4723229450.7800007</v>
      </c>
      <c r="G11" s="28">
        <v>4343452746.4099998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4" t="s">
        <v>32</v>
      </c>
      <c r="B12" s="25">
        <v>164559360</v>
      </c>
      <c r="C12" s="25">
        <v>10441500</v>
      </c>
      <c r="D12" s="25">
        <v>175000860</v>
      </c>
      <c r="E12" s="25">
        <v>126366558</v>
      </c>
      <c r="F12" s="25">
        <v>126366558</v>
      </c>
      <c r="G12" s="26">
        <v>48634302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4" t="s">
        <v>33</v>
      </c>
      <c r="B13" s="25">
        <v>1463062957</v>
      </c>
      <c r="C13" s="25">
        <v>-43355649.560000002</v>
      </c>
      <c r="D13" s="25">
        <v>1419707307.4400001</v>
      </c>
      <c r="E13" s="25">
        <v>1012148347.1899999</v>
      </c>
      <c r="F13" s="25">
        <v>989164464.75</v>
      </c>
      <c r="G13" s="26">
        <v>407558960.25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4" t="s">
        <v>34</v>
      </c>
      <c r="B14" s="25">
        <v>1088092729</v>
      </c>
      <c r="C14" s="25">
        <v>-17023258.68</v>
      </c>
      <c r="D14" s="25">
        <v>1071069470.3200001</v>
      </c>
      <c r="E14" s="25">
        <v>655861031.99000001</v>
      </c>
      <c r="F14" s="25">
        <v>628487766.03999996</v>
      </c>
      <c r="G14" s="26">
        <v>415208438.33000004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4" t="s">
        <v>35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6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4" t="s">
        <v>36</v>
      </c>
      <c r="B16" s="25">
        <v>312383009</v>
      </c>
      <c r="C16" s="25">
        <v>1022258283.4399999</v>
      </c>
      <c r="D16" s="25">
        <v>1334641292.4400001</v>
      </c>
      <c r="E16" s="25">
        <v>232606434.25999999</v>
      </c>
      <c r="F16" s="25">
        <v>218794155.00999999</v>
      </c>
      <c r="G16" s="26">
        <v>1102034858.1799998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4" t="s">
        <v>37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6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4" t="s">
        <v>38</v>
      </c>
      <c r="B18" s="25">
        <v>4842894842</v>
      </c>
      <c r="C18" s="25">
        <v>38321242.649999999</v>
      </c>
      <c r="D18" s="25">
        <v>4881216084.6499996</v>
      </c>
      <c r="E18" s="25">
        <v>2675303273.71</v>
      </c>
      <c r="F18" s="25">
        <v>2480953876.4499998</v>
      </c>
      <c r="G18" s="26">
        <v>2205912810.9400001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4" t="s">
        <v>39</v>
      </c>
      <c r="B19" s="25">
        <v>370810372</v>
      </c>
      <c r="C19" s="25">
        <v>91802110.989999995</v>
      </c>
      <c r="D19" s="25">
        <v>462612482.98999995</v>
      </c>
      <c r="E19" s="25">
        <v>298509106.28000003</v>
      </c>
      <c r="F19" s="25">
        <v>279462630.53000003</v>
      </c>
      <c r="G19" s="26">
        <v>164103376.70999998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1" t="s">
        <v>40</v>
      </c>
      <c r="B20" s="27">
        <v>11047234151</v>
      </c>
      <c r="C20" s="27">
        <v>109279653.92</v>
      </c>
      <c r="D20" s="27">
        <v>11156513804.92</v>
      </c>
      <c r="E20" s="27">
        <v>6437373270.1999998</v>
      </c>
      <c r="F20" s="27">
        <v>6041943804.8000002</v>
      </c>
      <c r="G20" s="28">
        <v>4719140534.7199993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4" t="s">
        <v>41</v>
      </c>
      <c r="B21" s="25">
        <v>175576069</v>
      </c>
      <c r="C21" s="25">
        <v>7208711.6299999999</v>
      </c>
      <c r="D21" s="25">
        <v>182784780.63</v>
      </c>
      <c r="E21" s="25">
        <v>52661161.739999995</v>
      </c>
      <c r="F21" s="25">
        <v>47901365.420000002</v>
      </c>
      <c r="G21" s="26">
        <v>130123618.89000002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4" t="s">
        <v>42</v>
      </c>
      <c r="B22" s="25">
        <v>577534799</v>
      </c>
      <c r="C22" s="25">
        <v>-134316799.18000001</v>
      </c>
      <c r="D22" s="25">
        <v>443217999.81999999</v>
      </c>
      <c r="E22" s="25">
        <v>83998342.849999994</v>
      </c>
      <c r="F22" s="25">
        <v>72464499.5</v>
      </c>
      <c r="G22" s="26">
        <v>359219656.96999997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4" t="s">
        <v>43</v>
      </c>
      <c r="B23" s="25">
        <v>2113648114</v>
      </c>
      <c r="C23" s="25">
        <v>-66594823.620000005</v>
      </c>
      <c r="D23" s="25">
        <v>2047053290.3799999</v>
      </c>
      <c r="E23" s="25">
        <v>1514901199.2</v>
      </c>
      <c r="F23" s="25">
        <v>1390005398.4000001</v>
      </c>
      <c r="G23" s="26">
        <v>532152091.18000001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4" t="s">
        <v>44</v>
      </c>
      <c r="B24" s="25">
        <v>821427684</v>
      </c>
      <c r="C24" s="25">
        <v>-60155436.160000004</v>
      </c>
      <c r="D24" s="25">
        <v>761272247.83999991</v>
      </c>
      <c r="E24" s="25">
        <v>511783327.78000003</v>
      </c>
      <c r="F24" s="25">
        <v>498142487.06999999</v>
      </c>
      <c r="G24" s="26">
        <v>249488920.06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4" t="s">
        <v>45</v>
      </c>
      <c r="B25" s="25">
        <v>3097749194</v>
      </c>
      <c r="C25" s="25">
        <v>-100948889.11</v>
      </c>
      <c r="D25" s="25">
        <v>2996800304.8900003</v>
      </c>
      <c r="E25" s="25">
        <v>2519191200.9299998</v>
      </c>
      <c r="F25" s="25">
        <v>2459589955.04</v>
      </c>
      <c r="G25" s="26">
        <v>477609103.96000004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4" t="s">
        <v>46</v>
      </c>
      <c r="B26" s="25">
        <v>4077587347</v>
      </c>
      <c r="C26" s="25">
        <v>546077779.71000004</v>
      </c>
      <c r="D26" s="25">
        <v>4623665126.71</v>
      </c>
      <c r="E26" s="25">
        <v>1694805323.9100001</v>
      </c>
      <c r="F26" s="25">
        <v>1515637149.4200001</v>
      </c>
      <c r="G26" s="26">
        <v>2928859802.8000002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4" t="s">
        <v>47</v>
      </c>
      <c r="B27" s="25">
        <v>183710944</v>
      </c>
      <c r="C27" s="25">
        <v>-81990889.349999994</v>
      </c>
      <c r="D27" s="25">
        <v>101720054.65000001</v>
      </c>
      <c r="E27" s="25">
        <v>60032713.789999999</v>
      </c>
      <c r="F27" s="25">
        <v>58202949.950000003</v>
      </c>
      <c r="G27" s="26">
        <v>41687340.859999999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1" t="s">
        <v>48</v>
      </c>
      <c r="B28" s="27">
        <v>2207127527</v>
      </c>
      <c r="C28" s="27">
        <v>81498321.049999997</v>
      </c>
      <c r="D28" s="27">
        <v>2288625848.0500002</v>
      </c>
      <c r="E28" s="27">
        <v>1542768959.49</v>
      </c>
      <c r="F28" s="27">
        <v>1373343622.2</v>
      </c>
      <c r="G28" s="28">
        <v>745856888.56000006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4" t="s">
        <v>49</v>
      </c>
      <c r="B29" s="25">
        <v>503986379</v>
      </c>
      <c r="C29" s="25">
        <v>204293848.94</v>
      </c>
      <c r="D29" s="25">
        <v>708280227.93999994</v>
      </c>
      <c r="E29" s="25">
        <v>546542198.21000004</v>
      </c>
      <c r="F29" s="25">
        <v>502447471.75</v>
      </c>
      <c r="G29" s="26">
        <v>161738029.72999999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4" t="s">
        <v>50</v>
      </c>
      <c r="B30" s="25">
        <v>300586566</v>
      </c>
      <c r="C30" s="25">
        <v>82706528.799999997</v>
      </c>
      <c r="D30" s="25">
        <v>383293094.80000001</v>
      </c>
      <c r="E30" s="25">
        <v>221064625.94</v>
      </c>
      <c r="F30" s="25">
        <v>136974091.77000001</v>
      </c>
      <c r="G30" s="26">
        <v>162228468.85999998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14" t="s">
        <v>51</v>
      </c>
      <c r="B31" s="25">
        <v>3472922</v>
      </c>
      <c r="C31" s="25">
        <v>-530857.82000000007</v>
      </c>
      <c r="D31" s="25">
        <v>2942064.18</v>
      </c>
      <c r="E31" s="25">
        <v>2081835.9100000001</v>
      </c>
      <c r="F31" s="25">
        <v>2050118.9300000002</v>
      </c>
      <c r="G31" s="26">
        <v>860228.2699999999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14" t="s">
        <v>52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6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4" t="s">
        <v>53</v>
      </c>
      <c r="B33" s="25">
        <v>462110950</v>
      </c>
      <c r="C33" s="25">
        <v>-15181101</v>
      </c>
      <c r="D33" s="25">
        <v>446929849</v>
      </c>
      <c r="E33" s="25">
        <v>385751336.68000001</v>
      </c>
      <c r="F33" s="25">
        <v>367099192.68000001</v>
      </c>
      <c r="G33" s="26">
        <v>61178512.320000008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14" t="s">
        <v>54</v>
      </c>
      <c r="B34" s="25">
        <v>60592407</v>
      </c>
      <c r="C34" s="25">
        <v>83387986.270000011</v>
      </c>
      <c r="D34" s="25">
        <v>143980393.27000001</v>
      </c>
      <c r="E34" s="25">
        <v>82987964.229999989</v>
      </c>
      <c r="F34" s="25">
        <v>72716816.010000005</v>
      </c>
      <c r="G34" s="26">
        <v>60992429.039999999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14" t="s">
        <v>55</v>
      </c>
      <c r="B35" s="25">
        <v>500285629</v>
      </c>
      <c r="C35" s="25">
        <v>-240918097.53000003</v>
      </c>
      <c r="D35" s="25">
        <v>259367531.46999997</v>
      </c>
      <c r="E35" s="25">
        <v>130900079.7</v>
      </c>
      <c r="F35" s="25">
        <v>127508809.45999999</v>
      </c>
      <c r="G35" s="26">
        <v>128467451.77000001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14" t="s">
        <v>56</v>
      </c>
      <c r="B36" s="25">
        <v>59200669</v>
      </c>
      <c r="C36" s="25">
        <v>-16362250.109999999</v>
      </c>
      <c r="D36" s="25">
        <v>42838418.890000001</v>
      </c>
      <c r="E36" s="25">
        <v>17414488.580000002</v>
      </c>
      <c r="F36" s="25">
        <v>17180097.419999998</v>
      </c>
      <c r="G36" s="26">
        <v>25423930.309999999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4" t="s">
        <v>57</v>
      </c>
      <c r="B37" s="25">
        <v>316892005</v>
      </c>
      <c r="C37" s="25">
        <v>-15897736.5</v>
      </c>
      <c r="D37" s="25">
        <v>300994268.5</v>
      </c>
      <c r="E37" s="25">
        <v>156026430.24000001</v>
      </c>
      <c r="F37" s="25">
        <v>147367024.18000001</v>
      </c>
      <c r="G37" s="26">
        <v>144967838.25999999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1" t="s">
        <v>58</v>
      </c>
      <c r="B38" s="27">
        <v>3989424631</v>
      </c>
      <c r="C38" s="27">
        <v>-110104419.89000002</v>
      </c>
      <c r="D38" s="27">
        <v>3879320211.1099997</v>
      </c>
      <c r="E38" s="27">
        <v>2844200791.8900003</v>
      </c>
      <c r="F38" s="27">
        <v>2843608051.3699999</v>
      </c>
      <c r="G38" s="28">
        <v>1035119419.22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14" t="s">
        <v>59</v>
      </c>
      <c r="B39" s="25">
        <v>291033043</v>
      </c>
      <c r="C39" s="25">
        <v>-174254419.89000002</v>
      </c>
      <c r="D39" s="25">
        <v>116778623.10999998</v>
      </c>
      <c r="E39" s="25">
        <v>19531343.91</v>
      </c>
      <c r="F39" s="25">
        <v>19116466.68</v>
      </c>
      <c r="G39" s="26">
        <v>97247279.200000003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" x14ac:dyDescent="0.25">
      <c r="A40" s="14" t="s">
        <v>60</v>
      </c>
      <c r="B40" s="25">
        <v>3698391588</v>
      </c>
      <c r="C40" s="25">
        <v>64150000</v>
      </c>
      <c r="D40" s="25">
        <v>3762541588</v>
      </c>
      <c r="E40" s="25">
        <v>2824669447.98</v>
      </c>
      <c r="F40" s="25">
        <v>2824491584.6900001</v>
      </c>
      <c r="G40" s="26">
        <v>937872140.0200001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4" t="s">
        <v>61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6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4" t="s">
        <v>62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6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4"/>
      <c r="B43" s="25"/>
      <c r="C43" s="25"/>
      <c r="D43" s="25"/>
      <c r="E43" s="25"/>
      <c r="F43" s="25"/>
      <c r="G43" s="2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33"/>
      <c r="B44" s="34"/>
      <c r="C44" s="34"/>
      <c r="D44" s="34"/>
      <c r="E44" s="34"/>
      <c r="F44" s="34"/>
      <c r="G44" s="3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36" t="s">
        <v>63</v>
      </c>
      <c r="B45" s="27">
        <v>18610650000</v>
      </c>
      <c r="C45" s="27">
        <v>362477611.65999997</v>
      </c>
      <c r="D45" s="27">
        <v>18973127611.66</v>
      </c>
      <c r="E45" s="27">
        <v>13361028142.08</v>
      </c>
      <c r="F45" s="27">
        <v>13304405262.469999</v>
      </c>
      <c r="G45" s="37">
        <v>5612099469.5799999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36" t="s">
        <v>31</v>
      </c>
      <c r="B46" s="27">
        <v>384828964</v>
      </c>
      <c r="C46" s="27">
        <v>-95294536.120000005</v>
      </c>
      <c r="D46" s="27">
        <v>289534427.88</v>
      </c>
      <c r="E46" s="27">
        <v>148861417.05000001</v>
      </c>
      <c r="F46" s="27">
        <v>148851486.05000001</v>
      </c>
      <c r="G46" s="37">
        <v>140673010.82999998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38" t="s">
        <v>32</v>
      </c>
      <c r="B47" s="25">
        <v>0</v>
      </c>
      <c r="C47" s="25">
        <v>755760</v>
      </c>
      <c r="D47" s="25">
        <v>755760</v>
      </c>
      <c r="E47" s="25">
        <v>755760</v>
      </c>
      <c r="F47" s="25">
        <v>755760</v>
      </c>
      <c r="G47" s="39"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38" t="s">
        <v>33</v>
      </c>
      <c r="B48" s="25">
        <v>7000000</v>
      </c>
      <c r="C48" s="25">
        <v>-7000000</v>
      </c>
      <c r="D48" s="25">
        <v>0</v>
      </c>
      <c r="E48" s="25">
        <v>0</v>
      </c>
      <c r="F48" s="25">
        <v>0</v>
      </c>
      <c r="G48" s="39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38" t="s">
        <v>34</v>
      </c>
      <c r="B49" s="25">
        <v>157849441</v>
      </c>
      <c r="C49" s="25">
        <v>-101945844</v>
      </c>
      <c r="D49" s="25">
        <v>55903597</v>
      </c>
      <c r="E49" s="25">
        <v>0</v>
      </c>
      <c r="F49" s="25">
        <v>0</v>
      </c>
      <c r="G49" s="39">
        <v>55903597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38" t="s">
        <v>35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39"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38" t="s">
        <v>36</v>
      </c>
      <c r="B51" s="25">
        <v>0</v>
      </c>
      <c r="C51" s="25">
        <v>12275520.279999999</v>
      </c>
      <c r="D51" s="25">
        <v>12275520.279999999</v>
      </c>
      <c r="E51" s="25">
        <v>12275508.5</v>
      </c>
      <c r="F51" s="25">
        <v>12265577.5</v>
      </c>
      <c r="G51" s="39">
        <v>11.78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38" t="s">
        <v>37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39"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38" t="s">
        <v>38</v>
      </c>
      <c r="B53" s="25">
        <v>216021294</v>
      </c>
      <c r="C53" s="25">
        <v>620027.6</v>
      </c>
      <c r="D53" s="25">
        <v>216641321.59999999</v>
      </c>
      <c r="E53" s="25">
        <v>135830148.55000001</v>
      </c>
      <c r="F53" s="25">
        <v>135830148.55000001</v>
      </c>
      <c r="G53" s="39">
        <v>80811173.049999997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38" t="s">
        <v>39</v>
      </c>
      <c r="B54" s="25">
        <v>3958229</v>
      </c>
      <c r="C54" s="25">
        <v>0</v>
      </c>
      <c r="D54" s="25">
        <v>3958229</v>
      </c>
      <c r="E54" s="25">
        <v>0</v>
      </c>
      <c r="F54" s="25">
        <v>0</v>
      </c>
      <c r="G54" s="39">
        <v>3958229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36" t="s">
        <v>40</v>
      </c>
      <c r="B55" s="27">
        <v>14109035489</v>
      </c>
      <c r="C55" s="27">
        <v>183708071</v>
      </c>
      <c r="D55" s="27">
        <v>14292743560</v>
      </c>
      <c r="E55" s="27">
        <v>9805371904.5699997</v>
      </c>
      <c r="F55" s="27">
        <v>9752363369.6599998</v>
      </c>
      <c r="G55" s="37">
        <v>4487371655.4300003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38" t="s">
        <v>41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39"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38" t="s">
        <v>42</v>
      </c>
      <c r="B57" s="25">
        <v>205572629</v>
      </c>
      <c r="C57" s="25">
        <v>229383472.31</v>
      </c>
      <c r="D57" s="25">
        <v>434956101.31000006</v>
      </c>
      <c r="E57" s="25">
        <v>383725919.13999999</v>
      </c>
      <c r="F57" s="25">
        <v>378418786.5</v>
      </c>
      <c r="G57" s="39">
        <v>51230182.170000002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38" t="s">
        <v>43</v>
      </c>
      <c r="B58" s="25">
        <v>3033044436</v>
      </c>
      <c r="C58" s="25">
        <v>-288004801.24000001</v>
      </c>
      <c r="D58" s="25">
        <v>2745039634.7599998</v>
      </c>
      <c r="E58" s="25">
        <v>2029988420.6799998</v>
      </c>
      <c r="F58" s="25">
        <v>1986015089.6200001</v>
      </c>
      <c r="G58" s="39">
        <v>715051214.08000004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38" t="s">
        <v>44</v>
      </c>
      <c r="B59" s="25">
        <v>8219798</v>
      </c>
      <c r="C59" s="25">
        <v>21084731.119999997</v>
      </c>
      <c r="D59" s="25">
        <v>29304529.119999997</v>
      </c>
      <c r="E59" s="25">
        <v>14148131.280000001</v>
      </c>
      <c r="F59" s="25">
        <v>14113563.280000001</v>
      </c>
      <c r="G59" s="39">
        <v>15156397.84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38" t="s">
        <v>45</v>
      </c>
      <c r="B60" s="25">
        <v>9364076533</v>
      </c>
      <c r="C60" s="25">
        <v>-45257265.339999996</v>
      </c>
      <c r="D60" s="25">
        <v>9318819267.6599998</v>
      </c>
      <c r="E60" s="25">
        <v>6250647600.71</v>
      </c>
      <c r="F60" s="25">
        <v>6247349640.71</v>
      </c>
      <c r="G60" s="39">
        <v>3068171666.9499998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38" t="s">
        <v>46</v>
      </c>
      <c r="B61" s="25">
        <v>1474584106</v>
      </c>
      <c r="C61" s="25">
        <v>269775039.64999998</v>
      </c>
      <c r="D61" s="25">
        <v>1744359145.6500001</v>
      </c>
      <c r="E61" s="25">
        <v>1115386162.3600001</v>
      </c>
      <c r="F61" s="25">
        <v>1115385903.24</v>
      </c>
      <c r="G61" s="39">
        <v>628972983.28999996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38" t="s">
        <v>47</v>
      </c>
      <c r="B62" s="25">
        <v>23537987</v>
      </c>
      <c r="C62" s="25">
        <v>-3273105.5</v>
      </c>
      <c r="D62" s="25">
        <v>20264881.5</v>
      </c>
      <c r="E62" s="25">
        <v>11475670.4</v>
      </c>
      <c r="F62" s="25">
        <v>11080386.309999999</v>
      </c>
      <c r="G62" s="39">
        <v>8789211.0999999996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36" t="s">
        <v>48</v>
      </c>
      <c r="B63" s="27">
        <v>271479849</v>
      </c>
      <c r="C63" s="27">
        <v>258996289.76999998</v>
      </c>
      <c r="D63" s="27">
        <v>530476138.76999998</v>
      </c>
      <c r="E63" s="27">
        <v>431608844.73000002</v>
      </c>
      <c r="F63" s="27">
        <v>428004431.03000003</v>
      </c>
      <c r="G63" s="37">
        <v>98867294.039999992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38" t="s">
        <v>49</v>
      </c>
      <c r="B64" s="25">
        <v>35000000</v>
      </c>
      <c r="C64" s="25">
        <v>4900000</v>
      </c>
      <c r="D64" s="25">
        <v>39900000</v>
      </c>
      <c r="E64" s="25">
        <v>4011341.72</v>
      </c>
      <c r="F64" s="25">
        <v>4011341.72</v>
      </c>
      <c r="G64" s="39">
        <v>35888658.280000001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38" t="s">
        <v>50</v>
      </c>
      <c r="B65" s="25">
        <v>78577541</v>
      </c>
      <c r="C65" s="25">
        <v>76011171.400000006</v>
      </c>
      <c r="D65" s="25">
        <v>154588712.40000001</v>
      </c>
      <c r="E65" s="25">
        <v>116032210.8</v>
      </c>
      <c r="F65" s="25">
        <v>112527797.09999999</v>
      </c>
      <c r="G65" s="39">
        <v>38556501.600000001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38" t="s">
        <v>51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39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38" t="s">
        <v>52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39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38" t="s">
        <v>53</v>
      </c>
      <c r="B68" s="25">
        <v>70813498</v>
      </c>
      <c r="C68" s="25">
        <v>247456354.79000002</v>
      </c>
      <c r="D68" s="25">
        <v>318269852.79000002</v>
      </c>
      <c r="E68" s="25">
        <v>304387853.63</v>
      </c>
      <c r="F68" s="25">
        <v>304387853.63</v>
      </c>
      <c r="G68" s="39">
        <v>13881999.16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38" t="s">
        <v>54</v>
      </c>
      <c r="B69" s="25">
        <v>1821667</v>
      </c>
      <c r="C69" s="25">
        <v>0</v>
      </c>
      <c r="D69" s="25">
        <v>1821667</v>
      </c>
      <c r="E69" s="25">
        <v>1821667</v>
      </c>
      <c r="F69" s="25">
        <v>1821667</v>
      </c>
      <c r="G69" s="39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38" t="s">
        <v>55</v>
      </c>
      <c r="B70" s="25">
        <v>77033523</v>
      </c>
      <c r="C70" s="25">
        <v>-72033523</v>
      </c>
      <c r="D70" s="25">
        <v>5000000</v>
      </c>
      <c r="E70" s="25">
        <v>0</v>
      </c>
      <c r="F70" s="25">
        <v>0</v>
      </c>
      <c r="G70" s="39">
        <v>5000000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38" t="s">
        <v>56</v>
      </c>
      <c r="B71" s="25">
        <v>3105000</v>
      </c>
      <c r="C71" s="25">
        <v>1932485.08</v>
      </c>
      <c r="D71" s="25">
        <v>5037485.08</v>
      </c>
      <c r="E71" s="25">
        <v>1004882.0800000001</v>
      </c>
      <c r="F71" s="25">
        <v>904882.08000000007</v>
      </c>
      <c r="G71" s="39">
        <v>4032603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38" t="s">
        <v>57</v>
      </c>
      <c r="B72" s="25">
        <v>5128620</v>
      </c>
      <c r="C72" s="25">
        <v>729801.5</v>
      </c>
      <c r="D72" s="25">
        <v>5858421.5</v>
      </c>
      <c r="E72" s="25">
        <v>4350889.5</v>
      </c>
      <c r="F72" s="25">
        <v>4350889.5</v>
      </c>
      <c r="G72" s="39">
        <v>1507532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36" t="s">
        <v>58</v>
      </c>
      <c r="B73" s="27">
        <v>3845305698</v>
      </c>
      <c r="C73" s="27">
        <v>15067787.01</v>
      </c>
      <c r="D73" s="27">
        <v>3860373485.0099998</v>
      </c>
      <c r="E73" s="27">
        <v>2975185975.73</v>
      </c>
      <c r="F73" s="27">
        <v>2975185975.73</v>
      </c>
      <c r="G73" s="37">
        <v>885187509.27999997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38" t="s">
        <v>59</v>
      </c>
      <c r="B74" s="25">
        <v>652656881</v>
      </c>
      <c r="C74" s="25">
        <v>25809890</v>
      </c>
      <c r="D74" s="25">
        <v>678466771</v>
      </c>
      <c r="E74" s="25">
        <v>340892499.50999999</v>
      </c>
      <c r="F74" s="25">
        <v>340892499.50999999</v>
      </c>
      <c r="G74" s="39">
        <v>337574271.49000001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7" x14ac:dyDescent="0.25">
      <c r="A75" s="38" t="s">
        <v>60</v>
      </c>
      <c r="B75" s="25">
        <v>3192648817</v>
      </c>
      <c r="C75" s="25">
        <v>-10742102.99</v>
      </c>
      <c r="D75" s="25">
        <v>3181906714.0099998</v>
      </c>
      <c r="E75" s="25">
        <v>2634293476.2200003</v>
      </c>
      <c r="F75" s="25">
        <v>2634293476.2200003</v>
      </c>
      <c r="G75" s="39">
        <v>547613237.78999996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38" t="s">
        <v>61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39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38" t="s">
        <v>62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39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36" t="s">
        <v>64</v>
      </c>
      <c r="B78" s="27">
        <v>44096239578</v>
      </c>
      <c r="C78" s="27">
        <v>1545595395.5799999</v>
      </c>
      <c r="D78" s="27">
        <v>45641834973.580002</v>
      </c>
      <c r="E78" s="27">
        <v>29186165915.090004</v>
      </c>
      <c r="F78" s="27">
        <v>28286530191.620003</v>
      </c>
      <c r="G78" s="37">
        <v>16455669058.49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38"/>
      <c r="B79" s="25"/>
      <c r="C79" s="25"/>
      <c r="D79" s="25"/>
      <c r="E79" s="25"/>
      <c r="F79" s="25"/>
      <c r="G79" s="3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40"/>
      <c r="B80" s="29"/>
      <c r="C80" s="29"/>
      <c r="D80" s="29"/>
      <c r="E80" s="29"/>
      <c r="F80" s="29"/>
      <c r="G80" s="4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 t="s">
        <v>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11">
    <mergeCell ref="F8:F9"/>
    <mergeCell ref="A1:G1"/>
    <mergeCell ref="A2:G2"/>
    <mergeCell ref="A3:G3"/>
    <mergeCell ref="A4:G4"/>
    <mergeCell ref="A5:G5"/>
    <mergeCell ref="B8:B9"/>
    <mergeCell ref="B7:F7"/>
    <mergeCell ref="G7:G9"/>
    <mergeCell ref="D8:D9"/>
    <mergeCell ref="E8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"/>
  <sheetViews>
    <sheetView showGridLines="0" workbookViewId="0">
      <selection activeCell="D36" sqref="D36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26" x14ac:dyDescent="0.25">
      <c r="A1" s="159" t="s">
        <v>1</v>
      </c>
      <c r="B1" s="159"/>
      <c r="C1" s="159"/>
      <c r="D1" s="159"/>
      <c r="E1" s="159"/>
      <c r="F1" s="159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59" t="s">
        <v>4</v>
      </c>
      <c r="B2" s="159"/>
      <c r="C2" s="159"/>
      <c r="D2" s="159"/>
      <c r="E2" s="159"/>
      <c r="F2" s="159"/>
      <c r="G2" s="1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9" t="s">
        <v>5</v>
      </c>
      <c r="B3" s="159"/>
      <c r="C3" s="159"/>
      <c r="D3" s="159"/>
      <c r="E3" s="159"/>
      <c r="F3" s="159"/>
      <c r="G3" s="1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59" t="s">
        <v>0</v>
      </c>
      <c r="B4" s="159"/>
      <c r="C4" s="159"/>
      <c r="D4" s="159"/>
      <c r="E4" s="159"/>
      <c r="F4" s="159"/>
      <c r="G4" s="1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9" t="s">
        <v>3</v>
      </c>
      <c r="B5" s="159"/>
      <c r="C5" s="159"/>
      <c r="D5" s="159"/>
      <c r="E5" s="159"/>
      <c r="F5" s="159"/>
      <c r="G5" s="1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3"/>
      <c r="B7" s="147" t="s">
        <v>27</v>
      </c>
      <c r="C7" s="147"/>
      <c r="D7" s="147"/>
      <c r="E7" s="147"/>
      <c r="F7" s="147"/>
      <c r="G7" s="161" t="s">
        <v>13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 t="s">
        <v>6</v>
      </c>
      <c r="B8" s="160" t="s">
        <v>8</v>
      </c>
      <c r="C8" s="5" t="s">
        <v>9</v>
      </c>
      <c r="D8" s="160" t="s">
        <v>11</v>
      </c>
      <c r="E8" s="160"/>
      <c r="F8" s="160" t="s">
        <v>12</v>
      </c>
      <c r="G8" s="16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6" t="s">
        <v>7</v>
      </c>
      <c r="B9" s="149"/>
      <c r="C9" s="7" t="s">
        <v>10</v>
      </c>
      <c r="D9" s="149"/>
      <c r="E9" s="149"/>
      <c r="F9" s="149"/>
      <c r="G9" s="16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9" t="s">
        <v>14</v>
      </c>
      <c r="B10" s="23">
        <v>5588162839</v>
      </c>
      <c r="C10" s="23">
        <v>-12334416.520000041</v>
      </c>
      <c r="D10" s="23">
        <v>5575828422.4799995</v>
      </c>
      <c r="E10" s="23">
        <v>4124232590.5400004</v>
      </c>
      <c r="F10" s="23">
        <v>4052861815.6900005</v>
      </c>
      <c r="G10" s="23">
        <v>1451595831.9399996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4" t="s">
        <v>15</v>
      </c>
      <c r="B11" s="25">
        <v>1851164641</v>
      </c>
      <c r="C11" s="25">
        <v>-21912570.50000006</v>
      </c>
      <c r="D11" s="25">
        <v>1829252070.5</v>
      </c>
      <c r="E11" s="25">
        <v>1170423763.1300006</v>
      </c>
      <c r="F11" s="25">
        <v>1143922163.4900005</v>
      </c>
      <c r="G11" s="26">
        <v>658828307.36999929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4" t="s">
        <v>16</v>
      </c>
      <c r="B12" s="25">
        <v>2201169654</v>
      </c>
      <c r="C12" s="25">
        <v>-331351.01999998093</v>
      </c>
      <c r="D12" s="25">
        <v>2200838302.98</v>
      </c>
      <c r="E12" s="25">
        <v>1981840665.9499998</v>
      </c>
      <c r="F12" s="25">
        <v>1959713899.6700006</v>
      </c>
      <c r="G12" s="26">
        <v>218997637.03000021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1" t="s">
        <v>17</v>
      </c>
      <c r="B13" s="27">
        <v>1190879</v>
      </c>
      <c r="C13" s="27">
        <v>-649649</v>
      </c>
      <c r="D13" s="27">
        <v>541230</v>
      </c>
      <c r="E13" s="27">
        <v>0</v>
      </c>
      <c r="F13" s="27">
        <v>0</v>
      </c>
      <c r="G13" s="27">
        <v>541230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4" t="s">
        <v>18</v>
      </c>
      <c r="B14" s="25">
        <v>1190879</v>
      </c>
      <c r="C14" s="25">
        <v>-649649</v>
      </c>
      <c r="D14" s="25">
        <v>541230</v>
      </c>
      <c r="E14" s="25">
        <v>0</v>
      </c>
      <c r="F14" s="25">
        <v>0</v>
      </c>
      <c r="G14" s="26">
        <v>541230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4" t="s">
        <v>19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6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4" t="s">
        <v>20</v>
      </c>
      <c r="B16" s="25">
        <v>1534637665</v>
      </c>
      <c r="C16" s="25">
        <v>10559154</v>
      </c>
      <c r="D16" s="25">
        <v>1545196819</v>
      </c>
      <c r="E16" s="25">
        <v>971968161.46000004</v>
      </c>
      <c r="F16" s="25">
        <v>949225752.52999985</v>
      </c>
      <c r="G16" s="26">
        <v>573228657.53999996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" x14ac:dyDescent="0.25">
      <c r="A17" s="11" t="s">
        <v>21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8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4" t="s">
        <v>22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6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4" t="s">
        <v>23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6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4" t="s">
        <v>24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6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1" t="s">
        <v>25</v>
      </c>
      <c r="B21" s="27">
        <v>6904784747</v>
      </c>
      <c r="C21" s="27">
        <v>-4908434.7000000477</v>
      </c>
      <c r="D21" s="27">
        <v>6899876312.3000002</v>
      </c>
      <c r="E21" s="27">
        <v>4459323243.5600004</v>
      </c>
      <c r="F21" s="27">
        <v>4459323243.5600004</v>
      </c>
      <c r="G21" s="27">
        <v>2440553068.7399998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4" t="s">
        <v>15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6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4" t="s">
        <v>16</v>
      </c>
      <c r="B23" s="25">
        <v>6904784747</v>
      </c>
      <c r="C23" s="25">
        <v>-4908434.7000000477</v>
      </c>
      <c r="D23" s="25">
        <v>6899876312.3000002</v>
      </c>
      <c r="E23" s="25">
        <v>4459323243.5600004</v>
      </c>
      <c r="F23" s="25">
        <v>4459323243.5600004</v>
      </c>
      <c r="G23" s="26">
        <v>2440553068.7399998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1" t="s">
        <v>17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8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4" t="s">
        <v>18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6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4" t="s">
        <v>19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6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4" t="s">
        <v>20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6"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" x14ac:dyDescent="0.25">
      <c r="A28" s="11" t="s">
        <v>21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8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4" t="s">
        <v>22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6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6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14" t="s">
        <v>24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6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11" t="s">
        <v>26</v>
      </c>
      <c r="B32" s="27">
        <f>+B10+B21</f>
        <v>12492947586</v>
      </c>
      <c r="C32" s="27">
        <f t="shared" ref="C32:G32" si="0">+C10+C21</f>
        <v>-17242851.220000088</v>
      </c>
      <c r="D32" s="27">
        <f t="shared" si="0"/>
        <v>12475704734.779999</v>
      </c>
      <c r="E32" s="27">
        <f t="shared" si="0"/>
        <v>8583555834.1000004</v>
      </c>
      <c r="F32" s="27">
        <f t="shared" si="0"/>
        <v>8512185059.250001</v>
      </c>
      <c r="G32" s="37">
        <f t="shared" si="0"/>
        <v>3892148900.6799994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6"/>
      <c r="B33" s="29"/>
      <c r="C33" s="29"/>
      <c r="D33" s="29"/>
      <c r="E33" s="29"/>
      <c r="F33" s="29"/>
      <c r="G33" s="3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B35" s="2"/>
      <c r="C35" s="2"/>
      <c r="D35" s="2"/>
      <c r="E35" s="2"/>
      <c r="F35" s="2"/>
      <c r="G35" s="6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60"/>
      <c r="C38" s="60"/>
      <c r="D38" s="60"/>
      <c r="E38" s="60"/>
      <c r="F38" s="60"/>
      <c r="G38" s="6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68"/>
      <c r="C39" s="68"/>
      <c r="D39" s="68"/>
      <c r="E39" s="68"/>
      <c r="F39" s="68"/>
      <c r="G39" s="6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69"/>
      <c r="C40" s="69"/>
      <c r="D40" s="69"/>
      <c r="E40" s="69"/>
      <c r="F40" s="69"/>
      <c r="G40" s="6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</sheetData>
  <mergeCells count="11">
    <mergeCell ref="F8:F9"/>
    <mergeCell ref="A1:G1"/>
    <mergeCell ref="A2:G2"/>
    <mergeCell ref="A3:G3"/>
    <mergeCell ref="A4:G4"/>
    <mergeCell ref="A5:G5"/>
    <mergeCell ref="B8:B9"/>
    <mergeCell ref="B7:F7"/>
    <mergeCell ref="G7:G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SITUACIÓN FINANCIERA</vt:lpstr>
      <vt:lpstr>ANALITICO DE DEUDA</vt:lpstr>
      <vt:lpstr>ANALITICO DE DEUDA OBLIGACIONES</vt:lpstr>
      <vt:lpstr>BALANCE PRESUPUESTARIO</vt:lpstr>
      <vt:lpstr>ANÁLITICO DE INGRESOS</vt:lpstr>
      <vt:lpstr>AE- OBJETO DE GASTO</vt:lpstr>
      <vt:lpstr>AE-CLASIFICACIÓN ADMINISTRATIVA</vt:lpstr>
      <vt:lpstr>AE- CLASIFICACIÓN FUNCIONAL</vt:lpstr>
      <vt:lpstr>AE- SERVICIOS PERSONALES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Gabriel Abelardo Cauich Castilla</cp:lastModifiedBy>
  <cp:lastPrinted>2020-10-30T15:11:33Z</cp:lastPrinted>
  <dcterms:created xsi:type="dcterms:W3CDTF">2020-10-28T00:25:45Z</dcterms:created>
  <dcterms:modified xsi:type="dcterms:W3CDTF">2021-01-07T06:47:35Z</dcterms:modified>
</cp:coreProperties>
</file>