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6975"/>
  </bookViews>
  <sheets>
    <sheet name="Clasificación Funcional" sheetId="1" r:id="rId1"/>
  </sheets>
  <externalReferences>
    <externalReference r:id="rId2"/>
    <externalReference r:id="rId3"/>
    <externalReference r:id="rId4"/>
    <externalReference r:id="rId5"/>
  </externalReferences>
  <definedNames>
    <definedName name="__CAP93">#REF!</definedName>
    <definedName name="_CAP93">#REF!</definedName>
    <definedName name="_sm2005">#REF!</definedName>
    <definedName name="A">'[2]OTROS APORV'!#REF!</definedName>
    <definedName name="A_IMPRESIÓN_IM">#REF!</definedName>
    <definedName name="AJUST09">#REF!</definedName>
    <definedName name="ANTEPROY94">#REF!</definedName>
    <definedName name="B">'[2]OTROS APORV'!#REF!</definedName>
    <definedName name="CAPITULO_II">#REF!</definedName>
    <definedName name="CAPITULO_III">#REF!</definedName>
    <definedName name="CAPITULO_IV">#REF!</definedName>
    <definedName name="CAPÍTULO_VII">#REF!</definedName>
    <definedName name="CAPÍTULO_VIII">#REF!</definedName>
    <definedName name="CAPITULO_XI">#REF!</definedName>
    <definedName name="CDECA93">#REF!</definedName>
    <definedName name="Derechos">#REF!</definedName>
    <definedName name="FOGEN">'[3]2013 ult'!#REF!</definedName>
    <definedName name="Gastos">'[2]OTROS APORV'!#REF!</definedName>
    <definedName name="IEPS">#REF!</definedName>
    <definedName name="IEPS1">#REF!</definedName>
    <definedName name="INDICADORSEGING">#REF!</definedName>
    <definedName name="ingresos_2005">#REF!</definedName>
    <definedName name="LA_DIRECCIÓN_DE_INGRESOS">#REF!</definedName>
    <definedName name="LA_DIRECCIÓN_DEL_CATASTRO">#REF!</definedName>
    <definedName name="licencias">#REF!</definedName>
    <definedName name="otros_servicios_spv">#REF!</definedName>
    <definedName name="placas">#REF!</definedName>
    <definedName name="PRESEPT">#REF!</definedName>
    <definedName name="salariominimo05">[4]parametros!$C$3</definedName>
    <definedName name="tarjetas">#REF!</definedName>
  </definedNames>
  <calcPr calcId="145621"/>
</workbook>
</file>

<file path=xl/calcChain.xml><?xml version="1.0" encoding="utf-8"?>
<calcChain xmlns="http://schemas.openxmlformats.org/spreadsheetml/2006/main">
  <c r="C39" i="1" l="1"/>
  <c r="C37" i="1"/>
  <c r="B37" i="1"/>
  <c r="C35" i="1"/>
  <c r="C32" i="1"/>
  <c r="C29" i="1"/>
  <c r="C28" i="1"/>
  <c r="C27" i="1" s="1"/>
  <c r="B27" i="1"/>
  <c r="C25" i="1"/>
  <c r="C24" i="1"/>
  <c r="C23" i="1"/>
  <c r="C22" i="1"/>
  <c r="C21" i="1"/>
  <c r="C19" i="1" s="1"/>
  <c r="C20" i="1"/>
  <c r="B19" i="1"/>
  <c r="C18" i="1"/>
  <c r="C17" i="1"/>
  <c r="C13" i="1"/>
  <c r="C12" i="1"/>
  <c r="C11" i="1"/>
  <c r="C10" i="1" s="1"/>
  <c r="C42" i="1" s="1"/>
  <c r="B10" i="1"/>
  <c r="B42" i="1" s="1"/>
</calcChain>
</file>

<file path=xl/sharedStrings.xml><?xml version="1.0" encoding="utf-8"?>
<sst xmlns="http://schemas.openxmlformats.org/spreadsheetml/2006/main" count="38" uniqueCount="38">
  <si>
    <t>SECRETARÍA DE ADMINISTRACIÓN Y FINANZAS</t>
  </si>
  <si>
    <t>DIRECCIÓN GENERAL DE PRESUPUESTO Y GASTO PÚBLICO</t>
  </si>
  <si>
    <t>ESTADÍSTICAS DEL GASTO DE 2011 A 2016</t>
  </si>
  <si>
    <t>GASTO POR CLASIFICACIÓN FUNCIONAL (Finalidad y Función)</t>
  </si>
  <si>
    <t>Concepto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</si>
  <si>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</si>
  <si>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</si>
  <si>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</si>
  <si>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</si>
  <si>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</si>
  <si>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</si>
  <si>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</si>
  <si>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</si>
  <si>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</si>
  <si>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</si>
  <si>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</si>
  <si>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</si>
  <si>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</si>
  <si>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</si>
  <si>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</si>
  <si>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</si>
  <si>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</si>
  <si>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</si>
  <si>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</si>
  <si>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</si>
  <si>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</si>
  <si>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</si>
  <si>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</si>
  <si>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</si>
  <si>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</si>
  <si>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</si>
  <si>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</si>
  <si>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</si>
  <si>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</si>
  <si>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</si>
  <si>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</si>
  <si>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</si>
  <si>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 xml:space="preserve"> 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</si>
</sst>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99CC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right" wrapText="1"/>
    </xf>
    <xf numFmtId="164" fontId="3" fillId="3" borderId="0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</cellXfs>
  <cellStyles count="5">
    <cellStyle name="Millares 2" xfId="1"/>
    <cellStyle name="Normal" xfId="0" builtinId="0"/>
    <cellStyle name="Normal 2 2" xfId="2"/>
    <cellStyle name="Normal 4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cuments/Egresos%20Yucat&#225;n%202012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iel.azcorra\Escritorio\Ariel%20070605\d\Mis%20documentos\Trabajos\unidad%20D\Area%20de%20Trabajo\Presupuesto2005\INGRESOS2005\LEY%20DE%20INGRESOS%202005(DOE%2021-12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shyamericas3\doctosing$\Users\Public\Documents\SEC%20HACIENDA\LEY%20DE%20INGRESOS%202013\proyecta%20participaciones%202013%20VER%20121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Administrativa"/>
      <sheetName val="Objeto del Gasto"/>
      <sheetName val="Clasificación Económica"/>
      <sheetName val="Clasificación Funcional"/>
      <sheetName val="Categoría Programática"/>
      <sheetName val="Destino FAIS"/>
      <sheetName val="Destino FAFEF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2% MODIF LEY"/>
      <sheetName val="BASE DE CALCULO"/>
      <sheetName val=" ley ing 2005"/>
      <sheetName val="comparativo 2004-2005"/>
      <sheetName val="proy cierre 2004"/>
      <sheetName val="OTROS APO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mensualizado  ult 23102012"/>
      <sheetName val="cOMPARA ESTIMA"/>
      <sheetName val="Proy 2013 estado"/>
      <sheetName val="Proy 2013"/>
      <sheetName val="2013 ult"/>
      <sheetName val="programa federal"/>
      <sheetName val="ESTADISTICAS"/>
      <sheetName val="2011"/>
      <sheetName val="2010"/>
      <sheetName val="2009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topLeftCell="A25" workbookViewId="0">
      <selection activeCell="A42" sqref="A42:G42"/>
    </sheetView>
  </sheetViews>
  <sheetFormatPr baseColWidth="10" defaultRowHeight="15" x14ac:dyDescent="0.25"/>
  <cols>
    <col min="1" max="1" width="64.7109375" customWidth="1"/>
    <col min="2" max="3" width="16.85546875" bestFit="1" customWidth="1"/>
    <col min="4" max="4" width="17.42578125" bestFit="1" customWidth="1"/>
    <col min="5" max="7" width="16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x14ac:dyDescent="0.25">
      <c r="A2" s="1" t="s">
        <v>1</v>
      </c>
      <c r="B2" s="1"/>
      <c r="C2" s="1"/>
      <c r="D2" s="1"/>
      <c r="E2" s="1"/>
      <c r="F2" s="1"/>
    </row>
    <row r="3" spans="1:7" x14ac:dyDescent="0.25">
      <c r="A3" s="1" t="s">
        <v>2</v>
      </c>
      <c r="B3" s="1"/>
      <c r="C3" s="1"/>
      <c r="D3" s="1"/>
      <c r="E3" s="1"/>
      <c r="F3" s="1"/>
    </row>
    <row r="4" spans="1:7" x14ac:dyDescent="0.25">
      <c r="A4" s="1" t="s">
        <v>3</v>
      </c>
      <c r="B4" s="1"/>
      <c r="C4" s="1"/>
      <c r="D4" s="1"/>
      <c r="E4" s="1"/>
      <c r="F4" s="1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4" t="s">
        <v>4</v>
      </c>
      <c r="B8" s="5">
        <v>2012</v>
      </c>
      <c r="C8" s="5">
        <v>2013</v>
      </c>
      <c r="D8" s="5">
        <v>2014</v>
      </c>
      <c r="E8" s="5">
        <v>2015</v>
      </c>
      <c r="F8" s="5">
        <v>2016</v>
      </c>
      <c r="G8" s="5">
        <v>2017</v>
      </c>
    </row>
    <row r="9" spans="1:7" x14ac:dyDescent="0.25">
      <c r="A9" s="6"/>
      <c r="B9" s="7"/>
      <c r="C9" s="7"/>
      <c r="D9" s="7"/>
      <c r="E9" s="7"/>
      <c r="F9" s="7"/>
      <c r="G9" s="7"/>
    </row>
    <row r="10" spans="1:7" x14ac:dyDescent="0.25">
      <c r="A10" s="8" t="s">
        <v>5</v>
      </c>
      <c r="B10" s="9">
        <f>SUM(B11:B18)</f>
        <v>0</v>
      </c>
      <c r="C10" s="9">
        <f>SUM(C11:C18)</f>
        <v>4107936763</v>
      </c>
      <c r="D10" s="10">
        <v>4859711591.1199999</v>
      </c>
      <c r="E10" s="10">
        <v>5356293998.4200001</v>
      </c>
      <c r="F10" s="10">
        <v>5996539454.1599998</v>
      </c>
      <c r="G10" s="10">
        <v>6999584267.3800001</v>
      </c>
    </row>
    <row r="11" spans="1:7" x14ac:dyDescent="0.25">
      <c r="A11" s="11" t="s">
        <v>6</v>
      </c>
      <c r="B11" s="12"/>
      <c r="C11" s="12">
        <f>129924616+1416235</f>
        <v>131340851</v>
      </c>
      <c r="D11" s="12">
        <v>126861260.61</v>
      </c>
      <c r="E11" s="12">
        <v>143619283</v>
      </c>
      <c r="F11" s="12">
        <v>152374120</v>
      </c>
      <c r="G11" s="12">
        <v>171046889</v>
      </c>
    </row>
    <row r="12" spans="1:7" x14ac:dyDescent="0.25">
      <c r="A12" s="11" t="s">
        <v>7</v>
      </c>
      <c r="B12" s="12"/>
      <c r="C12" s="12">
        <f>318157349+446244963+187988400+55657442</f>
        <v>1008048154</v>
      </c>
      <c r="D12" s="12">
        <v>1299341429.25</v>
      </c>
      <c r="E12" s="12">
        <v>1216217752.4100001</v>
      </c>
      <c r="F12" s="12">
        <v>1269676407.1199999</v>
      </c>
      <c r="G12" s="12">
        <v>1301517082.5</v>
      </c>
    </row>
    <row r="13" spans="1:7" x14ac:dyDescent="0.25">
      <c r="A13" s="11" t="s">
        <v>8</v>
      </c>
      <c r="B13" s="12"/>
      <c r="C13" s="12">
        <f>153167618+26856050+55424122+69665767+13254156+67041844+115228309+80815024</f>
        <v>581452890</v>
      </c>
      <c r="D13" s="12">
        <v>550443110.03999996</v>
      </c>
      <c r="E13" s="12">
        <v>862298714.20000005</v>
      </c>
      <c r="F13" s="12">
        <v>780767160.13</v>
      </c>
      <c r="G13" s="12">
        <v>748462983.65999997</v>
      </c>
    </row>
    <row r="14" spans="1:7" x14ac:dyDescent="0.25">
      <c r="A14" s="11" t="s">
        <v>9</v>
      </c>
      <c r="B14" s="12"/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5">
      <c r="A15" s="11" t="s">
        <v>10</v>
      </c>
      <c r="B15" s="12"/>
      <c r="C15" s="12">
        <v>337140232</v>
      </c>
      <c r="D15" s="12">
        <v>460176064.39999998</v>
      </c>
      <c r="E15" s="12">
        <v>989935570.58000004</v>
      </c>
      <c r="F15" s="12">
        <v>1481706647.3800001</v>
      </c>
      <c r="G15" s="12">
        <v>1153910659.53</v>
      </c>
    </row>
    <row r="16" spans="1:7" x14ac:dyDescent="0.25">
      <c r="A16" s="11" t="s">
        <v>11</v>
      </c>
      <c r="B16" s="12"/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11" t="s">
        <v>12</v>
      </c>
      <c r="B17" s="12"/>
      <c r="C17" s="12">
        <f>920136148+282553431+340553064</f>
        <v>1543242643</v>
      </c>
      <c r="D17" s="12">
        <v>1709706501.4200001</v>
      </c>
      <c r="E17" s="12">
        <v>1730610004.53</v>
      </c>
      <c r="F17" s="12">
        <v>1850805452.77</v>
      </c>
      <c r="G17" s="12">
        <v>3178947583.04</v>
      </c>
    </row>
    <row r="18" spans="1:7" x14ac:dyDescent="0.25">
      <c r="A18" s="11" t="s">
        <v>13</v>
      </c>
      <c r="B18" s="12"/>
      <c r="C18" s="12">
        <f>482878368+219294+1109632+22504699</f>
        <v>506711993</v>
      </c>
      <c r="D18" s="12">
        <v>713183225.39999998</v>
      </c>
      <c r="E18" s="12">
        <v>413612673.69999999</v>
      </c>
      <c r="F18" s="12">
        <v>461209666.75999999</v>
      </c>
      <c r="G18" s="12">
        <v>445699069.64999998</v>
      </c>
    </row>
    <row r="19" spans="1:7" x14ac:dyDescent="0.25">
      <c r="A19" s="8" t="s">
        <v>14</v>
      </c>
      <c r="B19" s="9">
        <f>SUM(B20:B26)</f>
        <v>0</v>
      </c>
      <c r="C19" s="9">
        <f>SUM(C20:C26)</f>
        <v>16951557129</v>
      </c>
      <c r="D19" s="10">
        <v>18515502892.419998</v>
      </c>
      <c r="E19" s="10">
        <v>20013854217.419998</v>
      </c>
      <c r="F19" s="10">
        <v>20664123150.34</v>
      </c>
      <c r="G19" s="10">
        <v>21879084523.450001</v>
      </c>
    </row>
    <row r="20" spans="1:7" x14ac:dyDescent="0.25">
      <c r="A20" s="11" t="s">
        <v>15</v>
      </c>
      <c r="B20" s="12"/>
      <c r="C20" s="12">
        <f>50596194+547101+188920967+174800+63534672+5046477</f>
        <v>308820211</v>
      </c>
      <c r="D20" s="12">
        <v>353135822.81</v>
      </c>
      <c r="E20" s="12">
        <v>258447121.41</v>
      </c>
      <c r="F20" s="12">
        <v>99446113.890000001</v>
      </c>
      <c r="G20" s="12">
        <v>65686240.039999999</v>
      </c>
    </row>
    <row r="21" spans="1:7" x14ac:dyDescent="0.25">
      <c r="A21" s="11" t="s">
        <v>16</v>
      </c>
      <c r="B21" s="12"/>
      <c r="C21" s="12">
        <f>285691076+149986693+117827972+231147382</f>
        <v>784653123</v>
      </c>
      <c r="D21" s="12">
        <v>839955716.44000006</v>
      </c>
      <c r="E21" s="12">
        <v>1198440515</v>
      </c>
      <c r="F21" s="12">
        <v>1341466718.45</v>
      </c>
      <c r="G21" s="12">
        <v>1114283237.24</v>
      </c>
    </row>
    <row r="22" spans="1:7" x14ac:dyDescent="0.25">
      <c r="A22" s="11" t="s">
        <v>17</v>
      </c>
      <c r="B22" s="12"/>
      <c r="C22" s="12">
        <f>722141969+1100324894+242840939+153230107+739795837</f>
        <v>2958333746</v>
      </c>
      <c r="D22" s="12">
        <v>3516110901.4899998</v>
      </c>
      <c r="E22" s="12">
        <v>3878845926.8000002</v>
      </c>
      <c r="F22" s="12">
        <v>3799507871.8099999</v>
      </c>
      <c r="G22" s="12">
        <v>4696595657.71</v>
      </c>
    </row>
    <row r="23" spans="1:7" x14ac:dyDescent="0.25">
      <c r="A23" s="11" t="s">
        <v>18</v>
      </c>
      <c r="B23" s="12"/>
      <c r="C23" s="12">
        <f>516224598+451368463</f>
        <v>967593061</v>
      </c>
      <c r="D23" s="12">
        <v>832601703.88999999</v>
      </c>
      <c r="E23" s="12">
        <v>890528922.51999998</v>
      </c>
      <c r="F23" s="12">
        <v>1059761821.72</v>
      </c>
      <c r="G23" s="12">
        <v>885886414.98000002</v>
      </c>
    </row>
    <row r="24" spans="1:7" x14ac:dyDescent="0.25">
      <c r="A24" s="11" t="s">
        <v>19</v>
      </c>
      <c r="B24" s="12"/>
      <c r="C24" s="12">
        <f>7520438307+1005310091+1807229297+107985822+70750125+7358331</f>
        <v>10519071973</v>
      </c>
      <c r="D24" s="12">
        <v>11328166453.219999</v>
      </c>
      <c r="E24" s="12">
        <v>11812757632.76</v>
      </c>
      <c r="F24" s="12">
        <v>12571855768.02</v>
      </c>
      <c r="G24" s="12">
        <v>13288219517.57</v>
      </c>
    </row>
    <row r="25" spans="1:7" x14ac:dyDescent="0.25">
      <c r="A25" s="11" t="s">
        <v>20</v>
      </c>
      <c r="B25" s="12"/>
      <c r="C25" s="12">
        <f>590380430+667800+282766423+27906208+299873763+211490391</f>
        <v>1413085015</v>
      </c>
      <c r="D25" s="12">
        <v>1645532294.5699999</v>
      </c>
      <c r="E25" s="12">
        <v>1974834098.9300001</v>
      </c>
      <c r="F25" s="12">
        <v>1792084856.45</v>
      </c>
      <c r="G25" s="12">
        <v>1805155743.75</v>
      </c>
    </row>
    <row r="26" spans="1:7" x14ac:dyDescent="0.25">
      <c r="A26" s="11" t="s">
        <v>21</v>
      </c>
      <c r="B26" s="12"/>
      <c r="C26" s="12">
        <v>0</v>
      </c>
      <c r="D26" s="12">
        <v>0</v>
      </c>
      <c r="E26" s="12">
        <v>0</v>
      </c>
      <c r="F26" s="12">
        <v>0</v>
      </c>
      <c r="G26" s="12">
        <v>23257712.16</v>
      </c>
    </row>
    <row r="27" spans="1:7" x14ac:dyDescent="0.25">
      <c r="A27" s="8" t="s">
        <v>22</v>
      </c>
      <c r="B27" s="9">
        <f>SUM(B28:B36)</f>
        <v>0</v>
      </c>
      <c r="C27" s="9">
        <f>SUM(C28:C36)</f>
        <v>2215602621</v>
      </c>
      <c r="D27" s="10">
        <v>1725404653.48</v>
      </c>
      <c r="E27" s="10">
        <v>2053210338.1400001</v>
      </c>
      <c r="F27" s="10">
        <v>2066377461.8199999</v>
      </c>
      <c r="G27" s="10">
        <v>2410924160.1399999</v>
      </c>
    </row>
    <row r="28" spans="1:7" x14ac:dyDescent="0.25">
      <c r="A28" s="11" t="s">
        <v>23</v>
      </c>
      <c r="B28" s="12"/>
      <c r="C28" s="12">
        <f>186751200+49095381</f>
        <v>235846581</v>
      </c>
      <c r="D28" s="12">
        <v>239852933.87</v>
      </c>
      <c r="E28" s="12">
        <v>345974055.25</v>
      </c>
      <c r="F28" s="12">
        <v>380937692.48000002</v>
      </c>
      <c r="G28" s="12">
        <v>462306425.10000002</v>
      </c>
    </row>
    <row r="29" spans="1:7" x14ac:dyDescent="0.25">
      <c r="A29" s="11" t="s">
        <v>24</v>
      </c>
      <c r="B29" s="12"/>
      <c r="C29" s="12">
        <f>247899364+21692563+10799444+58142530</f>
        <v>338533901</v>
      </c>
      <c r="D29" s="12">
        <v>431821959.01999998</v>
      </c>
      <c r="E29" s="12">
        <v>558451535.25999999</v>
      </c>
      <c r="F29" s="12">
        <v>528009626.30000001</v>
      </c>
      <c r="G29" s="12">
        <v>590827163.85000002</v>
      </c>
    </row>
    <row r="30" spans="1:7" x14ac:dyDescent="0.25">
      <c r="A30" s="11" t="s">
        <v>25</v>
      </c>
      <c r="B30" s="12"/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5">
      <c r="A31" s="11" t="s">
        <v>26</v>
      </c>
      <c r="B31" s="12"/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x14ac:dyDescent="0.25">
      <c r="A32" s="11" t="s">
        <v>27</v>
      </c>
      <c r="B32" s="12"/>
      <c r="C32" s="12">
        <f>925807521+79403926</f>
        <v>1005211447</v>
      </c>
      <c r="D32" s="12">
        <v>385720999.31999999</v>
      </c>
      <c r="E32" s="12">
        <v>600232387.49000001</v>
      </c>
      <c r="F32" s="12">
        <v>608985799.10000002</v>
      </c>
      <c r="G32" s="12">
        <v>648717161.00999999</v>
      </c>
    </row>
    <row r="33" spans="1:7" x14ac:dyDescent="0.25">
      <c r="A33" s="11" t="s">
        <v>28</v>
      </c>
      <c r="B33" s="12"/>
      <c r="C33" s="12">
        <v>228730277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5">
      <c r="A34" s="11" t="s">
        <v>29</v>
      </c>
      <c r="B34" s="12"/>
      <c r="C34" s="12">
        <v>337542878</v>
      </c>
      <c r="D34" s="12">
        <v>473510018.41000003</v>
      </c>
      <c r="E34" s="12">
        <v>459424849.31999999</v>
      </c>
      <c r="F34" s="12">
        <v>435447390.86000001</v>
      </c>
      <c r="G34" s="12">
        <v>612865863.52999997</v>
      </c>
    </row>
    <row r="35" spans="1:7" x14ac:dyDescent="0.25">
      <c r="A35" s="11" t="s">
        <v>30</v>
      </c>
      <c r="B35" s="12"/>
      <c r="C35" s="12">
        <f>33746795+350000+14981748+6000</f>
        <v>49084543</v>
      </c>
      <c r="D35" s="12">
        <v>189942427.81</v>
      </c>
      <c r="E35" s="12">
        <v>89127510.819999993</v>
      </c>
      <c r="F35" s="12">
        <v>112996953.08</v>
      </c>
      <c r="G35" s="12">
        <v>96207546.650000006</v>
      </c>
    </row>
    <row r="36" spans="1:7" x14ac:dyDescent="0.25">
      <c r="A36" s="11" t="s">
        <v>31</v>
      </c>
      <c r="B36" s="12"/>
      <c r="C36" s="12">
        <v>20652994</v>
      </c>
      <c r="D36" s="12">
        <v>4556315.05</v>
      </c>
      <c r="E36" s="12">
        <v>0</v>
      </c>
      <c r="F36" s="12">
        <v>0</v>
      </c>
      <c r="G36" s="12">
        <v>0</v>
      </c>
    </row>
    <row r="37" spans="1:7" x14ac:dyDescent="0.25">
      <c r="A37" s="8" t="s">
        <v>32</v>
      </c>
      <c r="B37" s="9">
        <f>SUM(B38:B41)</f>
        <v>0</v>
      </c>
      <c r="C37" s="9">
        <f>SUM(C38:C41)</f>
        <v>6798653458</v>
      </c>
      <c r="D37" s="10">
        <v>6256198599.6499996</v>
      </c>
      <c r="E37" s="10">
        <v>7124876915.6700001</v>
      </c>
      <c r="F37" s="10">
        <v>6916228627.9099998</v>
      </c>
      <c r="G37" s="10">
        <v>7454613784.04</v>
      </c>
    </row>
    <row r="38" spans="1:7" x14ac:dyDescent="0.25">
      <c r="A38" s="11" t="s">
        <v>33</v>
      </c>
      <c r="B38" s="12"/>
      <c r="C38" s="12">
        <v>1746555088</v>
      </c>
      <c r="D38" s="12">
        <v>545414881.62</v>
      </c>
      <c r="E38" s="12">
        <v>1428341767.6900001</v>
      </c>
      <c r="F38" s="12">
        <v>635395756.52999997</v>
      </c>
      <c r="G38" s="12">
        <v>1042975118.75</v>
      </c>
    </row>
    <row r="39" spans="1:7" ht="26.25" x14ac:dyDescent="0.25">
      <c r="A39" s="11" t="s">
        <v>34</v>
      </c>
      <c r="B39" s="12"/>
      <c r="C39" s="12">
        <f>2485600793+2566497577</f>
        <v>5052098370</v>
      </c>
      <c r="D39" s="12">
        <v>5710783718.0299997</v>
      </c>
      <c r="E39" s="12">
        <v>5696535147.9799995</v>
      </c>
      <c r="F39" s="12">
        <v>6280832871.3800001</v>
      </c>
      <c r="G39" s="12">
        <v>6411638665.29</v>
      </c>
    </row>
    <row r="40" spans="1:7" x14ac:dyDescent="0.25">
      <c r="A40" s="11" t="s">
        <v>35</v>
      </c>
      <c r="B40" s="12"/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x14ac:dyDescent="0.25">
      <c r="A41" s="11" t="s">
        <v>36</v>
      </c>
      <c r="B41" s="12"/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x14ac:dyDescent="0.25">
      <c r="A42" s="13" t="s">
        <v>37</v>
      </c>
      <c r="B42" s="14">
        <f>+B10+B19+B27+B37</f>
        <v>0</v>
      </c>
      <c r="C42" s="14">
        <f>+C10+C19+C27+C37</f>
        <v>30073749971</v>
      </c>
      <c r="D42" s="14">
        <v>31356817736.669998</v>
      </c>
      <c r="E42" s="14">
        <v>34548235469.650002</v>
      </c>
      <c r="F42" s="14">
        <v>35643268694.230003</v>
      </c>
      <c r="G42" s="14">
        <v>38744206735.010002</v>
      </c>
    </row>
    <row r="43" spans="1:7" x14ac:dyDescent="0.25">
      <c r="A43" s="15"/>
      <c r="B43" s="16"/>
      <c r="C43" s="16"/>
      <c r="D43" s="16"/>
      <c r="E43" s="16"/>
      <c r="F43" s="16"/>
      <c r="G43" s="16"/>
    </row>
    <row r="44" spans="1:7" x14ac:dyDescent="0.25">
      <c r="A44" s="17"/>
      <c r="B44" s="17"/>
      <c r="C44" s="18"/>
      <c r="D44" s="17"/>
      <c r="E44" s="17"/>
      <c r="F44" s="17"/>
      <c r="G44" s="17"/>
    </row>
    <row r="45" spans="1:7" x14ac:dyDescent="0.25">
      <c r="D45" s="19"/>
    </row>
  </sheetData>
  <mergeCells count="11">
    <mergeCell ref="G8:G9"/>
    <mergeCell ref="A1:F1"/>
    <mergeCell ref="A2:F2"/>
    <mergeCell ref="A3:F3"/>
    <mergeCell ref="A4:F4"/>
    <mergeCell ref="A8:A9"/>
    <mergeCell ref="B8:B9"/>
    <mergeCell ref="C8:C9"/>
    <mergeCell ref="D8:D9"/>
    <mergeCell ref="E8:E9"/>
    <mergeCell ref="F8:F9"/>
  </mergeCells>
  <printOptions horizontalCentered="1"/>
  <pageMargins left="0.78740157480314965" right="0.78740157480314965" top="1.9685039370078741" bottom="1.3779527559055118" header="0.39370078740157483" footer="0.3937007874015748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2018-04-27T20:31:04Z</dcterms:created>
  <dcterms:modified xsi:type="dcterms:W3CDTF">2018-04-27T20:31:22Z</dcterms:modified>
</cp:coreProperties>
</file>