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78de79f7d5cb5f25/SAF 2020/Informes trimestrales/2 2020 Junio/Finales/"/>
    </mc:Choice>
  </mc:AlternateContent>
  <xr:revisionPtr revIDLastSave="0" documentId="114_{B6D6E931-A122-49A9-99A2-E73DE9FAF7E3}" xr6:coauthVersionLast="45" xr6:coauthVersionMax="45" xr10:uidLastSave="{00000000-0000-0000-0000-000000000000}"/>
  <bookViews>
    <workbookView xWindow="-110" yWindow="-110" windowWidth="19420" windowHeight="11020" tabRatio="982" firstSheet="1" activeTab="3" xr2:uid="{00000000-000D-0000-FFFF-FFFF00000000}"/>
  </bookViews>
  <sheets>
    <sheet name="SITUACIÓN FINANCIERA" sheetId="16" r:id="rId1"/>
    <sheet name="ANALITICO DE DEUDA" sheetId="17" r:id="rId2"/>
    <sheet name="ANALITICO DE DEUDA OBLIGACIONES" sheetId="18" r:id="rId3"/>
    <sheet name="BALANCE PRESUPUESTARIO" sheetId="28" r:id="rId4"/>
    <sheet name="ANÁLITICO DE INGRESOS" sheetId="21" r:id="rId5"/>
    <sheet name="AE- OBJETO DE GASTO" sheetId="23" r:id="rId6"/>
    <sheet name="AE-CLASIFICACION ADMINISTRATIVA" sheetId="33" r:id="rId7"/>
    <sheet name="AE- CLASIFICACIÓN FUNCIONAL" sheetId="24" r:id="rId8"/>
    <sheet name="AE- SERVICIOS PERSONALES" sheetId="31" r:id="rId9"/>
  </sheets>
  <definedNames>
    <definedName name="_xlnm.Print_Area" localSheetId="5">'AE- OBJETO DE GASTO'!$A$1:$G$157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31" l="1"/>
  <c r="D30" i="31"/>
  <c r="G30" i="31" s="1"/>
  <c r="D29" i="31"/>
  <c r="G29" i="31" s="1"/>
  <c r="D28" i="31"/>
  <c r="G28" i="31" s="1"/>
  <c r="D27" i="31"/>
  <c r="G27" i="31" s="1"/>
  <c r="D26" i="31"/>
  <c r="G26" i="31" s="1"/>
  <c r="D25" i="31"/>
  <c r="G25" i="31" s="1"/>
  <c r="D24" i="31"/>
  <c r="G24" i="31" s="1"/>
  <c r="D23" i="31"/>
  <c r="G23" i="31" s="1"/>
  <c r="D22" i="31"/>
  <c r="G22" i="31" s="1"/>
  <c r="D21" i="31"/>
  <c r="G21" i="31" s="1"/>
  <c r="D20" i="31"/>
  <c r="D19" i="31"/>
  <c r="G19" i="31" s="1"/>
  <c r="D18" i="31"/>
  <c r="G18" i="31" s="1"/>
  <c r="D17" i="31"/>
  <c r="G17" i="31" s="1"/>
  <c r="D16" i="31"/>
  <c r="G16" i="31" s="1"/>
  <c r="D15" i="31"/>
  <c r="G15" i="31" s="1"/>
  <c r="D14" i="31"/>
  <c r="G14" i="31" s="1"/>
  <c r="D13" i="31"/>
  <c r="G13" i="31" s="1"/>
  <c r="D12" i="31"/>
  <c r="G12" i="31" s="1"/>
  <c r="D11" i="31"/>
  <c r="G11" i="31" s="1"/>
  <c r="D10" i="31"/>
  <c r="G10" i="31" s="1"/>
  <c r="D9" i="31"/>
  <c r="G9" i="31" l="1"/>
  <c r="G20" i="31"/>
  <c r="G31" i="31" s="1"/>
  <c r="E51" i="28" l="1"/>
  <c r="D51" i="28"/>
  <c r="C51" i="28"/>
  <c r="E50" i="28"/>
  <c r="D50" i="28"/>
  <c r="C50" i="28"/>
  <c r="E49" i="28"/>
  <c r="D49" i="28"/>
  <c r="C49" i="28"/>
  <c r="E48" i="28"/>
  <c r="D48" i="28"/>
  <c r="C48" i="28"/>
  <c r="E46" i="28"/>
  <c r="D46" i="28"/>
  <c r="C46" i="28"/>
  <c r="E41" i="28"/>
  <c r="D41" i="28"/>
  <c r="C41" i="28"/>
  <c r="E40" i="28"/>
  <c r="D40" i="28"/>
  <c r="C40" i="28"/>
  <c r="E39" i="28"/>
  <c r="D39" i="28"/>
  <c r="C39" i="28"/>
  <c r="E38" i="28"/>
  <c r="D38" i="28"/>
  <c r="C38" i="28"/>
  <c r="E36" i="28"/>
  <c r="D36" i="28"/>
  <c r="C36" i="28"/>
  <c r="E30" i="28"/>
  <c r="D30" i="28"/>
  <c r="C30" i="28"/>
  <c r="E27" i="28"/>
  <c r="D27" i="28"/>
  <c r="C27" i="28"/>
  <c r="E14" i="28"/>
  <c r="D14" i="28"/>
  <c r="C37" i="28" l="1"/>
  <c r="D33" i="28"/>
  <c r="D10" i="28" s="1"/>
  <c r="D7" i="28" s="1"/>
  <c r="D37" i="28"/>
  <c r="D42" i="28" s="1"/>
  <c r="D43" i="28" s="1"/>
  <c r="E33" i="28"/>
  <c r="E10" i="28" s="1"/>
  <c r="E7" i="28" s="1"/>
  <c r="E17" i="28" s="1"/>
  <c r="E18" i="28" s="1"/>
  <c r="E19" i="28" s="1"/>
  <c r="E24" i="28" s="1"/>
  <c r="D47" i="28"/>
  <c r="D52" i="28" s="1"/>
  <c r="D53" i="28" s="1"/>
  <c r="E37" i="28"/>
  <c r="E47" i="28"/>
  <c r="E52" i="28" s="1"/>
  <c r="E53" i="28" s="1"/>
  <c r="C33" i="28"/>
  <c r="C10" i="28" s="1"/>
  <c r="C7" i="28" s="1"/>
  <c r="C17" i="28" s="1"/>
  <c r="C18" i="28" s="1"/>
  <c r="C19" i="28" s="1"/>
  <c r="C24" i="28" s="1"/>
  <c r="C42" i="28"/>
  <c r="C43" i="28" s="1"/>
  <c r="D17" i="28"/>
  <c r="D18" i="28" s="1"/>
  <c r="D19" i="28" s="1"/>
  <c r="D24" i="28" s="1"/>
  <c r="C47" i="28"/>
  <c r="C52" i="28" s="1"/>
  <c r="C53" i="28" s="1"/>
  <c r="E42" i="28"/>
  <c r="E43" i="28" s="1"/>
  <c r="G46" i="16"/>
  <c r="G51" i="16"/>
  <c r="E34" i="17"/>
  <c r="B34" i="17"/>
  <c r="G16" i="17"/>
  <c r="G15" i="17"/>
  <c r="E14" i="17"/>
  <c r="E13" i="17" s="1"/>
  <c r="I13" i="17"/>
  <c r="H13" i="17"/>
  <c r="F13" i="17"/>
  <c r="D13" i="17"/>
  <c r="C13" i="17"/>
  <c r="G12" i="17"/>
  <c r="G9" i="17" s="1"/>
  <c r="G11" i="17"/>
  <c r="G10" i="17"/>
  <c r="I9" i="17"/>
  <c r="I8" i="17" s="1"/>
  <c r="H9" i="17"/>
  <c r="F9" i="17"/>
  <c r="F8" i="17" s="1"/>
  <c r="E9" i="17"/>
  <c r="D9" i="17"/>
  <c r="D8" i="17" s="1"/>
  <c r="C9" i="17"/>
  <c r="H8" i="17"/>
  <c r="G14" i="17" l="1"/>
  <c r="G13" i="17" s="1"/>
  <c r="G8" i="17" s="1"/>
  <c r="E8" i="17"/>
  <c r="C8" i="17"/>
  <c r="C18" i="17" s="1"/>
</calcChain>
</file>

<file path=xl/sharedStrings.xml><?xml version="1.0" encoding="utf-8"?>
<sst xmlns="http://schemas.openxmlformats.org/spreadsheetml/2006/main" count="851" uniqueCount="542">
  <si>
    <t>ENTE PÚBLICO: PODER EJECUTIVO</t>
  </si>
  <si>
    <t>Bajo protesta de decir verdad declaramos que los Estados Financieros y sus Notas son razonablemente correctos y responsabilidad del emisor.</t>
  </si>
  <si>
    <t>Concepto (c)</t>
  </si>
  <si>
    <t>01 DE ENERO AL 30 DE JUNIO DE 2020 AL 31 DE DICIEMBRE DE 2019</t>
  </si>
  <si>
    <t>ACTIVO</t>
  </si>
  <si>
    <t xml:space="preserve">        Activo Circulante</t>
  </si>
  <si>
    <t xml:space="preserve">            a. Efectivo y Equivalentes (a=a1+a2+a3+a4+a5+a6+a7)</t>
  </si>
  <si>
    <t xml:space="preserve">                a1) Efectivo</t>
  </si>
  <si>
    <t xml:space="preserve">                a2) Bancos/Tesorería</t>
  </si>
  <si>
    <t xml:space="preserve">                a3) Bancos/Dependencias y Otros</t>
  </si>
  <si>
    <t xml:space="preserve">                a4) Inversiones Temporales (Hasta 3 meses)</t>
  </si>
  <si>
    <t xml:space="preserve">                a5) Fondos con Afectación Específica</t>
  </si>
  <si>
    <t xml:space="preserve">                a6) Depósitos de Fondos de Terceros en Garantía y/o Administración</t>
  </si>
  <si>
    <t xml:space="preserve">                a7) Otros Efectivos y Equivalentes</t>
  </si>
  <si>
    <t xml:space="preserve">            b. Derechos a Recibir Efectivo o Equivalentes (b=b1+b2+b3+b4+b5+b6+b7)</t>
  </si>
  <si>
    <t xml:space="preserve">                b1) Inversiones Financieras de Corto Plazo</t>
  </si>
  <si>
    <t xml:space="preserve">                b2) Cuentas por Cobrar a Corto Plazo</t>
  </si>
  <si>
    <t xml:space="preserve">                b3) Deudores Diversos por Cobrar a Corto Plazo</t>
  </si>
  <si>
    <t xml:space="preserve">                b4) Ingresos por Recuperar a Corto Plazo</t>
  </si>
  <si>
    <t xml:space="preserve">                b5) Deudores por Anticipos de la Tesorería a Corto Plazo</t>
  </si>
  <si>
    <t xml:space="preserve">                b6) Préstamos Otorgados a Corto Plazo</t>
  </si>
  <si>
    <t xml:space="preserve">                b7) Otros Derechos a Recibir Efectivo o Equivalentes a Corto Plazo</t>
  </si>
  <si>
    <t xml:space="preserve">            c. Derechos a Recibir Bienes o Servicios (c=c1+c2+c3+c4+c5)</t>
  </si>
  <si>
    <t xml:space="preserve">                c1) Anticipo a Proveedores por Adquisición de Bienes y Prestación de Servicios a Corto Plazo</t>
  </si>
  <si>
    <t xml:space="preserve">                c2) Anticipo a Proveedores por Adquisición de Bienes Inmuebles y Muebles a Corto Plazo</t>
  </si>
  <si>
    <t xml:space="preserve">                c3) Anticipo a Proveedores por Adquisición de Bienes Intangibles a Corto Plazo</t>
  </si>
  <si>
    <t xml:space="preserve">                c4) Anticipo a Contratistas por Obras Públicas a Corto Plazo</t>
  </si>
  <si>
    <t xml:space="preserve">                c5) Otros Derechos a Recibir Bienes o Servicios a Corto Plazo</t>
  </si>
  <si>
    <t xml:space="preserve">            d. Inventarios (d=d1+d2+d3+d4+d5)</t>
  </si>
  <si>
    <t xml:space="preserve">                d1) Inventario de Mercancías para Venta</t>
  </si>
  <si>
    <t xml:space="preserve">                d2) Inventario de Mercancías Terminadas</t>
  </si>
  <si>
    <t xml:space="preserve">                d3) Inventario de Mercancías en Proceso de Elaboración</t>
  </si>
  <si>
    <t xml:space="preserve">                d4) Inventario de Materias Primas, Materiales y Suministros para Producción</t>
  </si>
  <si>
    <t xml:space="preserve">                d5) Bienes en Tránsito</t>
  </si>
  <si>
    <t xml:space="preserve">            e. Almacenes</t>
  </si>
  <si>
    <t xml:space="preserve">            f. Estimación por Pérdida o Deterioro de Activos Circulantes (f=f1+f2)</t>
  </si>
  <si>
    <t xml:space="preserve">                f1) Estimaciones para Cuentas Incobrables por Derechos a Recibir Efectivo o Equivalentes</t>
  </si>
  <si>
    <t xml:space="preserve">                f2) Estimación por Deterioro de Inventarios</t>
  </si>
  <si>
    <t xml:space="preserve">            g. Otros Activos Circulantes (g=g1+g2+g3+g4)</t>
  </si>
  <si>
    <t xml:space="preserve">                g1) Valores en Garantía</t>
  </si>
  <si>
    <t xml:space="preserve">                g2) Bienes en Garantía (excluye depósitos de fondos)</t>
  </si>
  <si>
    <t xml:space="preserve">                g3) Bienes Derivados de Embargos, Decomisos, Aseguramientos y Dación en Pago</t>
  </si>
  <si>
    <t xml:space="preserve">                g4) Adquisición con Fondos de Terceros</t>
  </si>
  <si>
    <t xml:space="preserve">        IA. Total de Activos Circulantes (IA = a + b + c + d + e + f + g)</t>
  </si>
  <si>
    <t>PASIVO</t>
  </si>
  <si>
    <t xml:space="preserve">        Pasivo Circulante</t>
  </si>
  <si>
    <t xml:space="preserve">            a. Cuentas por Pagar a Corto Plazo (a=a1+a2+a3+a4+a5+a6+a7+a8+a9)</t>
  </si>
  <si>
    <t xml:space="preserve">                a1) Servicios Personales por Pagar a Corto Plazo</t>
  </si>
  <si>
    <t xml:space="preserve">                a2) Proveedores por Pagar a Corto Plazo</t>
  </si>
  <si>
    <t xml:space="preserve">                a3) Contratistas por Obras Públicas por Pagar a Corto Plazo</t>
  </si>
  <si>
    <t xml:space="preserve">                a4) Participaciones y Aportaciones por Pagar a Corto Plazo</t>
  </si>
  <si>
    <t xml:space="preserve">                a5) Transferencias Otorgadas por Pagar a Corto Plazo</t>
  </si>
  <si>
    <t xml:space="preserve">                a6) Intereses, Comisiones y Otros Gastos de la Deuda Pública por Pagar a Corto Plazo</t>
  </si>
  <si>
    <t xml:space="preserve">                a7) Retenciones y Contribuciones por Pagar a Corto Plazo</t>
  </si>
  <si>
    <t xml:space="preserve">                a8) Devoluciones de la Ley de Ingresos por Pagar a Corto Plazo</t>
  </si>
  <si>
    <t xml:space="preserve">                a9) Otras Cuentas por Pagar a Corto Plazo</t>
  </si>
  <si>
    <t xml:space="preserve">            b. Documentos por Pagar a Corto Plazo (b=b1+b2+b3)</t>
  </si>
  <si>
    <t xml:space="preserve">                b1) Documentos Comerciales por Pagar a Corto Plazo</t>
  </si>
  <si>
    <t xml:space="preserve">                b2) Documentos con Contratistas por Obras Públicas por Pagar a Corto Plazo</t>
  </si>
  <si>
    <t xml:space="preserve">                b3) Otros Documentos por Pagar a Corto Plazo</t>
  </si>
  <si>
    <t xml:space="preserve">            c. Porción a Corto Plazo de la Deuda Pública a Largo Plazo (c=c1+c2)</t>
  </si>
  <si>
    <t xml:space="preserve">                c1) Porción a Corto Plazo de la Deuda Pública</t>
  </si>
  <si>
    <t xml:space="preserve">                c2) Porción a Corto Plazo de Arrendamiento Financiero</t>
  </si>
  <si>
    <t xml:space="preserve">            d. Títulos y Valores a Corto Plazo</t>
  </si>
  <si>
    <t xml:space="preserve">            e. Pasivos Diferidos a Corto Plazo (e=e1+e2+e3)</t>
  </si>
  <si>
    <t xml:space="preserve">                e1) Ingresos Cobrados por Adelantado a Corto Plazo</t>
  </si>
  <si>
    <t xml:space="preserve">                e2) Intereses Cobrados por Adelantado a Corto Plazo</t>
  </si>
  <si>
    <t xml:space="preserve">                e3) Otros Pasivos Diferidos a Corto Plazo</t>
  </si>
  <si>
    <t xml:space="preserve">            f. Fondos y Bienes de Terceros en Garantía y/o Administración a Corto Plazo (f=f1+f2+f3+f4+f5+f6)</t>
  </si>
  <si>
    <t xml:space="preserve">                f1) Fondos en Garantía a Corto Plazo</t>
  </si>
  <si>
    <t xml:space="preserve">                f2) Fondos en Administración a Corto Plazo</t>
  </si>
  <si>
    <t xml:space="preserve">                f3) Fondos Contingentes a Corto Plazo</t>
  </si>
  <si>
    <t xml:space="preserve">                f4) Fondos de Fideicomisos, Mandatos y Contratos Análogos a Corto Plazo</t>
  </si>
  <si>
    <t xml:space="preserve">                f5) Otros Fondos de Terceros en Garantía y/o Administración a Corto Plazo</t>
  </si>
  <si>
    <t xml:space="preserve">                f6) Valores y Bienes en Garantía a Corto Plazo</t>
  </si>
  <si>
    <t xml:space="preserve">            g. Provisiones a Corto Plazo (g=g1+g2+g3)</t>
  </si>
  <si>
    <t xml:space="preserve">                g1) Provisión para Demandas y Juicios a Corto Plazo</t>
  </si>
  <si>
    <t xml:space="preserve">                g2) Provisión para Contingencias a Corto Plazo</t>
  </si>
  <si>
    <t xml:space="preserve">                g3) Otras Provisiones a Corto Plazo</t>
  </si>
  <si>
    <t xml:space="preserve">            h. Otros Pasivos a Corto Plazo (h=h1+h2+h3)</t>
  </si>
  <si>
    <t xml:space="preserve">                h1) Ingresos por Clasificar</t>
  </si>
  <si>
    <t xml:space="preserve">                h2) Recaudación por Participar</t>
  </si>
  <si>
    <t xml:space="preserve">                h3) Otros Pasivos Circulantes</t>
  </si>
  <si>
    <t xml:space="preserve">        IIA. Total de Pasivos Circulantes (IIA = a + b + c + d + e + f + g + h)</t>
  </si>
  <si>
    <t>Estado de Situación Financiera Detallado - LDF</t>
  </si>
  <si>
    <t>(Pesos)</t>
  </si>
  <si>
    <t>31 DE DICIEMBRE DE 2019 (e)</t>
  </si>
  <si>
    <t xml:space="preserve">        Activo No Circulante</t>
  </si>
  <si>
    <t xml:space="preserve">            a. Inversiones Financieras a Largo Plazo</t>
  </si>
  <si>
    <t xml:space="preserve">            b. Derechos a Recibir Efectivo o Equivalentes a Largo Plazo</t>
  </si>
  <si>
    <t xml:space="preserve">            c. Bienes Inmuebles, Infraestructura y Construcciones en Proceso</t>
  </si>
  <si>
    <t xml:space="preserve">            d. Bienes Muebles</t>
  </si>
  <si>
    <t xml:space="preserve">            e. Activos Intangibles</t>
  </si>
  <si>
    <t xml:space="preserve">            f. Depreciación, Deterioro y Amortización Acumulada de Bienes</t>
  </si>
  <si>
    <t xml:space="preserve">            g. Activos Diferidos</t>
  </si>
  <si>
    <t xml:space="preserve">            h. Estimación por Pérdida o Deterioro de Activos no Circulantes</t>
  </si>
  <si>
    <t xml:space="preserve">            i. Otros Activos no Circulantes</t>
  </si>
  <si>
    <t xml:space="preserve">        IB. Total de Activos No Circulantes (IB = a + b + c + d + e + f + g + h + i)</t>
  </si>
  <si>
    <t>I. Total del Activo (I = IA + IB)</t>
  </si>
  <si>
    <t xml:space="preserve">        Pasivo No Circulante</t>
  </si>
  <si>
    <t xml:space="preserve">            a. Cuentas por Pagar a Largo Plazo</t>
  </si>
  <si>
    <t xml:space="preserve">            b. Documentos por Pagar a Largo Plazo</t>
  </si>
  <si>
    <t xml:space="preserve">            c. Deuda Pública a Largo Plazo</t>
  </si>
  <si>
    <t xml:space="preserve">            d. Pasivos Diferidos a Largo Plazo</t>
  </si>
  <si>
    <t xml:space="preserve">            e. Fondos y Bienes de Terceros en Garantía y/o en Administración a Largo Plazo</t>
  </si>
  <si>
    <t xml:space="preserve">            f. Provisiones a Largo Plazo</t>
  </si>
  <si>
    <t xml:space="preserve">        IIB. Total de Pasivos No Circulantes (IIB = a + b + c + d + e + f)</t>
  </si>
  <si>
    <t>II. Total del Pasivo (II = IIA + IIB)</t>
  </si>
  <si>
    <t>HACIENDA PÚBLICA/PATRIMONIO</t>
  </si>
  <si>
    <t xml:space="preserve">        IIIA. Hacienda Pública/Patrimonio Contribuido (IIIA = a + b + c)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</si>
  <si>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</si>
  <si>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</si>
  <si>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</si>
  <si>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</si>
  <si>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</si>
  <si>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</si>
  <si>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</si>
  <si>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</si>
  <si>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</si>
  <si>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</si>
  <si>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</si>
  <si>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</si>
  <si>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</si>
  <si>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</si>
  <si>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</si>
  <si>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01 DE ENERO AL 30 DE JUNIO DE 2020</t>
  </si>
  <si>
    <t>(PESOS)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</si>
  <si>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</si>
  <si>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</si>
  <si>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</si>
  <si>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</si>
  <si>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</si>
  <si>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</si>
  <si>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</si>
  <si>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</si>
  <si>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31 DE DICIEMBRE DE 2019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</si>
  <si>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</si>
  <si>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</si>
  <si>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</si>
  <si>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</si>
  <si>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</si>
  <si>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</si>
  <si>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</si>
  <si>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</si>
  <si>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</si>
  <si>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</si>
  <si>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</si>
  <si>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</si>
  <si>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</si>
  <si>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</si>
  <si>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</si>
  <si>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</si>
  <si>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</si>
  <si>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</si>
  <si>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</si>
  <si>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</si>
  <si>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</si>
  <si>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</si>
  <si>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</si>
  <si>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</si>
  <si>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</si>
  <si>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</si>
  <si>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</si>
  <si>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</si>
  <si>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</si>
  <si>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</si>
  <si>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</si>
  <si>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</si>
  <si>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BBVA Bamcomer</t>
  </si>
  <si>
    <t>365 días</t>
  </si>
  <si>
    <t>TIIE + 0.30</t>
  </si>
  <si>
    <t xml:space="preserve">        B. HSBC México</t>
  </si>
  <si>
    <t>TIIE + 0.39</t>
  </si>
  <si>
    <t xml:space="preserve">        C. HSBC México</t>
  </si>
  <si>
    <t>TIIE + 0.70</t>
  </si>
  <si>
    <t>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</si>
  <si>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</si>
  <si>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</si>
  <si>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</si>
  <si>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</si>
  <si>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</si>
  <si>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</si>
  <si>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</si>
  <si>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</si>
  <si>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</si>
  <si>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</si>
  <si>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? l)</t>
  </si>
  <si>
    <t>A. Asociaciones Público Privadas (APP’s) (A=a+b+c+d)</t>
  </si>
  <si>
    <t xml:space="preserve">        a) Gran Museo del Mundo Maya</t>
  </si>
  <si>
    <t>252 meses</t>
  </si>
  <si>
    <t xml:space="preserve">        b) APP 2</t>
  </si>
  <si>
    <t xml:space="preserve">        c) APP 3</t>
  </si>
  <si>
    <t xml:space="preserve">        d) APP XX</t>
  </si>
  <si>
    <t>B. Otros Instrumentos (B=a+b+c+d)</t>
  </si>
  <si>
    <t xml:space="preserve">        a) Otro Instrumento 1</t>
  </si>
  <si>
    <t xml:space="preserve">        b) Otro Instrumento 2</t>
  </si>
  <si>
    <t xml:space="preserve">        c) Otro Instrumento 3</t>
  </si>
  <si>
    <t xml:space="preserve">        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</si>
  <si>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</si>
  <si>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</si>
  <si>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</si>
  <si>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</si>
  <si>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</si>
  <si>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Aprobado(d)</t>
  </si>
  <si>
    <t>Pagado</t>
  </si>
  <si>
    <t xml:space="preserve">        A. Ingresos Totales (A = A1+A2+A3)</t>
  </si>
  <si>
    <t xml:space="preserve">             A1. Ingresos de Libre Disposición</t>
  </si>
  <si>
    <t xml:space="preserve">             A2. Transferencias Federales Etiquetadas</t>
  </si>
  <si>
    <t xml:space="preserve">             A3. Financiamiento Neto</t>
  </si>
  <si>
    <t xml:space="preserve">        B. Egresos Presupuestarios1 (B = B1+B2)</t>
  </si>
  <si>
    <t xml:space="preserve">             B1. Gasto No Etiquetado (sin incluir Amortización de la Deuda Pública)</t>
  </si>
  <si>
    <t xml:space="preserve">             B2. Gasto Etiquetado (sin incluir Amortización de la Deuda Pública)</t>
  </si>
  <si>
    <t xml:space="preserve">        C. Remanentes del Ejercicio Anterior ( C = C1 + C2 )</t>
  </si>
  <si>
    <t xml:space="preserve">             C1. Remanentes de Ingresos de Libre Disposición aplicados en el periodo</t>
  </si>
  <si>
    <t xml:space="preserve">     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</si>
  <si>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</si>
  <si>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</si>
  <si>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</si>
  <si>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</si>
  <si>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</si>
  <si>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 xml:space="preserve">        E. Intereses, Comisiones y Gastos de la Deuda (E = E1+ E2)</t>
  </si>
  <si>
    <t xml:space="preserve">             E1. Intereses, Comisiones y Gastos de la Deuda con Gasto No Etiquetado</t>
  </si>
  <si>
    <t xml:space="preserve">             E2. Intereses, Comisiones y Gastos de la Deuda con Gasto Etiquetado</t>
  </si>
  <si>
    <t>IV. Balance Primario (IV = III + E)</t>
  </si>
  <si>
    <t xml:space="preserve">        F. Financiamiento (F = F1 + F2)</t>
  </si>
  <si>
    <t xml:space="preserve">             F1. Financiamiento con Fuente de Pago de Ingresos de Libre Disposición</t>
  </si>
  <si>
    <t xml:space="preserve">             F2. Financiamiento con Fuente de Pago de Transferencias Federales Etiquetadas</t>
  </si>
  <si>
    <t xml:space="preserve">        G. Amortización de la Deuda (G = G1 + G2)</t>
  </si>
  <si>
    <t xml:space="preserve">             G1. Amortización de la Deuda Pública con Gasto No Etiquetado</t>
  </si>
  <si>
    <t xml:space="preserve">             G2. Amortización de la Deuda Pública con Gasto Etiquetado</t>
  </si>
  <si>
    <t xml:space="preserve">        A3. Financiamiento Neto (A3 = F- G )</t>
  </si>
  <si>
    <t xml:space="preserve">        A1. Ingresos de Libre Disposición</t>
  </si>
  <si>
    <t xml:space="preserve">        A3.1 Financiamiento Neto con Fuente de Pago de Ingresos de Libre Disposición (A3.1 = F1- G1)</t>
  </si>
  <si>
    <t xml:space="preserve">        B1. Gasto No Etiquetado (sin incluir Amortización de la Deuda Pública)</t>
  </si>
  <si>
    <t xml:space="preserve">        C1. Remanentes de Ingresos de Libre Disposición aplicados en el periodo</t>
  </si>
  <si>
    <t>V. Balance Presupuestario de Recursos Disponibles (V = A1 + A3.1 -– B 1 + C1)</t>
  </si>
  <si>
    <t>VI. Balance Presupuestario de Recursos Disponibles sin Financiamiento Neto (VI = V- A3.1)</t>
  </si>
  <si>
    <t xml:space="preserve">        A2. Transferencias Federales Etiquetadas</t>
  </si>
  <si>
    <t xml:space="preserve">        A3.2 Financiamiento Neto con Fuente de Pago de Transferencias Federales Etiquetadas (A3.2 = F2 - G2)</t>
  </si>
  <si>
    <t xml:space="preserve">        B2. Gasto Etiquetado (sin incluir Amortización de la Deuda Pública)</t>
  </si>
  <si>
    <t xml:space="preserve">        C2. Remanentes de Transferencias Federales Etiquetadas aplicados en el periodo</t>
  </si>
  <si>
    <t>VII. Balance Presupuestario de Recursos Etiquetados (VII = A2 + A3.2 - B2 + C2)</t>
  </si>
  <si>
    <t>VIII. Balance Presupuestario de Recursos Etiquetados sin Financiamiento Neto (VIII = VII -  A3.2)</t>
  </si>
  <si>
    <t>Estado Analítico de Ingresos Detallado - LDF</t>
  </si>
  <si>
    <t>Ingreso</t>
  </si>
  <si>
    <t>Estimado (d)</t>
  </si>
  <si>
    <t>Ampliaciones/</t>
  </si>
  <si>
    <t>Modificado</t>
  </si>
  <si>
    <t>Recaudado</t>
  </si>
  <si>
    <t>Diferencia (e)</t>
  </si>
  <si>
    <t>(c)</t>
  </si>
  <si>
    <t>(Reducciones)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</si>
  <si>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</si>
  <si>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</si>
  <si>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</si>
  <si>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</si>
  <si>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</si>
  <si>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</si>
  <si>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</si>
  <si>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Prestación de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</si>
  <si>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</si>
  <si>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</si>
  <si>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</si>
  <si>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</si>
  <si>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</si>
  <si>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</si>
  <si>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</si>
  <si>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</si>
  <si>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</si>
  <si>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</si>
  <si>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</si>
  <si>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</si>
  <si>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</si>
  <si>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</si>
  <si>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</si>
  <si>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</si>
  <si>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</si>
  <si>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</si>
  <si>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 y Asignaciones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</si>
  <si>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</si>
  <si>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</si>
  <si>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</si>
  <si>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</si>
  <si>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</si>
  <si>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</si>
  <si>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</si>
  <si>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</si>
  <si>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</si>
  <si>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</si>
  <si>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</si>
  <si>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</si>
  <si>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</si>
  <si>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</si>
  <si>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</si>
  <si>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</si>
  <si>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</si>
  <si>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</si>
  <si>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</si>
  <si>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</si>
  <si>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</si>
  <si>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</si>
  <si>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</si>
  <si>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</si>
  <si>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</si>
  <si>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</si>
  <si>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</si>
  <si>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</si>
  <si>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</si>
  <si>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</si>
  <si>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</si>
  <si>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</si>
  <si>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</si>
  <si>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</si>
  <si>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</si>
  <si>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>Estado Analítico del Ejercicio del Presupuesto de Egresos Detallado - LDF</t>
  </si>
  <si>
    <t>Clasificación por Objeto del Gasto (Capítulo y Concepto)</t>
  </si>
  <si>
    <t>Egresos</t>
  </si>
  <si>
    <t>Subejercido (e)</t>
  </si>
  <si>
    <t>Aprobado (d)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</si>
  <si>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</si>
  <si>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</si>
  <si>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</si>
  <si>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</si>
  <si>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</si>
  <si>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</si>
  <si>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</si>
  <si>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</si>
  <si>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</si>
  <si>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</si>
  <si>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</si>
  <si>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</si>
  <si>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</si>
  <si>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</si>
  <si>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</si>
  <si>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</si>
  <si>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</si>
  <si>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</si>
  <si>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</si>
  <si>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</si>
  <si>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</si>
  <si>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</si>
  <si>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</si>
  <si>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</si>
  <si>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</si>
  <si>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</si>
  <si>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</si>
  <si>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</si>
  <si>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</si>
  <si>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</si>
  <si>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</si>
  <si>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</si>
  <si>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</si>
  <si>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</si>
  <si>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</si>
  <si>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</si>
  <si>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</si>
  <si>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</si>
  <si>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</si>
  <si>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</si>
  <si>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</si>
  <si>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</si>
  <si>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</si>
  <si>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</si>
  <si>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</si>
  <si>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</si>
  <si>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</si>
  <si>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</si>
  <si>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</si>
  <si>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</si>
  <si>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</si>
  <si>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</si>
  <si>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</si>
  <si>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</si>
  <si>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</si>
  <si>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</si>
  <si>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</si>
  <si>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</si>
  <si>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</si>
  <si>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</si>
  <si>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</si>
  <si>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</si>
  <si>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</si>
  <si>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</si>
  <si>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</si>
  <si>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</si>
  <si>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</si>
  <si>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</si>
  <si>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</si>
  <si>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</si>
  <si>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</si>
  <si>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</si>
  <si>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</si>
  <si>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</si>
  <si>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</si>
  <si>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</si>
  <si>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</si>
  <si>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</si>
  <si>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</si>
  <si>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</si>
  <si>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</si>
  <si>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</si>
  <si>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</si>
  <si>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</si>
  <si>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</si>
  <si>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</si>
  <si>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</si>
  <si>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</si>
  <si>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</si>
  <si>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</si>
  <si>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</si>
  <si>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</si>
  <si>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</si>
  <si>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</si>
  <si>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</si>
  <si>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</si>
  <si>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</si>
  <si>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</si>
  <si>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</si>
  <si>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</si>
  <si>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</si>
  <si>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</si>
  <si>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</si>
  <si>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</si>
  <si>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</si>
  <si>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</si>
  <si>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</si>
  <si>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</si>
  <si>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</si>
  <si>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</si>
  <si>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Clasificación Administrativa</t>
  </si>
  <si>
    <t>I. GASTO NO ETIQUETADO</t>
  </si>
  <si>
    <t xml:space="preserve">        PODER EJECUTIVO</t>
  </si>
  <si>
    <t xml:space="preserve">            DESPACHO DEL GOBERNADOR</t>
  </si>
  <si>
    <t xml:space="preserve">            SECRETARÍA GENERAL DE GOBIERNO</t>
  </si>
  <si>
    <t xml:space="preserve">            SECRETARÍA DE OBRAS PÚBLICAS</t>
  </si>
  <si>
    <t xml:space="preserve">            SECRETARÍA DE SEGURIDAD PÚBLICA</t>
  </si>
  <si>
    <t xml:space="preserve">            SECRETARÍA DE EDUCACIÓN</t>
  </si>
  <si>
    <t xml:space="preserve">            FISCALÍA GENERAL DEL ESTADO</t>
  </si>
  <si>
    <t xml:space="preserve">            SECRETARÍA DE DESARROLLO RURAL</t>
  </si>
  <si>
    <t xml:space="preserve">            SECRETARÍA DE FOMENTO ECONÓMICO Y TRABAJO</t>
  </si>
  <si>
    <t xml:space="preserve">            SECRETARÍA DE FOMENTO TURÍSTICO</t>
  </si>
  <si>
    <t xml:space="preserve">            SECRETARÍA DE DESARROLLO SUSTENTABLE</t>
  </si>
  <si>
    <t xml:space="preserve">            SECRETARÍA DE LA CONTRALORÍA GENERAL</t>
  </si>
  <si>
    <t xml:space="preserve">            SECRETARÍA DE DESARROLLO SOCIAL</t>
  </si>
  <si>
    <t xml:space="preserve">            SECRETARÍA DE SALUD</t>
  </si>
  <si>
    <t xml:space="preserve">            JUBILACIONES Y PENSIONES</t>
  </si>
  <si>
    <t xml:space="preserve">            PARTICIPACIONES,  APORTACIONES  Y TRANSFERENCIAS A MUNICIPIOS</t>
  </si>
  <si>
    <t xml:space="preserve">            DEUDA PÚBLICA</t>
  </si>
  <si>
    <t xml:space="preserve">            CONSEJERÍA JURÍDICA</t>
  </si>
  <si>
    <t xml:space="preserve">            SECRETARÍA DE LA CULTURA Y LAS ARTES</t>
  </si>
  <si>
    <t xml:space="preserve">            SECRETARÍA DE ADMINISTRACIÓN Y FINANZAS</t>
  </si>
  <si>
    <t xml:space="preserve">            SECRETARIA DE INVESTIGACIÓN, INNOVACIÓN Y EDUCACIÓN SUPERIOR</t>
  </si>
  <si>
    <t xml:space="preserve">            SECRETARÍA DE LAS MUJERES</t>
  </si>
  <si>
    <t xml:space="preserve">            SECRETARÍA DE PESCA Y ACUACULTURA SUSTENTABLES</t>
  </si>
  <si>
    <t xml:space="preserve">        PODER LEGISLATIVO</t>
  </si>
  <si>
    <t xml:space="preserve">            PODER LEGISLATIVO</t>
  </si>
  <si>
    <t xml:space="preserve">        PODER JUDICIAL</t>
  </si>
  <si>
    <t xml:space="preserve">            PODER JUDICIAL</t>
  </si>
  <si>
    <t xml:space="preserve">        ORGANISMOS  AUTÓNOMOS</t>
  </si>
  <si>
    <t xml:space="preserve">            TRIBUNAL ELECTORAL DEL ESTADO DE YUCATÁN</t>
  </si>
  <si>
    <t xml:space="preserve">            INSTITUTO ELECTORAL Y DE PARTICIPACION CIUDADANA DE YUCATAN</t>
  </si>
  <si>
    <t xml:space="preserve">            COMISIÓN DE LOS DERECHOS HUMANOS DEL ESTADO DE YUCATÁN</t>
  </si>
  <si>
    <t xml:space="preserve">            INSTITUTO ESTATAL DE TRANSPARENCIA</t>
  </si>
  <si>
    <t xml:space="preserve">            UNIVERSIDAD AUTÓNOMA DE YUCATÁN</t>
  </si>
  <si>
    <t xml:space="preserve">            TRIBUNAL DE JUSTICIA  ADMINISTRATIVA DEL ESTADO DE YUCATÁN</t>
  </si>
  <si>
    <t xml:space="preserve">        ENTIDADES PARAESTATALES Y FIDEICOMISOS NO EMPRESARIALES Y NO FINANCIEROS</t>
  </si>
  <si>
    <t xml:space="preserve">            INSTITUTO PARA EL DESARROLLO DE LA CULTURA MAYA DEL ESTADO DE YUCATÁN</t>
  </si>
  <si>
    <t xml:space="preserve">            LA JUNTA DE ELECTRIFICACIÓN DEL ESTADO DE YUCATÁN</t>
  </si>
  <si>
    <t xml:space="preserve">            INSTITUTO DE INFRAESTRUCTURA CARRETERA DE YUCATÁN</t>
  </si>
  <si>
    <t xml:space="preserve">            JUNTA DE AGUA POTABLE Y ALCANTARILLADO DE YUCATÁN</t>
  </si>
  <si>
    <t xml:space="preserve">            INSTITUTO PARA LA CONSTRUCCIÓN Y CONSERVACIÓN DE OBRA PÚBLICA EN YUCATÁN</t>
  </si>
  <si>
    <t xml:space="preserve">            INSTITUTO DE VIVIENDA DEL ESTADO DE YUCATÁN</t>
  </si>
  <si>
    <t xml:space="preserve">            INSTITUTO DEL DEPORTE DEL ESTADO DE YUCATÁN</t>
  </si>
  <si>
    <t xml:space="preserve">            COLEGIO DE BACHILLERES DEL ESTADO DE YUCATÁN</t>
  </si>
  <si>
    <t xml:space="preserve">            COLEGIO DE ESTUDIOS CIENTÍFICOS Y TECNOLÓGICOS DEL ESTADO DE YUCATÁN</t>
  </si>
  <si>
    <t xml:space="preserve">            COLEGIO DE EDUCACIÓN PROFESIONAL TÉCNICA DEL ESTADO DE YUCATÁN</t>
  </si>
  <si>
    <t xml:space="preserve">            INSTITUTO DE EDUCACIÓN PARA ADULTOS DEL ESTADO DE YUCATÁN</t>
  </si>
  <si>
    <t xml:space="preserve">            INSTITUTO DE BECAS  Y CRÉDITO EDUCATIVO DEL ESTADO DE YUCATÁN</t>
  </si>
  <si>
    <t xml:space="preserve">            INSTITUTO DE CAPACITACIÓN PARA EL TRABAJO DEL ESTADO DE YUCATÁN</t>
  </si>
  <si>
    <t xml:space="preserve">            INSTITUTO YUCATECO DE EMPRENDEDORES</t>
  </si>
  <si>
    <t xml:space="preserve">            CASA DE LAS ARTESANÍAS DEL ESTADO DE YUCATÁN</t>
  </si>
  <si>
    <t xml:space="preserve">            INSTITUTO PROMOTOR DE FERIAS DE YUCATÁN</t>
  </si>
  <si>
    <t xml:space="preserve">            FIDEICOMISO PARA LA PROMOCIÓN TURÍSTICA DEL ESTADO DE YUCATÁN</t>
  </si>
  <si>
    <t xml:space="preserve">            PATRONATO DE LAS UNIDADES DE SERVICIOS CULTURALES Y TURÍSTICOS DEL ESTADO DE YUCATÁN</t>
  </si>
  <si>
    <t xml:space="preserve">            SISTEMA PARA EL DESARROLLO INTEGRAL DE LA FAMILIA EN YUCATÁN</t>
  </si>
  <si>
    <t xml:space="preserve">            JUNTA DE  ASISTENCIA PRIVADA DEL ESTADO DE YUCATÁN</t>
  </si>
  <si>
    <t xml:space="preserve">            OPD SERVICIOS DE SALUD DE YUCATÁN</t>
  </si>
  <si>
    <t xml:space="preserve">            ADMINISTRACIÓN DEL PATRIMONIO DE LA BENEFICENCIA PÚBLICA DEL ESTADO DE YUCATÁN</t>
  </si>
  <si>
    <t xml:space="preserve">            HOSPITAL DE LA AMISTAD</t>
  </si>
  <si>
    <t xml:space="preserve">            HOSPITAL COMUNITARIO DE TICUL YUCATÁN</t>
  </si>
  <si>
    <t xml:space="preserve">            HOSPITAL COMUNITARIO DE PETO YUCATAN</t>
  </si>
  <si>
    <t xml:space="preserve">            CENTRO ESTATAL DE TRASPLANTES DE YUCATÁN</t>
  </si>
  <si>
    <t xml:space="preserve">            RÉGIMEN ESTATAL DE PROTECCIÓN SOCIAL EN SALUD YUCATÁN</t>
  </si>
  <si>
    <t xml:space="preserve">            INSTITUTO DE SEGURIDAD JURÍDICA PATRIMONIAL DE YUCATÁN</t>
  </si>
  <si>
    <t xml:space="preserve">            FIDEICOMISO GARANTE DE LA ORQUESTA SINFÓNICA DE YUCATÁN</t>
  </si>
  <si>
    <t xml:space="preserve">            SECRETARIA TÉCNICA DE PLANEACIÓN Y EVALUACIÓN.</t>
  </si>
  <si>
    <t xml:space="preserve">            ESCUELA SUPERIOR DE ARTES DE YUCATÁN</t>
  </si>
  <si>
    <t xml:space="preserve">            UNIVERSIDAD TECNOLÓGICA METROPOLITANA</t>
  </si>
  <si>
    <t xml:space="preserve">            INSTITUTO TECNOLÓGICO SUPERIOR DE VALLADOLID</t>
  </si>
  <si>
    <t xml:space="preserve">            UNIVERSIDAD TECNOLÓGICA DEL CENTRO</t>
  </si>
  <si>
    <t xml:space="preserve">            UNIVERSIDAD TECNOLÓGICA DEL MAYAB</t>
  </si>
  <si>
    <t xml:space="preserve">            UNIVERSIDAD TECNOLÓGICA DEL PONIENTE</t>
  </si>
  <si>
    <t xml:space="preserve">            INSTITUTO TECNOLÓGICO SUPERIOR DEL SUR DEL ESTADO DE YUCATÁN</t>
  </si>
  <si>
    <t xml:space="preserve">            INSTITUTO TECNOLÓGICO SUPERIOR DE MOTUL</t>
  </si>
  <si>
    <t xml:space="preserve">            INSTITUTO TECNOLÓGICO SUPERIOR PROGRESO</t>
  </si>
  <si>
    <t xml:space="preserve">            UNIVERSIDAD DE ORIENTE</t>
  </si>
  <si>
    <t xml:space="preserve">            UNIVERSIDAD TECNOLÓGICA REGIONAL DEL SUR</t>
  </si>
  <si>
    <t xml:space="preserve">            UNIVERSIDAD POLITÉCNICA DE YUCATÁN</t>
  </si>
  <si>
    <t xml:space="preserve">            COMISIÓN EJECUTIVA ESTATAL DE ATENCIÓN A VICTIMAS</t>
  </si>
  <si>
    <t xml:space="preserve">            AGENCIA PARA EL DESARROLLO DE YUCATAN</t>
  </si>
  <si>
    <t xml:space="preserve">            FIDEICOMISO PARA EL DESARROLLO DEL TURISMO DE REUNIONES EN YUCATÁN</t>
  </si>
  <si>
    <t xml:space="preserve">            FIDEICOMISO PÚBLICO PARA LA ADMINISTRACIÓN DE LA RESERVA TERRITORIAL DE UCÚ</t>
  </si>
  <si>
    <t xml:space="preserve">            SECRETARIA EJECUTIVA DEL SISTEMA ESTATAL ANTICORRUPCION	</t>
  </si>
  <si>
    <t xml:space="preserve">            FIDEICOMISO PUBLICO PARA LA ADMINISTRACION DEL PALACIO DE LA MÚSICA</t>
  </si>
  <si>
    <t xml:space="preserve">            INSTITUTO DE MOVILIDAD Y DESARROLLO URBANO TERRITORIAL</t>
  </si>
  <si>
    <t xml:space="preserve">            INSTITUTO PARA LA INCLUSIÓN DE LAS PERSONAS CON DISCAPACIDAD DEL ESTADO DE YUCATÁN</t>
  </si>
  <si>
    <t xml:space="preserve">            HOSPITAL GENERAL DE TEKAX</t>
  </si>
  <si>
    <t xml:space="preserve">        INSTITUCIONES PÚBLICAS DE SEGURIDAD SOCIAL</t>
  </si>
  <si>
    <t xml:space="preserve">            INSTITUTO DE SEGURIDAD SOCIAL DE LOS TRABAJADORES DEL ESTADO DE YUCATÁN</t>
  </si>
  <si>
    <t xml:space="preserve">        ENTIDADES PARAESTATALES EMPRESARIALES NO FINANCIERAS CON PARTICIPACIÓN ESTATAL MAYORITARIA</t>
  </si>
  <si>
    <t xml:space="preserve">            SISTEMA TELE YUCATÁN SA DE CV</t>
  </si>
  <si>
    <t xml:space="preserve">            AEROPUERTO  DE CHICHÉN ITZÁ DEL ESTADO DE YUCATÁN SA DE CV</t>
  </si>
  <si>
    <t xml:space="preserve">            EMPRESA PORTUARIA YUCATECA SA DE CV</t>
  </si>
  <si>
    <t>II. GASTO ETIQUETADO</t>
  </si>
  <si>
    <t xml:space="preserve">            AGENCIA PARA EL DESARROLLO  DE YUCATÁN</t>
  </si>
  <si>
    <t xml:space="preserve">            SECRETARIA EJECUTIVA DEL SISTEMA ESTATAL ANTICORRUPCION</t>
  </si>
  <si>
    <t>III. TOTAL DE EGRESOS  (III = I + II)</t>
  </si>
  <si>
    <t>III. Total del Gasto en Servicios Personales (III = I + II)</t>
  </si>
  <si>
    <t xml:space="preserve">        F. Sentencias laborales definitivas</t>
  </si>
  <si>
    <t xml:space="preserve">            e2) Nombre del Programa o Ley 2</t>
  </si>
  <si>
    <t xml:space="preserve">            e1) Nombre del Programa o Ley 1</t>
  </si>
  <si>
    <t xml:space="preserve">        E. Gastos asociados a la implementación de nuevas leyes federales o reformas a las mismas (E = e1 + e2)</t>
  </si>
  <si>
    <t xml:space="preserve">        D. Seguridad Pública</t>
  </si>
  <si>
    <t xml:space="preserve">            c2) Personal Médico, Paramédico y afín</t>
  </si>
  <si>
    <t xml:space="preserve">            c1) Personal Administrativo</t>
  </si>
  <si>
    <t xml:space="preserve">        C. Servicios de Salud (C=c1+c2)</t>
  </si>
  <si>
    <t xml:space="preserve">        B. Magisterio</t>
  </si>
  <si>
    <t xml:space="preserve">        A. Personal Administrativo y de Servicio Público</t>
  </si>
  <si>
    <t>II. Gasto Etiquetado (II=A+B+C+D+E+F)</t>
  </si>
  <si>
    <t>I. Gasto No Etiquetado (I=A+B+C+D+E+F)</t>
  </si>
  <si>
    <t>Clasificación de Servicios Personales por Categoría</t>
  </si>
  <si>
    <t xml:space="preserve">            INSTITUTO PARA EL DESARROLLO Y CERTIFICACIÓN DE LA INFRAESTRUCTURA FÍSICA EDUCATIVA Y ELÉCTRICA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</si>
</sst>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  <numFmt numFmtId="166" formatCode="#,##0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Barlow"/>
    </font>
    <font>
      <sz val="10"/>
      <color theme="1"/>
      <name val="Barlow"/>
    </font>
    <font>
      <b/>
      <sz val="10"/>
      <color theme="0"/>
      <name val="Barlow"/>
    </font>
    <font>
      <sz val="11"/>
      <color theme="1"/>
      <name val="Calibri"/>
      <family val="2"/>
      <scheme val="minor"/>
    </font>
    <font>
      <b/>
      <sz val="10"/>
      <name val="Barlow"/>
    </font>
    <font>
      <sz val="10"/>
      <color rgb="FFC00000"/>
      <name val="Barlow"/>
    </font>
    <font>
      <sz val="9"/>
      <color theme="1"/>
      <name val="Barlow"/>
    </font>
    <font>
      <b/>
      <sz val="9"/>
      <color theme="1"/>
      <name val="Barlow"/>
    </font>
    <font>
      <b/>
      <sz val="9"/>
      <color rgb="FFFF0000"/>
      <name val="Barlow"/>
    </font>
    <font>
      <b/>
      <sz val="9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1" fillId="0" borderId="3" xfId="0" applyFont="1" applyBorder="1"/>
    <xf numFmtId="0" fontId="2" fillId="0" borderId="0" xfId="0" applyFont="1" applyBorder="1"/>
    <xf numFmtId="0" fontId="1" fillId="0" borderId="0" xfId="0" applyFont="1" applyBorder="1"/>
    <xf numFmtId="0" fontId="2" fillId="0" borderId="6" xfId="0" applyFont="1" applyBorder="1"/>
    <xf numFmtId="0" fontId="2" fillId="0" borderId="9" xfId="0" applyFont="1" applyBorder="1"/>
    <xf numFmtId="164" fontId="1" fillId="0" borderId="3" xfId="0" applyNumberFormat="1" applyFont="1" applyBorder="1"/>
    <xf numFmtId="164" fontId="1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2" xfId="0" applyFont="1" applyBorder="1"/>
    <xf numFmtId="0" fontId="1" fillId="0" borderId="1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164" fontId="1" fillId="0" borderId="0" xfId="0" applyNumberFormat="1" applyFont="1"/>
    <xf numFmtId="164" fontId="2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0" fontId="1" fillId="0" borderId="7" xfId="0" applyNumberFormat="1" applyFont="1" applyBorder="1"/>
    <xf numFmtId="0" fontId="2" fillId="0" borderId="0" xfId="0" applyFont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64" fontId="2" fillId="0" borderId="6" xfId="0" applyNumberFormat="1" applyFont="1" applyBorder="1"/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4" fontId="2" fillId="0" borderId="0" xfId="2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44" fontId="2" fillId="0" borderId="0" xfId="2" applyFont="1" applyBorder="1" applyAlignment="1">
      <alignment wrapText="1"/>
    </xf>
    <xf numFmtId="44" fontId="2" fillId="0" borderId="8" xfId="2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0" borderId="2" xfId="0" applyFont="1" applyBorder="1"/>
    <xf numFmtId="164" fontId="2" fillId="0" borderId="9" xfId="0" applyNumberFormat="1" applyFont="1" applyBorder="1"/>
    <xf numFmtId="0" fontId="3" fillId="2" borderId="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/>
    <xf numFmtId="164" fontId="2" fillId="0" borderId="7" xfId="0" applyNumberFormat="1" applyFont="1" applyBorder="1"/>
    <xf numFmtId="165" fontId="3" fillId="2" borderId="3" xfId="1" applyNumberFormat="1" applyFont="1" applyFill="1" applyBorder="1" applyAlignment="1">
      <alignment horizontal="center" wrapText="1"/>
    </xf>
    <xf numFmtId="165" fontId="3" fillId="2" borderId="7" xfId="1" applyNumberFormat="1" applyFont="1" applyFill="1" applyBorder="1" applyAlignment="1">
      <alignment horizontal="center" wrapText="1"/>
    </xf>
    <xf numFmtId="165" fontId="3" fillId="2" borderId="6" xfId="1" applyNumberFormat="1" applyFont="1" applyFill="1" applyBorder="1" applyAlignment="1">
      <alignment horizontal="center" wrapText="1"/>
    </xf>
    <xf numFmtId="165" fontId="3" fillId="2" borderId="9" xfId="1" applyNumberFormat="1" applyFont="1" applyFill="1" applyBorder="1" applyAlignment="1">
      <alignment horizontal="center" wrapText="1"/>
    </xf>
    <xf numFmtId="165" fontId="5" fillId="0" borderId="3" xfId="1" applyNumberFormat="1" applyFont="1" applyFill="1" applyBorder="1"/>
    <xf numFmtId="165" fontId="5" fillId="0" borderId="7" xfId="1" applyNumberFormat="1" applyFont="1" applyFill="1" applyBorder="1"/>
    <xf numFmtId="165" fontId="2" fillId="0" borderId="0" xfId="1" applyNumberFormat="1" applyFont="1" applyBorder="1"/>
    <xf numFmtId="165" fontId="2" fillId="0" borderId="8" xfId="1" applyNumberFormat="1" applyFont="1" applyBorder="1"/>
    <xf numFmtId="165" fontId="2" fillId="0" borderId="0" xfId="1" applyNumberFormat="1" applyFont="1" applyFill="1" applyBorder="1"/>
    <xf numFmtId="165" fontId="2" fillId="0" borderId="8" xfId="1" applyNumberFormat="1" applyFont="1" applyFill="1" applyBorder="1"/>
    <xf numFmtId="165" fontId="1" fillId="0" borderId="0" xfId="1" applyNumberFormat="1" applyFont="1" applyBorder="1"/>
    <xf numFmtId="165" fontId="1" fillId="0" borderId="8" xfId="1" applyNumberFormat="1" applyFont="1" applyBorder="1"/>
    <xf numFmtId="165" fontId="1" fillId="0" borderId="0" xfId="1" applyNumberFormat="1" applyFont="1" applyFill="1" applyBorder="1"/>
    <xf numFmtId="165" fontId="1" fillId="0" borderId="8" xfId="1" applyNumberFormat="1" applyFont="1" applyFill="1" applyBorder="1"/>
    <xf numFmtId="165" fontId="3" fillId="2" borderId="10" xfId="1" applyNumberFormat="1" applyFont="1" applyFill="1" applyBorder="1" applyAlignment="1">
      <alignment horizontal="center" wrapText="1"/>
    </xf>
    <xf numFmtId="165" fontId="3" fillId="2" borderId="11" xfId="1" applyNumberFormat="1" applyFont="1" applyFill="1" applyBorder="1" applyAlignment="1">
      <alignment horizontal="center" wrapText="1"/>
    </xf>
    <xf numFmtId="165" fontId="1" fillId="0" borderId="3" xfId="1" applyNumberFormat="1" applyFont="1" applyFill="1" applyBorder="1"/>
    <xf numFmtId="165" fontId="1" fillId="0" borderId="7" xfId="1" applyNumberFormat="1" applyFont="1" applyFill="1" applyBorder="1"/>
    <xf numFmtId="165" fontId="6" fillId="0" borderId="0" xfId="1" applyNumberFormat="1" applyFont="1" applyFill="1" applyBorder="1"/>
    <xf numFmtId="165" fontId="6" fillId="0" borderId="8" xfId="1" applyNumberFormat="1" applyFont="1" applyFill="1" applyBorder="1"/>
    <xf numFmtId="165" fontId="1" fillId="0" borderId="3" xfId="1" applyNumberFormat="1" applyFont="1" applyBorder="1"/>
    <xf numFmtId="165" fontId="1" fillId="0" borderId="7" xfId="1" applyNumberFormat="1" applyFont="1" applyBorder="1"/>
    <xf numFmtId="165" fontId="2" fillId="0" borderId="0" xfId="1" applyNumberFormat="1" applyFont="1"/>
    <xf numFmtId="165" fontId="0" fillId="0" borderId="0" xfId="1" applyNumberFormat="1" applyFont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0" borderId="0" xfId="0" applyFont="1"/>
    <xf numFmtId="165" fontId="5" fillId="0" borderId="0" xfId="1" applyNumberFormat="1" applyFont="1" applyFill="1" applyBorder="1"/>
    <xf numFmtId="165" fontId="5" fillId="0" borderId="8" xfId="1" applyNumberFormat="1" applyFont="1" applyFill="1" applyBorder="1"/>
    <xf numFmtId="0" fontId="2" fillId="0" borderId="8" xfId="0" applyFont="1" applyBorder="1"/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164" fontId="1" fillId="0" borderId="6" xfId="0" applyNumberFormat="1" applyFont="1" applyBorder="1"/>
    <xf numFmtId="164" fontId="1" fillId="0" borderId="9" xfId="0" applyNumberFormat="1" applyFont="1" applyBorder="1"/>
    <xf numFmtId="0" fontId="2" fillId="0" borderId="6" xfId="0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2" borderId="5" xfId="0" quotePrefix="1" applyFont="1" applyFill="1" applyBorder="1" applyAlignment="1">
      <alignment horizontal="center" wrapText="1"/>
    </xf>
    <xf numFmtId="165" fontId="1" fillId="0" borderId="6" xfId="1" applyNumberFormat="1" applyFont="1" applyBorder="1"/>
    <xf numFmtId="165" fontId="1" fillId="0" borderId="9" xfId="1" applyNumberFormat="1" applyFont="1" applyBorder="1"/>
    <xf numFmtId="0" fontId="2" fillId="0" borderId="3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wrapText="1"/>
    </xf>
    <xf numFmtId="43" fontId="10" fillId="0" borderId="0" xfId="1" applyFont="1" applyFill="1" applyBorder="1"/>
    <xf numFmtId="166" fontId="8" fillId="0" borderId="8" xfId="1" applyNumberFormat="1" applyFont="1" applyBorder="1"/>
    <xf numFmtId="43" fontId="2" fillId="0" borderId="1" xfId="1" applyFont="1" applyBorder="1" applyAlignment="1">
      <alignment wrapText="1"/>
    </xf>
    <xf numFmtId="43" fontId="8" fillId="0" borderId="0" xfId="1" applyFont="1" applyFill="1" applyBorder="1"/>
    <xf numFmtId="166" fontId="7" fillId="0" borderId="8" xfId="1" applyNumberFormat="1" applyFont="1" applyBorder="1"/>
    <xf numFmtId="43" fontId="7" fillId="0" borderId="0" xfId="1" applyFont="1" applyFill="1" applyBorder="1"/>
    <xf numFmtId="43" fontId="8" fillId="0" borderId="8" xfId="1" applyFont="1" applyFill="1" applyBorder="1"/>
    <xf numFmtId="43" fontId="9" fillId="0" borderId="0" xfId="1" applyFont="1" applyFill="1" applyBorder="1"/>
    <xf numFmtId="43" fontId="1" fillId="0" borderId="5" xfId="1" applyFont="1" applyBorder="1" applyAlignment="1">
      <alignment wrapText="1"/>
    </xf>
    <xf numFmtId="43" fontId="8" fillId="0" borderId="6" xfId="1" applyFont="1" applyFill="1" applyBorder="1"/>
    <xf numFmtId="166" fontId="8" fillId="0" borderId="9" xfId="1" applyNumberFormat="1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"/>
  <sheetViews>
    <sheetView showGridLines="0" zoomScale="80" zoomScaleNormal="80" workbookViewId="0">
      <pane ySplit="6" topLeftCell="A56" activePane="bottomLeft" state="frozen"/>
      <selection pane="bottomLeft" sqref="A1:F73"/>
    </sheetView>
  </sheetViews>
  <sheetFormatPr baseColWidth="10" defaultRowHeight="14.5" x14ac:dyDescent="0.35"/>
  <cols>
    <col min="1" max="1" width="70.7265625" customWidth="1"/>
    <col min="2" max="2" width="19" customWidth="1"/>
    <col min="3" max="3" width="15.7265625" customWidth="1"/>
    <col min="4" max="4" width="70.7265625" customWidth="1"/>
    <col min="5" max="5" width="17.453125" customWidth="1"/>
    <col min="6" max="6" width="15.7265625" customWidth="1"/>
    <col min="7" max="7" width="15.81640625" bestFit="1" customWidth="1"/>
  </cols>
  <sheetData>
    <row r="1" spans="1:26" x14ac:dyDescent="0.35">
      <c r="A1" s="142" t="s">
        <v>0</v>
      </c>
      <c r="B1" s="142"/>
      <c r="C1" s="142"/>
      <c r="D1" s="142"/>
      <c r="E1" s="142"/>
      <c r="F1" s="1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42" t="s">
        <v>84</v>
      </c>
      <c r="B2" s="142"/>
      <c r="C2" s="142"/>
      <c r="D2" s="142"/>
      <c r="E2" s="142"/>
      <c r="F2" s="1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42" t="s">
        <v>3</v>
      </c>
      <c r="B3" s="142"/>
      <c r="C3" s="142"/>
      <c r="D3" s="142"/>
      <c r="E3" s="142"/>
      <c r="F3" s="14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42" t="s">
        <v>85</v>
      </c>
      <c r="B4" s="142"/>
      <c r="C4" s="142"/>
      <c r="D4" s="142"/>
      <c r="E4" s="142"/>
      <c r="F4" s="14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6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" x14ac:dyDescent="0.35">
      <c r="A6" s="13" t="s">
        <v>2</v>
      </c>
      <c r="B6" s="14">
        <v>2020</v>
      </c>
      <c r="C6" s="14" t="s">
        <v>86</v>
      </c>
      <c r="D6" s="14" t="s">
        <v>2</v>
      </c>
      <c r="E6" s="14">
        <v>2020</v>
      </c>
      <c r="F6" s="15" t="s">
        <v>86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18" t="s">
        <v>4</v>
      </c>
      <c r="B7" s="7">
        <v>0</v>
      </c>
      <c r="C7" s="7">
        <v>0</v>
      </c>
      <c r="D7" s="2" t="s">
        <v>44</v>
      </c>
      <c r="E7" s="7">
        <v>0</v>
      </c>
      <c r="F7" s="8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19" t="s">
        <v>5</v>
      </c>
      <c r="B8" s="11">
        <v>0</v>
      </c>
      <c r="C8" s="11">
        <v>0</v>
      </c>
      <c r="D8" s="4" t="s">
        <v>45</v>
      </c>
      <c r="E8" s="11">
        <v>0</v>
      </c>
      <c r="F8" s="12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19" t="s">
        <v>6</v>
      </c>
      <c r="B9" s="11">
        <v>2228379939.6199999</v>
      </c>
      <c r="C9" s="11">
        <v>1095508706.6800001</v>
      </c>
      <c r="D9" s="4" t="s">
        <v>46</v>
      </c>
      <c r="E9" s="11">
        <v>2234524893.5900002</v>
      </c>
      <c r="F9" s="12">
        <v>1102454485.53</v>
      </c>
      <c r="G9" s="2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17" t="s">
        <v>7</v>
      </c>
      <c r="B10" s="9">
        <v>198585416.15000001</v>
      </c>
      <c r="C10" s="9">
        <v>33971254.68</v>
      </c>
      <c r="D10" s="3" t="s">
        <v>47</v>
      </c>
      <c r="E10" s="9">
        <v>4409858.8499999996</v>
      </c>
      <c r="F10" s="10">
        <v>1932674.35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17" t="s">
        <v>8</v>
      </c>
      <c r="B11" s="9">
        <v>1717287876.1700001</v>
      </c>
      <c r="C11" s="9">
        <v>852929098.78999996</v>
      </c>
      <c r="D11" s="3" t="s">
        <v>48</v>
      </c>
      <c r="E11" s="9">
        <v>320408073.13999999</v>
      </c>
      <c r="F11" s="10">
        <v>375674436.36000001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17" t="s">
        <v>9</v>
      </c>
      <c r="B12" s="9">
        <v>0</v>
      </c>
      <c r="C12" s="9">
        <v>0</v>
      </c>
      <c r="D12" s="3" t="s">
        <v>49</v>
      </c>
      <c r="E12" s="9">
        <v>0</v>
      </c>
      <c r="F12" s="10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17" t="s">
        <v>10</v>
      </c>
      <c r="B13" s="9">
        <v>252564928.86000001</v>
      </c>
      <c r="C13" s="9">
        <v>207975227.58000001</v>
      </c>
      <c r="D13" s="3" t="s">
        <v>50</v>
      </c>
      <c r="E13" s="9">
        <v>15723054.43</v>
      </c>
      <c r="F13" s="10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17" t="s">
        <v>11</v>
      </c>
      <c r="B14" s="9">
        <v>0</v>
      </c>
      <c r="C14" s="9">
        <v>0</v>
      </c>
      <c r="D14" s="3" t="s">
        <v>51</v>
      </c>
      <c r="E14" s="9">
        <v>614356577.45000005</v>
      </c>
      <c r="F14" s="10">
        <v>365769522.38999999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17" t="s">
        <v>12</v>
      </c>
      <c r="B15" s="9">
        <v>59941718.439999998</v>
      </c>
      <c r="C15" s="9">
        <v>633125.63</v>
      </c>
      <c r="D15" s="3" t="s">
        <v>52</v>
      </c>
      <c r="E15" s="9">
        <v>0</v>
      </c>
      <c r="F15" s="10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17" t="s">
        <v>13</v>
      </c>
      <c r="B16" s="9">
        <v>0</v>
      </c>
      <c r="C16" s="9">
        <v>0</v>
      </c>
      <c r="D16" s="3" t="s">
        <v>53</v>
      </c>
      <c r="E16" s="9">
        <v>130193559.14</v>
      </c>
      <c r="F16" s="10">
        <v>79282819.120000005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19" t="s">
        <v>14</v>
      </c>
      <c r="B17" s="11">
        <v>415942257.47000003</v>
      </c>
      <c r="C17" s="11">
        <v>349269318.12</v>
      </c>
      <c r="D17" s="3" t="s">
        <v>54</v>
      </c>
      <c r="E17" s="9">
        <v>0</v>
      </c>
      <c r="F17" s="10">
        <v>12387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7" t="s">
        <v>15</v>
      </c>
      <c r="B18" s="9">
        <v>0</v>
      </c>
      <c r="C18" s="9">
        <v>0</v>
      </c>
      <c r="D18" s="3" t="s">
        <v>55</v>
      </c>
      <c r="E18" s="9">
        <v>1149433770.5799999</v>
      </c>
      <c r="F18" s="10">
        <v>279782646.31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7" t="s">
        <v>16</v>
      </c>
      <c r="B19" s="9">
        <v>18560387.66</v>
      </c>
      <c r="C19" s="9">
        <v>15280596.439999999</v>
      </c>
      <c r="D19" s="4" t="s">
        <v>56</v>
      </c>
      <c r="E19" s="11">
        <v>614000000</v>
      </c>
      <c r="F19" s="12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7" t="s">
        <v>17</v>
      </c>
      <c r="B20" s="9">
        <v>326381869.81</v>
      </c>
      <c r="C20" s="9">
        <v>312988721.68000001</v>
      </c>
      <c r="D20" s="3" t="s">
        <v>57</v>
      </c>
      <c r="E20" s="9">
        <v>400000000</v>
      </c>
      <c r="F20" s="10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7" t="s">
        <v>18</v>
      </c>
      <c r="B21" s="9">
        <v>0</v>
      </c>
      <c r="C21" s="9">
        <v>0</v>
      </c>
      <c r="D21" s="3" t="s">
        <v>58</v>
      </c>
      <c r="E21" s="9">
        <v>0</v>
      </c>
      <c r="F21" s="10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7" t="s">
        <v>19</v>
      </c>
      <c r="B22" s="9">
        <v>0</v>
      </c>
      <c r="C22" s="9">
        <v>0</v>
      </c>
      <c r="D22" s="3" t="s">
        <v>59</v>
      </c>
      <c r="E22" s="9">
        <v>214000000</v>
      </c>
      <c r="F22" s="10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7" t="s">
        <v>20</v>
      </c>
      <c r="B23" s="9">
        <v>71000000</v>
      </c>
      <c r="C23" s="9">
        <v>21000000</v>
      </c>
      <c r="D23" s="4" t="s">
        <v>60</v>
      </c>
      <c r="E23" s="11">
        <v>77331769.909999996</v>
      </c>
      <c r="F23" s="12">
        <v>140176242.52000001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7" t="s">
        <v>21</v>
      </c>
      <c r="B24" s="9">
        <v>0</v>
      </c>
      <c r="C24" s="9">
        <v>0</v>
      </c>
      <c r="D24" s="3" t="s">
        <v>61</v>
      </c>
      <c r="E24" s="9">
        <v>77331769.909999996</v>
      </c>
      <c r="F24" s="10">
        <v>140176242.52000001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9" t="s">
        <v>22</v>
      </c>
      <c r="B25" s="11">
        <v>0</v>
      </c>
      <c r="C25" s="11">
        <v>0</v>
      </c>
      <c r="D25" s="3" t="s">
        <v>62</v>
      </c>
      <c r="E25" s="9">
        <v>0</v>
      </c>
      <c r="F25" s="10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17" t="s">
        <v>23</v>
      </c>
      <c r="B26" s="9">
        <v>0</v>
      </c>
      <c r="C26" s="9">
        <v>0</v>
      </c>
      <c r="D26" s="3" t="s">
        <v>63</v>
      </c>
      <c r="E26" s="9">
        <v>0</v>
      </c>
      <c r="F26" s="10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7" t="s">
        <v>24</v>
      </c>
      <c r="B27" s="9">
        <v>0</v>
      </c>
      <c r="C27" s="9">
        <v>0</v>
      </c>
      <c r="D27" s="4" t="s">
        <v>64</v>
      </c>
      <c r="E27" s="11">
        <v>0</v>
      </c>
      <c r="F27" s="12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7" t="s">
        <v>25</v>
      </c>
      <c r="B28" s="9">
        <v>0</v>
      </c>
      <c r="C28" s="9">
        <v>0</v>
      </c>
      <c r="D28" s="3" t="s">
        <v>65</v>
      </c>
      <c r="E28" s="9">
        <v>0</v>
      </c>
      <c r="F28" s="10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17" t="s">
        <v>26</v>
      </c>
      <c r="B29" s="9">
        <v>0</v>
      </c>
      <c r="C29" s="9">
        <v>0</v>
      </c>
      <c r="D29" s="3" t="s">
        <v>66</v>
      </c>
      <c r="E29" s="9">
        <v>0</v>
      </c>
      <c r="F29" s="10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7" t="s">
        <v>27</v>
      </c>
      <c r="B30" s="9">
        <v>0</v>
      </c>
      <c r="C30" s="9">
        <v>0</v>
      </c>
      <c r="D30" s="3" t="s">
        <v>67</v>
      </c>
      <c r="E30" s="9">
        <v>0</v>
      </c>
      <c r="F30" s="10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9" t="s">
        <v>28</v>
      </c>
      <c r="B31" s="11">
        <v>0</v>
      </c>
      <c r="C31" s="11">
        <v>0</v>
      </c>
      <c r="D31" s="4" t="s">
        <v>68</v>
      </c>
      <c r="E31" s="11">
        <v>62201655.780000001</v>
      </c>
      <c r="F31" s="12">
        <v>62440530.780000001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17" t="s">
        <v>29</v>
      </c>
      <c r="B32" s="9">
        <v>0</v>
      </c>
      <c r="C32" s="9">
        <v>0</v>
      </c>
      <c r="D32" s="3" t="s">
        <v>69</v>
      </c>
      <c r="E32" s="9">
        <v>62201655.780000001</v>
      </c>
      <c r="F32" s="10">
        <v>62440530.780000001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7" t="s">
        <v>30</v>
      </c>
      <c r="B33" s="9">
        <v>0</v>
      </c>
      <c r="C33" s="9">
        <v>0</v>
      </c>
      <c r="D33" s="3" t="s">
        <v>70</v>
      </c>
      <c r="E33" s="9">
        <v>0</v>
      </c>
      <c r="F33" s="10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17" t="s">
        <v>31</v>
      </c>
      <c r="B34" s="9">
        <v>0</v>
      </c>
      <c r="C34" s="9">
        <v>0</v>
      </c>
      <c r="D34" s="3" t="s">
        <v>71</v>
      </c>
      <c r="E34" s="9">
        <v>0</v>
      </c>
      <c r="F34" s="10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7" t="s">
        <v>32</v>
      </c>
      <c r="B35" s="9">
        <v>0</v>
      </c>
      <c r="C35" s="9">
        <v>0</v>
      </c>
      <c r="D35" s="3" t="s">
        <v>72</v>
      </c>
      <c r="E35" s="9">
        <v>0</v>
      </c>
      <c r="F35" s="10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7" t="s">
        <v>33</v>
      </c>
      <c r="B36" s="9">
        <v>0</v>
      </c>
      <c r="C36" s="9">
        <v>0</v>
      </c>
      <c r="D36" s="3" t="s">
        <v>73</v>
      </c>
      <c r="E36" s="9">
        <v>0</v>
      </c>
      <c r="F36" s="10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7" t="s">
        <v>34</v>
      </c>
      <c r="B37" s="9">
        <v>0</v>
      </c>
      <c r="C37" s="9">
        <v>0</v>
      </c>
      <c r="D37" s="3" t="s">
        <v>74</v>
      </c>
      <c r="E37" s="9">
        <v>0</v>
      </c>
      <c r="F37" s="10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9" t="s">
        <v>35</v>
      </c>
      <c r="B38" s="11">
        <v>0</v>
      </c>
      <c r="C38" s="11">
        <v>0</v>
      </c>
      <c r="D38" s="4" t="s">
        <v>75</v>
      </c>
      <c r="E38" s="11">
        <v>0</v>
      </c>
      <c r="F38" s="12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7" t="s">
        <v>36</v>
      </c>
      <c r="B39" s="9">
        <v>0</v>
      </c>
      <c r="C39" s="9">
        <v>0</v>
      </c>
      <c r="D39" s="3" t="s">
        <v>76</v>
      </c>
      <c r="E39" s="9">
        <v>0</v>
      </c>
      <c r="F39" s="10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7" t="s">
        <v>37</v>
      </c>
      <c r="B40" s="9">
        <v>0</v>
      </c>
      <c r="C40" s="9">
        <v>0</v>
      </c>
      <c r="D40" s="3" t="s">
        <v>77</v>
      </c>
      <c r="E40" s="9">
        <v>0</v>
      </c>
      <c r="F40" s="10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9" t="s">
        <v>38</v>
      </c>
      <c r="B41" s="11">
        <v>5177136.43</v>
      </c>
      <c r="C41" s="11">
        <v>5145323.2300000004</v>
      </c>
      <c r="D41" s="3" t="s">
        <v>78</v>
      </c>
      <c r="E41" s="9">
        <v>0</v>
      </c>
      <c r="F41" s="10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7" t="s">
        <v>39</v>
      </c>
      <c r="B42" s="9">
        <v>0</v>
      </c>
      <c r="C42" s="9">
        <v>0</v>
      </c>
      <c r="D42" s="4" t="s">
        <v>79</v>
      </c>
      <c r="E42" s="11">
        <v>83493520.280000001</v>
      </c>
      <c r="F42" s="12">
        <v>83493520.280000001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7" t="s">
        <v>40</v>
      </c>
      <c r="B43" s="9">
        <v>0</v>
      </c>
      <c r="C43" s="9">
        <v>0</v>
      </c>
      <c r="D43" s="3" t="s">
        <v>80</v>
      </c>
      <c r="E43" s="9">
        <v>83492935.379999995</v>
      </c>
      <c r="F43" s="10">
        <v>83492935.379999995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7" t="s">
        <v>41</v>
      </c>
      <c r="B44" s="9">
        <v>5177136.43</v>
      </c>
      <c r="C44" s="9">
        <v>5145323.2300000004</v>
      </c>
      <c r="D44" s="3" t="s">
        <v>81</v>
      </c>
      <c r="E44" s="9">
        <v>205</v>
      </c>
      <c r="F44" s="10">
        <v>205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7" t="s">
        <v>42</v>
      </c>
      <c r="B45" s="9">
        <v>0</v>
      </c>
      <c r="C45" s="9">
        <v>0</v>
      </c>
      <c r="D45" s="3" t="s">
        <v>82</v>
      </c>
      <c r="E45" s="9">
        <v>379.9</v>
      </c>
      <c r="F45" s="10">
        <v>379.9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9" t="s">
        <v>43</v>
      </c>
      <c r="B46" s="11">
        <v>2649499333.52</v>
      </c>
      <c r="C46" s="11">
        <v>1449923348.03</v>
      </c>
      <c r="D46" s="4" t="s">
        <v>83</v>
      </c>
      <c r="E46" s="11">
        <v>3071551839.5599999</v>
      </c>
      <c r="F46" s="12">
        <v>1388564779.1099999</v>
      </c>
      <c r="G46" s="23">
        <f>+E46-E23-E20</f>
        <v>2594220069.6500001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17"/>
      <c r="B47" s="9"/>
      <c r="C47" s="9"/>
      <c r="D47" s="3"/>
      <c r="E47" s="9"/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19" t="s">
        <v>87</v>
      </c>
      <c r="B48" s="11">
        <v>0</v>
      </c>
      <c r="C48" s="11">
        <v>0</v>
      </c>
      <c r="D48" s="4" t="s">
        <v>99</v>
      </c>
      <c r="E48" s="11">
        <v>0</v>
      </c>
      <c r="F48" s="12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17" t="s">
        <v>88</v>
      </c>
      <c r="B49" s="9">
        <v>1696886875.47</v>
      </c>
      <c r="C49" s="9">
        <v>1966644669.22</v>
      </c>
      <c r="D49" s="3" t="s">
        <v>100</v>
      </c>
      <c r="E49" s="9">
        <v>0</v>
      </c>
      <c r="F49" s="10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17" t="s">
        <v>89</v>
      </c>
      <c r="B50" s="9">
        <v>32979160</v>
      </c>
      <c r="C50" s="9">
        <v>32979160</v>
      </c>
      <c r="D50" s="3" t="s">
        <v>101</v>
      </c>
      <c r="E50" s="9">
        <v>0</v>
      </c>
      <c r="F50" s="10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17" t="s">
        <v>90</v>
      </c>
      <c r="B51" s="9">
        <v>9214415781.1900005</v>
      </c>
      <c r="C51" s="9">
        <v>6487022526.9499998</v>
      </c>
      <c r="D51" s="3" t="s">
        <v>102</v>
      </c>
      <c r="E51" s="9">
        <v>4777389202.3199997</v>
      </c>
      <c r="F51" s="10">
        <v>4277389202.3200002</v>
      </c>
      <c r="G51" s="23">
        <f>+E51+E23</f>
        <v>4854720972.2299995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17" t="s">
        <v>91</v>
      </c>
      <c r="B52" s="9">
        <v>3150443700.77</v>
      </c>
      <c r="C52" s="9">
        <v>3081645663.04</v>
      </c>
      <c r="D52" s="3" t="s">
        <v>103</v>
      </c>
      <c r="E52" s="9">
        <v>0</v>
      </c>
      <c r="F52" s="10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17" t="s">
        <v>92</v>
      </c>
      <c r="B53" s="9">
        <v>152249691.97</v>
      </c>
      <c r="C53" s="9">
        <v>150760640.97</v>
      </c>
      <c r="D53" s="3" t="s">
        <v>104</v>
      </c>
      <c r="E53" s="9">
        <v>0</v>
      </c>
      <c r="F53" s="10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17" t="s">
        <v>93</v>
      </c>
      <c r="B54" s="9">
        <v>-2642577437.3099999</v>
      </c>
      <c r="C54" s="9">
        <v>-1979528223.5999999</v>
      </c>
      <c r="D54" s="3" t="s">
        <v>105</v>
      </c>
      <c r="E54" s="9">
        <v>0</v>
      </c>
      <c r="F54" s="10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17" t="s">
        <v>94</v>
      </c>
      <c r="B55" s="9">
        <v>347775.73</v>
      </c>
      <c r="C55" s="9">
        <v>262948.84999999998</v>
      </c>
      <c r="D55" s="4" t="s">
        <v>106</v>
      </c>
      <c r="E55" s="11">
        <v>4777389202.3199997</v>
      </c>
      <c r="F55" s="12">
        <v>4277389202.3200002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17" t="s">
        <v>95</v>
      </c>
      <c r="B56" s="9">
        <v>0</v>
      </c>
      <c r="C56" s="9">
        <v>0</v>
      </c>
      <c r="D56" s="4" t="s">
        <v>107</v>
      </c>
      <c r="E56" s="11">
        <v>7848941041.8800001</v>
      </c>
      <c r="F56" s="12">
        <v>5665953981.4300003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17" t="s">
        <v>96</v>
      </c>
      <c r="B57" s="9">
        <v>0</v>
      </c>
      <c r="C57" s="9">
        <v>0</v>
      </c>
      <c r="D57" s="4" t="s">
        <v>108</v>
      </c>
      <c r="E57" s="11">
        <v>0</v>
      </c>
      <c r="F57" s="12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19" t="s">
        <v>97</v>
      </c>
      <c r="B58" s="11">
        <v>11604745547.82</v>
      </c>
      <c r="C58" s="11">
        <v>9739787385.4300003</v>
      </c>
      <c r="D58" s="4" t="s">
        <v>109</v>
      </c>
      <c r="E58" s="11">
        <v>5928113771.29</v>
      </c>
      <c r="F58" s="12">
        <v>4446676375.9099998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19" t="s">
        <v>98</v>
      </c>
      <c r="B59" s="11">
        <v>14254244881.34</v>
      </c>
      <c r="C59" s="11">
        <v>11189710733.459999</v>
      </c>
      <c r="D59" s="3" t="s">
        <v>110</v>
      </c>
      <c r="E59" s="9">
        <v>790828509.66999996</v>
      </c>
      <c r="F59" s="10">
        <v>790828509.66999996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17"/>
      <c r="B60" s="9"/>
      <c r="C60" s="9"/>
      <c r="D60" s="3" t="s">
        <v>111</v>
      </c>
      <c r="E60" s="9">
        <v>347514107.11000001</v>
      </c>
      <c r="F60" s="10">
        <v>346628098.88999999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17"/>
      <c r="B61" s="3"/>
      <c r="C61" s="3"/>
      <c r="D61" s="3" t="s">
        <v>112</v>
      </c>
      <c r="E61" s="9">
        <v>4789771154.5100002</v>
      </c>
      <c r="F61" s="10">
        <v>3309219767.3499999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17"/>
      <c r="B62" s="3"/>
      <c r="C62" s="3"/>
      <c r="D62" s="4" t="s">
        <v>113</v>
      </c>
      <c r="E62" s="11">
        <v>477190068.17000002</v>
      </c>
      <c r="F62" s="12">
        <v>1077080376.1199999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17"/>
      <c r="B63" s="3"/>
      <c r="C63" s="3"/>
      <c r="D63" s="3" t="s">
        <v>114</v>
      </c>
      <c r="E63" s="9">
        <v>-588995690.44000006</v>
      </c>
      <c r="F63" s="10">
        <v>190678750.25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17"/>
      <c r="B64" s="3"/>
      <c r="C64" s="3"/>
      <c r="D64" s="3" t="s">
        <v>115</v>
      </c>
      <c r="E64" s="9">
        <v>1246945270.6300001</v>
      </c>
      <c r="F64" s="10">
        <v>1013660767.85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17"/>
      <c r="B65" s="3"/>
      <c r="C65" s="3"/>
      <c r="D65" s="3" t="s">
        <v>116</v>
      </c>
      <c r="E65" s="9">
        <v>2895758532.75</v>
      </c>
      <c r="F65" s="10">
        <v>2895758532.75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17"/>
      <c r="B66" s="3"/>
      <c r="C66" s="3"/>
      <c r="D66" s="3" t="s">
        <v>117</v>
      </c>
      <c r="E66" s="9">
        <v>0</v>
      </c>
      <c r="F66" s="10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17"/>
      <c r="B67" s="3"/>
      <c r="C67" s="3"/>
      <c r="D67" s="3" t="s">
        <v>118</v>
      </c>
      <c r="E67" s="9">
        <v>-3076518044.77</v>
      </c>
      <c r="F67" s="10">
        <v>-3023017674.73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17"/>
      <c r="B68" s="3"/>
      <c r="C68" s="3"/>
      <c r="D68" s="4" t="s">
        <v>119</v>
      </c>
      <c r="E68" s="11">
        <v>0</v>
      </c>
      <c r="F68" s="12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7"/>
      <c r="B69" s="3"/>
      <c r="C69" s="3"/>
      <c r="D69" s="3" t="s">
        <v>120</v>
      </c>
      <c r="E69" s="9">
        <v>0</v>
      </c>
      <c r="F69" s="10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7"/>
      <c r="B70" s="3"/>
      <c r="C70" s="3"/>
      <c r="D70" s="3" t="s">
        <v>121</v>
      </c>
      <c r="E70" s="9">
        <v>0</v>
      </c>
      <c r="F70" s="10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7"/>
      <c r="B71" s="3"/>
      <c r="C71" s="3"/>
      <c r="D71" s="4" t="s">
        <v>122</v>
      </c>
      <c r="E71" s="11">
        <v>6405303839.46</v>
      </c>
      <c r="F71" s="12">
        <v>5523756752.0299997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13"/>
      <c r="B72" s="114"/>
      <c r="C72" s="114"/>
      <c r="D72" s="117" t="s">
        <v>123</v>
      </c>
      <c r="E72" s="118">
        <v>14254244881.34</v>
      </c>
      <c r="F72" s="119">
        <v>11189710733.459999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 t="s">
        <v>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A6CD0-1D1C-42BE-9830-1882D8A18D4A}">
  <dimension ref="A1:Z97"/>
  <sheetViews>
    <sheetView showGridLines="0" workbookViewId="0">
      <selection activeCell="C12" sqref="C12"/>
    </sheetView>
  </sheetViews>
  <sheetFormatPr baseColWidth="10" defaultRowHeight="14.5" x14ac:dyDescent="0.35"/>
  <cols>
    <col min="1" max="1" width="38.7265625" customWidth="1"/>
    <col min="2" max="9" width="18.7265625" customWidth="1"/>
    <col min="10" max="10" width="17" bestFit="1" customWidth="1"/>
    <col min="11" max="11" width="16.1796875" bestFit="1" customWidth="1"/>
    <col min="12" max="12" width="15.81640625" bestFit="1" customWidth="1"/>
  </cols>
  <sheetData>
    <row r="1" spans="1:26" x14ac:dyDescent="0.3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45" t="s">
        <v>124</v>
      </c>
      <c r="B2" s="145"/>
      <c r="C2" s="145"/>
      <c r="D2" s="145"/>
      <c r="E2" s="145"/>
      <c r="F2" s="145"/>
      <c r="G2" s="145"/>
      <c r="H2" s="145"/>
      <c r="I2" s="14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45" t="s">
        <v>125</v>
      </c>
      <c r="B3" s="145"/>
      <c r="C3" s="145"/>
      <c r="D3" s="145"/>
      <c r="E3" s="145"/>
      <c r="F3" s="145"/>
      <c r="G3" s="145"/>
      <c r="H3" s="145"/>
      <c r="I3" s="14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45" t="s">
        <v>126</v>
      </c>
      <c r="B4" s="145"/>
      <c r="C4" s="145"/>
      <c r="D4" s="145"/>
      <c r="E4" s="145"/>
      <c r="F4" s="145"/>
      <c r="G4" s="145"/>
      <c r="H4" s="145"/>
      <c r="I4" s="14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46"/>
      <c r="B5" s="146"/>
      <c r="C5" s="146"/>
      <c r="D5" s="146"/>
      <c r="E5" s="146"/>
      <c r="F5" s="146"/>
      <c r="G5" s="146"/>
      <c r="H5" s="146"/>
      <c r="I5" s="14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35">
      <c r="A6" s="147" t="s">
        <v>127</v>
      </c>
      <c r="B6" s="148"/>
      <c r="C6" s="20" t="s">
        <v>128</v>
      </c>
      <c r="D6" s="148" t="s">
        <v>129</v>
      </c>
      <c r="E6" s="148" t="s">
        <v>130</v>
      </c>
      <c r="F6" s="148" t="s">
        <v>131</v>
      </c>
      <c r="G6" s="20" t="s">
        <v>132</v>
      </c>
      <c r="H6" s="148" t="s">
        <v>133</v>
      </c>
      <c r="I6" s="151" t="s">
        <v>134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0" customHeight="1" x14ac:dyDescent="0.35">
      <c r="A7" s="149"/>
      <c r="B7" s="150"/>
      <c r="C7" s="21" t="s">
        <v>135</v>
      </c>
      <c r="D7" s="150"/>
      <c r="E7" s="150"/>
      <c r="F7" s="150"/>
      <c r="G7" s="21" t="s">
        <v>136</v>
      </c>
      <c r="H7" s="150"/>
      <c r="I7" s="15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153" t="s">
        <v>137</v>
      </c>
      <c r="B8" s="154"/>
      <c r="C8" s="7">
        <f>C9+C13</f>
        <v>4417565444.8400011</v>
      </c>
      <c r="D8" s="7">
        <f t="shared" ref="D8:I8" si="0">D9+D13</f>
        <v>900000000</v>
      </c>
      <c r="E8" s="7">
        <f t="shared" si="0"/>
        <v>62844472.609999999</v>
      </c>
      <c r="F8" s="7">
        <f t="shared" si="0"/>
        <v>0</v>
      </c>
      <c r="G8" s="7">
        <f>G9+G13</f>
        <v>5254720972.2300014</v>
      </c>
      <c r="H8" s="7">
        <f t="shared" si="0"/>
        <v>164580715.26999998</v>
      </c>
      <c r="I8" s="8">
        <f t="shared" si="0"/>
        <v>11904421.310000001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155" t="s">
        <v>138</v>
      </c>
      <c r="B9" s="156"/>
      <c r="C9" s="22">
        <f>SUM(C10:C12)</f>
        <v>0</v>
      </c>
      <c r="D9" s="22">
        <f t="shared" ref="D9:I9" si="1">SUM(D10:D12)</f>
        <v>400000000</v>
      </c>
      <c r="E9" s="22">
        <f t="shared" si="1"/>
        <v>0</v>
      </c>
      <c r="F9" s="22">
        <f t="shared" si="1"/>
        <v>0</v>
      </c>
      <c r="G9" s="22">
        <f t="shared" si="1"/>
        <v>400000000</v>
      </c>
      <c r="H9" s="22">
        <f t="shared" si="1"/>
        <v>4541592.51</v>
      </c>
      <c r="I9" s="12">
        <f t="shared" si="1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143" t="s">
        <v>139</v>
      </c>
      <c r="B10" s="144"/>
      <c r="C10" s="23">
        <v>0</v>
      </c>
      <c r="D10" s="23">
        <v>400000000</v>
      </c>
      <c r="E10" s="23">
        <v>0</v>
      </c>
      <c r="F10" s="23">
        <v>0</v>
      </c>
      <c r="G10" s="23">
        <f>C10+D10-E10+F10</f>
        <v>400000000</v>
      </c>
      <c r="H10" s="23">
        <v>4541592.51</v>
      </c>
      <c r="I10" s="10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143" t="s">
        <v>140</v>
      </c>
      <c r="B11" s="144"/>
      <c r="C11" s="23">
        <v>0</v>
      </c>
      <c r="D11" s="23">
        <v>0</v>
      </c>
      <c r="E11" s="23">
        <v>0</v>
      </c>
      <c r="F11" s="23">
        <v>0</v>
      </c>
      <c r="G11" s="23">
        <f t="shared" ref="G11:G12" si="2">C11+D11-E11+F11</f>
        <v>0</v>
      </c>
      <c r="H11" s="23">
        <v>0</v>
      </c>
      <c r="I11" s="10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143" t="s">
        <v>141</v>
      </c>
      <c r="B12" s="144"/>
      <c r="C12" s="23">
        <v>0</v>
      </c>
      <c r="D12" s="23">
        <v>0</v>
      </c>
      <c r="E12" s="23">
        <v>0</v>
      </c>
      <c r="F12" s="23">
        <v>0</v>
      </c>
      <c r="G12" s="23">
        <f t="shared" si="2"/>
        <v>0</v>
      </c>
      <c r="H12" s="23">
        <v>0</v>
      </c>
      <c r="I12" s="10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155" t="s">
        <v>142</v>
      </c>
      <c r="B13" s="156"/>
      <c r="C13" s="22">
        <f>SUM(C14:C16)</f>
        <v>4417565444.8400011</v>
      </c>
      <c r="D13" s="22">
        <f t="shared" ref="D13:I13" si="3">SUM(D14:D16)</f>
        <v>500000000</v>
      </c>
      <c r="E13" s="22">
        <f t="shared" si="3"/>
        <v>62844472.609999999</v>
      </c>
      <c r="F13" s="22">
        <f t="shared" si="3"/>
        <v>0</v>
      </c>
      <c r="G13" s="22">
        <f t="shared" si="3"/>
        <v>4854720972.2300014</v>
      </c>
      <c r="H13" s="22">
        <f t="shared" si="3"/>
        <v>160039122.75999999</v>
      </c>
      <c r="I13" s="12">
        <f t="shared" si="3"/>
        <v>11904421.310000001</v>
      </c>
      <c r="J13" s="1"/>
      <c r="K13" s="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143" t="s">
        <v>143</v>
      </c>
      <c r="B14" s="144"/>
      <c r="C14" s="23">
        <v>4417565444.8400011</v>
      </c>
      <c r="D14" s="23">
        <v>500000000</v>
      </c>
      <c r="E14" s="23">
        <f>28499090.52+34345382.09</f>
        <v>62844472.609999999</v>
      </c>
      <c r="F14" s="23">
        <v>0</v>
      </c>
      <c r="G14" s="23">
        <f>C14+D14-E14+F14</f>
        <v>4854720972.2300014</v>
      </c>
      <c r="H14" s="23">
        <v>160039122.75999999</v>
      </c>
      <c r="I14" s="10">
        <v>11904421.310000001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143" t="s">
        <v>144</v>
      </c>
      <c r="B15" s="144"/>
      <c r="C15" s="23">
        <v>0</v>
      </c>
      <c r="D15" s="23">
        <v>0</v>
      </c>
      <c r="E15" s="23">
        <v>0</v>
      </c>
      <c r="F15" s="23">
        <v>0</v>
      </c>
      <c r="G15" s="23">
        <f t="shared" ref="G15:G16" si="4">C15+D15-E15+F15</f>
        <v>0</v>
      </c>
      <c r="H15" s="23">
        <v>0</v>
      </c>
      <c r="I15" s="10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143" t="s">
        <v>145</v>
      </c>
      <c r="B16" s="144"/>
      <c r="C16" s="23">
        <v>0</v>
      </c>
      <c r="D16" s="23">
        <v>0</v>
      </c>
      <c r="E16" s="23">
        <v>0</v>
      </c>
      <c r="F16" s="23">
        <v>0</v>
      </c>
      <c r="G16" s="23">
        <f t="shared" si="4"/>
        <v>0</v>
      </c>
      <c r="H16" s="23">
        <v>0</v>
      </c>
      <c r="I16" s="10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143" t="s">
        <v>146</v>
      </c>
      <c r="B17" s="144"/>
      <c r="C17" s="23">
        <v>1248388536.5899999</v>
      </c>
      <c r="D17" s="23">
        <v>32406013967.939999</v>
      </c>
      <c r="E17" s="23">
        <v>31060182434.880001</v>
      </c>
      <c r="F17" s="23">
        <v>0</v>
      </c>
      <c r="G17" s="22">
        <v>2594220069.6500001</v>
      </c>
      <c r="H17" s="23">
        <v>0</v>
      </c>
      <c r="I17" s="10">
        <v>0</v>
      </c>
      <c r="J17" s="23"/>
      <c r="K17" s="23"/>
      <c r="L17" s="2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55" t="s">
        <v>147</v>
      </c>
      <c r="B18" s="156"/>
      <c r="C18" s="22">
        <f>+C8+C17</f>
        <v>5665953981.4300013</v>
      </c>
      <c r="D18" s="22">
        <v>32406013967.939999</v>
      </c>
      <c r="E18" s="22">
        <v>31133866271.580002</v>
      </c>
      <c r="F18" s="22">
        <v>910839364.09000003</v>
      </c>
      <c r="G18" s="22">
        <v>7848941041.8800001</v>
      </c>
      <c r="H18" s="22">
        <v>160039122.75999999</v>
      </c>
      <c r="I18" s="12">
        <v>11904421.310000001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55" t="s">
        <v>148</v>
      </c>
      <c r="B19" s="156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12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43" t="s">
        <v>149</v>
      </c>
      <c r="B20" s="144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0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43" t="s">
        <v>150</v>
      </c>
      <c r="B21" s="144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0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43" t="s">
        <v>151</v>
      </c>
      <c r="B22" s="144"/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10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55" t="s">
        <v>152</v>
      </c>
      <c r="B23" s="156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12"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43" t="s">
        <v>153</v>
      </c>
      <c r="B24" s="144"/>
      <c r="C24" s="23">
        <v>110524073.81</v>
      </c>
      <c r="D24" s="23">
        <v>0</v>
      </c>
      <c r="E24" s="23">
        <v>0</v>
      </c>
      <c r="F24" s="23">
        <v>0</v>
      </c>
      <c r="G24" s="23">
        <v>114790219.28</v>
      </c>
      <c r="H24" s="23">
        <v>0</v>
      </c>
      <c r="I24" s="10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43" t="s">
        <v>154</v>
      </c>
      <c r="B25" s="144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10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143" t="s">
        <v>155</v>
      </c>
      <c r="B26" s="144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10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43"/>
      <c r="B27" s="144"/>
      <c r="C27" s="23"/>
      <c r="D27" s="23"/>
      <c r="E27" s="23"/>
      <c r="F27" s="23"/>
      <c r="G27" s="23"/>
      <c r="H27" s="23"/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59"/>
      <c r="B28" s="160"/>
      <c r="C28" s="5"/>
      <c r="D28" s="5"/>
      <c r="E28" s="5"/>
      <c r="F28" s="5"/>
      <c r="G28" s="5"/>
      <c r="H28" s="5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144"/>
      <c r="B29" s="14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47" t="s">
        <v>156</v>
      </c>
      <c r="B31" s="20" t="s">
        <v>157</v>
      </c>
      <c r="C31" s="20" t="s">
        <v>158</v>
      </c>
      <c r="D31" s="20" t="s">
        <v>159</v>
      </c>
      <c r="E31" s="148" t="s">
        <v>160</v>
      </c>
      <c r="F31" s="24" t="s">
        <v>161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161"/>
      <c r="B32" s="25" t="s">
        <v>162</v>
      </c>
      <c r="C32" s="25" t="s">
        <v>163</v>
      </c>
      <c r="D32" s="25" t="s">
        <v>164</v>
      </c>
      <c r="E32" s="157"/>
      <c r="F32" s="26" t="s">
        <v>165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62"/>
      <c r="B33" s="27"/>
      <c r="C33" s="27" t="s">
        <v>166</v>
      </c>
      <c r="D33" s="27"/>
      <c r="E33" s="158"/>
      <c r="F33" s="2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29" t="s">
        <v>167</v>
      </c>
      <c r="B34" s="7">
        <f>SUM(B35:B37)</f>
        <v>400000000</v>
      </c>
      <c r="C34" s="2"/>
      <c r="D34" s="2"/>
      <c r="E34" s="7">
        <f>SUM(E35:E37)</f>
        <v>0</v>
      </c>
      <c r="F34" s="3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7" t="s">
        <v>168</v>
      </c>
      <c r="B35" s="23">
        <v>200000000</v>
      </c>
      <c r="C35" s="31" t="s">
        <v>169</v>
      </c>
      <c r="D35" s="31" t="s">
        <v>170</v>
      </c>
      <c r="E35" s="23">
        <v>0</v>
      </c>
      <c r="F35" s="32">
        <v>7.5999999999999998E-2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7" t="s">
        <v>171</v>
      </c>
      <c r="B36" s="23">
        <v>100000000</v>
      </c>
      <c r="C36" s="31" t="s">
        <v>169</v>
      </c>
      <c r="D36" s="31" t="s">
        <v>172</v>
      </c>
      <c r="E36" s="23">
        <v>0</v>
      </c>
      <c r="F36" s="32">
        <v>7.6899999999999996E-2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13" t="s">
        <v>173</v>
      </c>
      <c r="B37" s="33">
        <v>100000000</v>
      </c>
      <c r="C37" s="120" t="s">
        <v>169</v>
      </c>
      <c r="D37" s="120" t="s">
        <v>174</v>
      </c>
      <c r="E37" s="33">
        <v>0</v>
      </c>
      <c r="F37" s="121">
        <v>5.9499999999999997E-2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" t="s">
        <v>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</sheetData>
  <mergeCells count="35">
    <mergeCell ref="E31:E33"/>
    <mergeCell ref="A25:B25"/>
    <mergeCell ref="A26:B26"/>
    <mergeCell ref="A27:B27"/>
    <mergeCell ref="A28:B28"/>
    <mergeCell ref="A29:B29"/>
    <mergeCell ref="A31:A33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40BD-A3D6-468F-A050-060543DD9C11}">
  <dimension ref="A1:Z98"/>
  <sheetViews>
    <sheetView showGridLines="0"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A18" sqref="A1:K18"/>
    </sheetView>
  </sheetViews>
  <sheetFormatPr baseColWidth="10" defaultRowHeight="14.5" x14ac:dyDescent="0.35"/>
  <cols>
    <col min="1" max="1" width="35.7265625" customWidth="1"/>
    <col min="2" max="4" width="13.7265625" customWidth="1"/>
    <col min="5" max="5" width="18.7265625" customWidth="1"/>
    <col min="6" max="6" width="12.7265625" customWidth="1"/>
    <col min="7" max="11" width="18.7265625" customWidth="1"/>
  </cols>
  <sheetData>
    <row r="1" spans="1:26" x14ac:dyDescent="0.3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64" t="s">
        <v>175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64" t="s">
        <v>125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64" t="s">
        <v>126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0.150000000000006" customHeight="1" x14ac:dyDescent="0.35">
      <c r="A6" s="13" t="s">
        <v>176</v>
      </c>
      <c r="B6" s="14" t="s">
        <v>177</v>
      </c>
      <c r="C6" s="14" t="s">
        <v>178</v>
      </c>
      <c r="D6" s="14" t="s">
        <v>179</v>
      </c>
      <c r="E6" s="14" t="s">
        <v>180</v>
      </c>
      <c r="F6" s="14" t="s">
        <v>181</v>
      </c>
      <c r="G6" s="14" t="s">
        <v>182</v>
      </c>
      <c r="H6" s="14" t="s">
        <v>183</v>
      </c>
      <c r="I6" s="14" t="s">
        <v>184</v>
      </c>
      <c r="J6" s="14" t="s">
        <v>185</v>
      </c>
      <c r="K6" s="15" t="s">
        <v>186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5" x14ac:dyDescent="0.35">
      <c r="A7" s="29" t="s">
        <v>187</v>
      </c>
      <c r="B7" s="34"/>
      <c r="C7" s="34"/>
      <c r="D7" s="34"/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36" t="s">
        <v>188</v>
      </c>
      <c r="B8" s="37">
        <v>40708</v>
      </c>
      <c r="C8" s="37">
        <v>41183</v>
      </c>
      <c r="D8" s="37">
        <v>48379</v>
      </c>
      <c r="E8" s="38">
        <v>770425594</v>
      </c>
      <c r="F8" s="39" t="s">
        <v>189</v>
      </c>
      <c r="G8" s="38">
        <v>23159361.553333331</v>
      </c>
      <c r="H8" s="40">
        <v>0</v>
      </c>
      <c r="I8" s="38">
        <v>0</v>
      </c>
      <c r="J8" s="38">
        <v>0</v>
      </c>
      <c r="K8" s="41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36" t="s">
        <v>190</v>
      </c>
      <c r="B9" s="42"/>
      <c r="C9" s="42"/>
      <c r="D9" s="42"/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3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36" t="s">
        <v>191</v>
      </c>
      <c r="B10" s="42"/>
      <c r="C10" s="42"/>
      <c r="D10" s="42"/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36" t="s">
        <v>192</v>
      </c>
      <c r="B11" s="42"/>
      <c r="C11" s="42"/>
      <c r="D11" s="42"/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3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44" t="s">
        <v>193</v>
      </c>
      <c r="B12" s="45"/>
      <c r="C12" s="45"/>
      <c r="D12" s="45"/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36" t="s">
        <v>194</v>
      </c>
      <c r="B13" s="42"/>
      <c r="C13" s="42"/>
      <c r="D13" s="42"/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3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36" t="s">
        <v>195</v>
      </c>
      <c r="B14" s="42"/>
      <c r="C14" s="42"/>
      <c r="D14" s="42"/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3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36" t="s">
        <v>196</v>
      </c>
      <c r="B15" s="42"/>
      <c r="C15" s="42"/>
      <c r="D15" s="42"/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3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36" t="s">
        <v>197</v>
      </c>
      <c r="B16" s="42"/>
      <c r="C16" s="42"/>
      <c r="D16" s="42"/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3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5" x14ac:dyDescent="0.35">
      <c r="A17" s="122" t="s">
        <v>198</v>
      </c>
      <c r="B17" s="123"/>
      <c r="C17" s="123"/>
      <c r="D17" s="123"/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4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63" t="s">
        <v>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</sheetData>
  <mergeCells count="6">
    <mergeCell ref="A18:K18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85EF-044A-4590-A453-67692FCF1482}">
  <dimension ref="A1:Z94"/>
  <sheetViews>
    <sheetView showGridLines="0" tabSelected="1" zoomScale="80" zoomScaleNormal="80" workbookViewId="0">
      <selection activeCell="G21" sqref="G21"/>
    </sheetView>
  </sheetViews>
  <sheetFormatPr baseColWidth="10" defaultRowHeight="14.5" x14ac:dyDescent="0.35"/>
  <cols>
    <col min="2" max="2" width="89.81640625" customWidth="1"/>
    <col min="3" max="5" width="20.7265625" style="85" customWidth="1"/>
  </cols>
  <sheetData>
    <row r="1" spans="1:26" x14ac:dyDescent="0.35">
      <c r="A1" s="142" t="s">
        <v>0</v>
      </c>
      <c r="B1" s="142"/>
      <c r="C1" s="142"/>
      <c r="D1" s="142"/>
      <c r="E1" s="142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x14ac:dyDescent="0.35">
      <c r="A2" s="142" t="s">
        <v>199</v>
      </c>
      <c r="B2" s="142"/>
      <c r="C2" s="142"/>
      <c r="D2" s="142"/>
      <c r="E2" s="142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x14ac:dyDescent="0.35">
      <c r="A3" s="142" t="s">
        <v>125</v>
      </c>
      <c r="B3" s="142"/>
      <c r="C3" s="142"/>
      <c r="D3" s="142"/>
      <c r="E3" s="142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x14ac:dyDescent="0.35">
      <c r="A4" s="142" t="s">
        <v>126</v>
      </c>
      <c r="B4" s="142"/>
      <c r="C4" s="142"/>
      <c r="D4" s="142"/>
      <c r="E4" s="142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x14ac:dyDescent="0.35">
      <c r="A5" s="55" t="s">
        <v>218</v>
      </c>
      <c r="B5" s="48"/>
      <c r="C5" s="62" t="s">
        <v>200</v>
      </c>
      <c r="D5" s="62" t="s">
        <v>201</v>
      </c>
      <c r="E5" s="63" t="s">
        <v>202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x14ac:dyDescent="0.35">
      <c r="A6" s="125" t="s">
        <v>250</v>
      </c>
      <c r="B6" s="92"/>
      <c r="C6" s="64" t="s">
        <v>203</v>
      </c>
      <c r="D6" s="64"/>
      <c r="E6" s="65" t="s">
        <v>204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x14ac:dyDescent="0.35">
      <c r="A7" s="51"/>
      <c r="B7" s="90" t="s">
        <v>205</v>
      </c>
      <c r="C7" s="66">
        <f>SUM(C8:C10)</f>
        <v>43783738973</v>
      </c>
      <c r="D7" s="66">
        <f t="shared" ref="D7:E7" si="0">SUM(D8:D10)</f>
        <v>19713880425.129997</v>
      </c>
      <c r="E7" s="67">
        <f t="shared" si="0"/>
        <v>19713880425.129997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x14ac:dyDescent="0.35">
      <c r="A8" s="86"/>
      <c r="B8" s="87" t="s">
        <v>206</v>
      </c>
      <c r="C8" s="68">
        <v>23480969578</v>
      </c>
      <c r="D8" s="68">
        <v>9394213831.6100006</v>
      </c>
      <c r="E8" s="69">
        <v>9394213831.6100006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x14ac:dyDescent="0.35">
      <c r="A9" s="86"/>
      <c r="B9" s="87" t="s">
        <v>207</v>
      </c>
      <c r="C9" s="68">
        <v>18610650000</v>
      </c>
      <c r="D9" s="68">
        <v>9482511066.1299992</v>
      </c>
      <c r="E9" s="69">
        <v>9482511066.1299992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x14ac:dyDescent="0.35">
      <c r="A10" s="87"/>
      <c r="B10" s="87" t="s">
        <v>208</v>
      </c>
      <c r="C10" s="70">
        <f>C33</f>
        <v>1692119395</v>
      </c>
      <c r="D10" s="70">
        <f t="shared" ref="D10:E10" si="1">D33</f>
        <v>837155527.38999999</v>
      </c>
      <c r="E10" s="71">
        <f t="shared" si="1"/>
        <v>837155527.38999999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x14ac:dyDescent="0.35">
      <c r="A11" s="87"/>
      <c r="B11" s="89" t="s">
        <v>209</v>
      </c>
      <c r="C11" s="94">
        <v>43783738973</v>
      </c>
      <c r="D11" s="94">
        <v>20160006681.380001</v>
      </c>
      <c r="E11" s="95">
        <v>19251198729.25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x14ac:dyDescent="0.35">
      <c r="A12" s="86"/>
      <c r="B12" s="87" t="s">
        <v>210</v>
      </c>
      <c r="C12" s="68">
        <v>25301496317</v>
      </c>
      <c r="D12" s="68">
        <v>11295170812.280001</v>
      </c>
      <c r="E12" s="69">
        <v>10458040162.92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x14ac:dyDescent="0.35">
      <c r="A13" s="86"/>
      <c r="B13" s="87" t="s">
        <v>211</v>
      </c>
      <c r="C13" s="68">
        <v>18482242656</v>
      </c>
      <c r="D13" s="68">
        <v>8864835869.1000004</v>
      </c>
      <c r="E13" s="69">
        <v>8793158566.3299999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x14ac:dyDescent="0.35">
      <c r="A14" s="86"/>
      <c r="B14" s="89" t="s">
        <v>212</v>
      </c>
      <c r="C14" s="74">
        <v>0</v>
      </c>
      <c r="D14" s="74">
        <f>SUM(D15:D16)</f>
        <v>50288581.439999923</v>
      </c>
      <c r="E14" s="75">
        <f>SUM(E15:E16)</f>
        <v>38659323.819999933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x14ac:dyDescent="0.35">
      <c r="A15" s="86"/>
      <c r="B15" s="87" t="s">
        <v>213</v>
      </c>
      <c r="C15" s="70">
        <v>0</v>
      </c>
      <c r="D15" s="68">
        <v>18406441.859999999</v>
      </c>
      <c r="E15" s="69">
        <v>7723970.25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x14ac:dyDescent="0.35">
      <c r="A16" s="88"/>
      <c r="B16" s="89" t="s">
        <v>214</v>
      </c>
      <c r="C16" s="74">
        <v>0</v>
      </c>
      <c r="D16" s="68">
        <v>31882139.579999924</v>
      </c>
      <c r="E16" s="69">
        <v>30935353.569999933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x14ac:dyDescent="0.35">
      <c r="A17" s="86"/>
      <c r="B17" s="89" t="s">
        <v>215</v>
      </c>
      <c r="C17" s="74">
        <f>+C7-C11+C14</f>
        <v>0</v>
      </c>
      <c r="D17" s="74">
        <f t="shared" ref="D17:E17" si="2">+D7-D11+D14</f>
        <v>-395837674.81000388</v>
      </c>
      <c r="E17" s="75">
        <f t="shared" si="2"/>
        <v>501341019.69999719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x14ac:dyDescent="0.35">
      <c r="A18" s="86"/>
      <c r="B18" s="89" t="s">
        <v>216</v>
      </c>
      <c r="C18" s="74">
        <f>+C17-C10</f>
        <v>-1692119395</v>
      </c>
      <c r="D18" s="74">
        <f t="shared" ref="D18:E18" si="3">+D17-D10</f>
        <v>-1232993202.2000039</v>
      </c>
      <c r="E18" s="75">
        <f t="shared" si="3"/>
        <v>-335814507.6900028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x14ac:dyDescent="0.35">
      <c r="A19" s="86"/>
      <c r="B19" s="89" t="s">
        <v>217</v>
      </c>
      <c r="C19" s="72">
        <f>+C18-C14</f>
        <v>-1692119395</v>
      </c>
      <c r="D19" s="72">
        <f t="shared" ref="D19:E19" si="4">+D18-D14</f>
        <v>-1283281783.6400037</v>
      </c>
      <c r="E19" s="73">
        <f t="shared" si="4"/>
        <v>-374473831.51000273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x14ac:dyDescent="0.35">
      <c r="A20" s="53" t="s">
        <v>218</v>
      </c>
      <c r="B20" s="54"/>
      <c r="C20" s="76" t="s">
        <v>219</v>
      </c>
      <c r="D20" s="76" t="s">
        <v>201</v>
      </c>
      <c r="E20" s="77" t="s">
        <v>204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x14ac:dyDescent="0.35">
      <c r="A21" s="51"/>
      <c r="B21" s="90" t="s">
        <v>220</v>
      </c>
      <c r="C21" s="78">
        <v>615217870</v>
      </c>
      <c r="D21" s="78">
        <v>171943544.06999999</v>
      </c>
      <c r="E21" s="79">
        <v>171943544.06999999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x14ac:dyDescent="0.35">
      <c r="A22" s="86"/>
      <c r="B22" s="87" t="s">
        <v>221</v>
      </c>
      <c r="C22" s="70">
        <v>90968333</v>
      </c>
      <c r="D22" s="70">
        <v>20484639.890000001</v>
      </c>
      <c r="E22" s="71">
        <v>20484639.890000001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x14ac:dyDescent="0.35">
      <c r="A23" s="86"/>
      <c r="B23" s="87" t="s">
        <v>222</v>
      </c>
      <c r="C23" s="70">
        <v>524249537</v>
      </c>
      <c r="D23" s="70">
        <v>151458904.18000001</v>
      </c>
      <c r="E23" s="71">
        <v>151458904.18000001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x14ac:dyDescent="0.35">
      <c r="A24" s="86"/>
      <c r="B24" s="89" t="s">
        <v>223</v>
      </c>
      <c r="C24" s="74">
        <f>+C19+C21</f>
        <v>-1076901525</v>
      </c>
      <c r="D24" s="74">
        <f>+D19+D21</f>
        <v>-1111338239.5700037</v>
      </c>
      <c r="E24" s="75">
        <f>+E19+E21</f>
        <v>-202530287.44000274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x14ac:dyDescent="0.35">
      <c r="A25" s="55" t="s">
        <v>218</v>
      </c>
      <c r="B25" s="48"/>
      <c r="C25" s="62" t="s">
        <v>200</v>
      </c>
      <c r="D25" s="62" t="s">
        <v>201</v>
      </c>
      <c r="E25" s="63" t="s">
        <v>204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x14ac:dyDescent="0.35">
      <c r="A26" s="91"/>
      <c r="B26" s="92"/>
      <c r="C26" s="64" t="s">
        <v>219</v>
      </c>
      <c r="D26" s="64"/>
      <c r="E26" s="65" t="s">
        <v>202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x14ac:dyDescent="0.35">
      <c r="A27" s="51"/>
      <c r="B27" s="90" t="s">
        <v>224</v>
      </c>
      <c r="C27" s="78">
        <f>SUM(C28:C29)</f>
        <v>2004620000</v>
      </c>
      <c r="D27" s="78">
        <f>SUM(D28:D29)</f>
        <v>900000000</v>
      </c>
      <c r="E27" s="79">
        <f t="shared" ref="E27" si="5">SUM(E28:E29)</f>
        <v>900000000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x14ac:dyDescent="0.35">
      <c r="A28" s="86"/>
      <c r="B28" s="87" t="s">
        <v>225</v>
      </c>
      <c r="C28" s="70">
        <v>2004620000</v>
      </c>
      <c r="D28" s="70">
        <v>900000000</v>
      </c>
      <c r="E28" s="71">
        <v>900000000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x14ac:dyDescent="0.35">
      <c r="A29" s="86"/>
      <c r="B29" s="87" t="s">
        <v>226</v>
      </c>
      <c r="C29" s="70">
        <v>0</v>
      </c>
      <c r="D29" s="70">
        <v>0</v>
      </c>
      <c r="E29" s="71">
        <v>0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x14ac:dyDescent="0.35">
      <c r="A30" s="86"/>
      <c r="B30" s="89" t="s">
        <v>227</v>
      </c>
      <c r="C30" s="74">
        <f>SUM(C31:C32)</f>
        <v>312500605</v>
      </c>
      <c r="D30" s="74">
        <f>SUM(D31:D32)</f>
        <v>62844472.609999999</v>
      </c>
      <c r="E30" s="75">
        <f>SUM(E31:E32)</f>
        <v>62844472.609999999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x14ac:dyDescent="0.35">
      <c r="A31" s="86"/>
      <c r="B31" s="87" t="s">
        <v>228</v>
      </c>
      <c r="C31" s="80">
        <v>184093261</v>
      </c>
      <c r="D31" s="80">
        <v>7349128.21</v>
      </c>
      <c r="E31" s="81">
        <v>7349128.21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x14ac:dyDescent="0.35">
      <c r="A32" s="86"/>
      <c r="B32" s="87" t="s">
        <v>229</v>
      </c>
      <c r="C32" s="80">
        <v>128407344</v>
      </c>
      <c r="D32" s="80">
        <v>55495344.399999999</v>
      </c>
      <c r="E32" s="81">
        <v>55495344.399999999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x14ac:dyDescent="0.35">
      <c r="A33" s="86"/>
      <c r="B33" s="89" t="s">
        <v>230</v>
      </c>
      <c r="C33" s="74">
        <f>C27-C30</f>
        <v>1692119395</v>
      </c>
      <c r="D33" s="74">
        <f t="shared" ref="D33:E33" si="6">D27-D30</f>
        <v>837155527.38999999</v>
      </c>
      <c r="E33" s="75">
        <f t="shared" si="6"/>
        <v>837155527.38999999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x14ac:dyDescent="0.35">
      <c r="A34" s="55" t="s">
        <v>218</v>
      </c>
      <c r="B34" s="48"/>
      <c r="C34" s="62" t="s">
        <v>200</v>
      </c>
      <c r="D34" s="62" t="s">
        <v>201</v>
      </c>
      <c r="E34" s="63" t="s">
        <v>202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x14ac:dyDescent="0.35">
      <c r="A35" s="91"/>
      <c r="B35" s="92"/>
      <c r="C35" s="64" t="s">
        <v>219</v>
      </c>
      <c r="D35" s="64"/>
      <c r="E35" s="65" t="s">
        <v>204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x14ac:dyDescent="0.35">
      <c r="A36" s="51"/>
      <c r="B36" s="90" t="s">
        <v>231</v>
      </c>
      <c r="C36" s="82">
        <f>+C8</f>
        <v>23480969578</v>
      </c>
      <c r="D36" s="82">
        <f>+D8</f>
        <v>9394213831.6100006</v>
      </c>
      <c r="E36" s="83">
        <f>+E8</f>
        <v>9394213831.6100006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x14ac:dyDescent="0.35">
      <c r="A37" s="86"/>
      <c r="B37" s="89" t="s">
        <v>232</v>
      </c>
      <c r="C37" s="72">
        <f>+C38-C39</f>
        <v>1820526739</v>
      </c>
      <c r="D37" s="72">
        <f t="shared" ref="D37:E37" si="7">+D38-D39</f>
        <v>892650871.78999996</v>
      </c>
      <c r="E37" s="73">
        <f t="shared" si="7"/>
        <v>892650871.78999996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x14ac:dyDescent="0.35">
      <c r="A38" s="86"/>
      <c r="B38" s="89" t="s">
        <v>225</v>
      </c>
      <c r="C38" s="72">
        <f>+C28</f>
        <v>2004620000</v>
      </c>
      <c r="D38" s="72">
        <f>+D28</f>
        <v>900000000</v>
      </c>
      <c r="E38" s="73">
        <f>+E28</f>
        <v>900000000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x14ac:dyDescent="0.35">
      <c r="A39" s="86"/>
      <c r="B39" s="89" t="s">
        <v>228</v>
      </c>
      <c r="C39" s="72">
        <f>+C31</f>
        <v>184093261</v>
      </c>
      <c r="D39" s="72">
        <f>+D31</f>
        <v>7349128.21</v>
      </c>
      <c r="E39" s="73">
        <f>+E31</f>
        <v>7349128.21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x14ac:dyDescent="0.35">
      <c r="A40" s="86"/>
      <c r="B40" s="89" t="s">
        <v>233</v>
      </c>
      <c r="C40" s="72">
        <f>+C12</f>
        <v>25301496317</v>
      </c>
      <c r="D40" s="72">
        <f>+D12</f>
        <v>11295170812.280001</v>
      </c>
      <c r="E40" s="73">
        <f>+E12</f>
        <v>10458040162.92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x14ac:dyDescent="0.35">
      <c r="A41" s="86"/>
      <c r="B41" s="89" t="s">
        <v>234</v>
      </c>
      <c r="C41" s="72">
        <f>+C15</f>
        <v>0</v>
      </c>
      <c r="D41" s="72">
        <f>+D15</f>
        <v>18406441.859999999</v>
      </c>
      <c r="E41" s="73">
        <f>+E15</f>
        <v>7723970.25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x14ac:dyDescent="0.35">
      <c r="A42" s="86"/>
      <c r="B42" s="89" t="s">
        <v>235</v>
      </c>
      <c r="C42" s="72">
        <f>+C36+C37-C40+C41</f>
        <v>0</v>
      </c>
      <c r="D42" s="72">
        <f t="shared" ref="D42:E42" si="8">+D36+D37-D40+D41</f>
        <v>-989899667.01999915</v>
      </c>
      <c r="E42" s="73">
        <f t="shared" si="8"/>
        <v>-163451489.26999855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x14ac:dyDescent="0.35">
      <c r="A43" s="86"/>
      <c r="B43" s="89" t="s">
        <v>236</v>
      </c>
      <c r="C43" s="72">
        <f>+C42-C37</f>
        <v>-1820526739</v>
      </c>
      <c r="D43" s="72">
        <f t="shared" ref="D43:E43" si="9">+D42-D37</f>
        <v>-1882550538.809999</v>
      </c>
      <c r="E43" s="73">
        <f t="shared" si="9"/>
        <v>-1056102361.0599985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x14ac:dyDescent="0.35">
      <c r="A44" s="55" t="s">
        <v>218</v>
      </c>
      <c r="B44" s="48"/>
      <c r="C44" s="62" t="s">
        <v>200</v>
      </c>
      <c r="D44" s="62" t="s">
        <v>201</v>
      </c>
      <c r="E44" s="63" t="s">
        <v>202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x14ac:dyDescent="0.35">
      <c r="A45" s="91"/>
      <c r="B45" s="92"/>
      <c r="C45" s="64" t="s">
        <v>219</v>
      </c>
      <c r="D45" s="64"/>
      <c r="E45" s="65" t="s">
        <v>204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x14ac:dyDescent="0.35">
      <c r="A46" s="51"/>
      <c r="B46" s="90" t="s">
        <v>237</v>
      </c>
      <c r="C46" s="82">
        <f>+C9</f>
        <v>18610650000</v>
      </c>
      <c r="D46" s="82">
        <f>+D9</f>
        <v>9482511066.1299992</v>
      </c>
      <c r="E46" s="83">
        <f>+E9</f>
        <v>9482511066.1299992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x14ac:dyDescent="0.35">
      <c r="A47" s="86"/>
      <c r="B47" s="89" t="s">
        <v>238</v>
      </c>
      <c r="C47" s="72">
        <f>+C48-C49</f>
        <v>-128407344</v>
      </c>
      <c r="D47" s="72">
        <f t="shared" ref="D47:E47" si="10">+D48-D49</f>
        <v>-55495344.399999999</v>
      </c>
      <c r="E47" s="73">
        <f t="shared" si="10"/>
        <v>-55495344.399999999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x14ac:dyDescent="0.35">
      <c r="A48" s="86"/>
      <c r="B48" s="89" t="s">
        <v>226</v>
      </c>
      <c r="C48" s="72">
        <f>+C29</f>
        <v>0</v>
      </c>
      <c r="D48" s="72">
        <f>+D29</f>
        <v>0</v>
      </c>
      <c r="E48" s="73">
        <f>+E29</f>
        <v>0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x14ac:dyDescent="0.35">
      <c r="A49" s="86"/>
      <c r="B49" s="89" t="s">
        <v>229</v>
      </c>
      <c r="C49" s="72">
        <f>+C32</f>
        <v>128407344</v>
      </c>
      <c r="D49" s="72">
        <f>+D32</f>
        <v>55495344.399999999</v>
      </c>
      <c r="E49" s="73">
        <f>+E32</f>
        <v>55495344.399999999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x14ac:dyDescent="0.35">
      <c r="A50" s="86"/>
      <c r="B50" s="89" t="s">
        <v>239</v>
      </c>
      <c r="C50" s="72">
        <f>+C13</f>
        <v>18482242656</v>
      </c>
      <c r="D50" s="72">
        <f>+D13</f>
        <v>8864835869.1000004</v>
      </c>
      <c r="E50" s="73">
        <f>+E13</f>
        <v>8793158566.3299999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x14ac:dyDescent="0.35">
      <c r="A51" s="86"/>
      <c r="B51" s="89" t="s">
        <v>240</v>
      </c>
      <c r="C51" s="72">
        <f>+C16</f>
        <v>0</v>
      </c>
      <c r="D51" s="72">
        <f>+D16</f>
        <v>31882139.579999924</v>
      </c>
      <c r="E51" s="73">
        <f>+E16</f>
        <v>30935353.569999933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x14ac:dyDescent="0.35">
      <c r="A52" s="86"/>
      <c r="B52" s="89" t="s">
        <v>241</v>
      </c>
      <c r="C52" s="72">
        <f>+C46+C47-C50+C51</f>
        <v>0</v>
      </c>
      <c r="D52" s="72">
        <f t="shared" ref="D52:E52" si="11">+D46+D47-D50+D51</f>
        <v>594061992.20999908</v>
      </c>
      <c r="E52" s="73">
        <f t="shared" si="11"/>
        <v>664792508.96999955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x14ac:dyDescent="0.35">
      <c r="A53" s="113"/>
      <c r="B53" s="117" t="s">
        <v>242</v>
      </c>
      <c r="C53" s="126">
        <f>+C52-C47</f>
        <v>128407344</v>
      </c>
      <c r="D53" s="126">
        <f t="shared" ref="D53:E53" si="12">+D52-D47</f>
        <v>649557336.60999906</v>
      </c>
      <c r="E53" s="127">
        <f t="shared" si="12"/>
        <v>720287853.36999953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x14ac:dyDescent="0.35">
      <c r="A54" s="87" t="s">
        <v>1</v>
      </c>
      <c r="B54" s="87"/>
      <c r="C54" s="84"/>
      <c r="D54" s="84"/>
      <c r="E54" s="84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x14ac:dyDescent="0.35">
      <c r="A55" s="87"/>
      <c r="B55" s="87"/>
      <c r="C55" s="84"/>
      <c r="D55" s="84"/>
      <c r="E55" s="84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x14ac:dyDescent="0.35">
      <c r="B56" s="87"/>
      <c r="C56" s="84"/>
      <c r="D56" s="84"/>
      <c r="E56" s="84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x14ac:dyDescent="0.35">
      <c r="A57" s="87"/>
      <c r="B57" s="87"/>
      <c r="C57" s="84"/>
      <c r="D57" s="84"/>
      <c r="E57" s="84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x14ac:dyDescent="0.35">
      <c r="A58" s="87"/>
      <c r="B58" s="87"/>
      <c r="C58" s="84"/>
      <c r="D58" s="84"/>
      <c r="E58" s="84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x14ac:dyDescent="0.35">
      <c r="A59" s="87"/>
      <c r="B59" s="87"/>
      <c r="C59" s="84"/>
      <c r="D59" s="84"/>
      <c r="E59" s="84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x14ac:dyDescent="0.35">
      <c r="A60" s="87"/>
      <c r="B60" s="87"/>
      <c r="C60" s="84"/>
      <c r="D60" s="84"/>
      <c r="E60" s="84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x14ac:dyDescent="0.35">
      <c r="A61" s="87"/>
      <c r="B61" s="87"/>
      <c r="C61" s="84"/>
      <c r="D61" s="84"/>
      <c r="E61" s="84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x14ac:dyDescent="0.35">
      <c r="A62" s="87"/>
      <c r="B62" s="87"/>
      <c r="C62" s="84"/>
      <c r="D62" s="84"/>
      <c r="E62" s="84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x14ac:dyDescent="0.35">
      <c r="A63" s="87"/>
      <c r="B63" s="87"/>
      <c r="C63" s="84"/>
      <c r="D63" s="84"/>
      <c r="E63" s="84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x14ac:dyDescent="0.35">
      <c r="A64" s="87"/>
      <c r="B64" s="87"/>
      <c r="C64" s="84"/>
      <c r="D64" s="84"/>
      <c r="E64" s="84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x14ac:dyDescent="0.35">
      <c r="A65" s="87"/>
      <c r="B65" s="87"/>
      <c r="C65" s="84"/>
      <c r="D65" s="84"/>
      <c r="E65" s="84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x14ac:dyDescent="0.35">
      <c r="A66" s="87"/>
      <c r="B66" s="87"/>
      <c r="C66" s="84"/>
      <c r="D66" s="84"/>
      <c r="E66" s="84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x14ac:dyDescent="0.35">
      <c r="A67" s="87"/>
      <c r="B67" s="87"/>
      <c r="C67" s="84"/>
      <c r="D67" s="84"/>
      <c r="E67" s="84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x14ac:dyDescent="0.35">
      <c r="A68" s="87"/>
      <c r="B68" s="87"/>
      <c r="C68" s="84"/>
      <c r="D68" s="84"/>
      <c r="E68" s="84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x14ac:dyDescent="0.35">
      <c r="A69" s="87"/>
      <c r="B69" s="87"/>
      <c r="C69" s="84"/>
      <c r="D69" s="84"/>
      <c r="E69" s="84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x14ac:dyDescent="0.35">
      <c r="A70" s="87"/>
      <c r="B70" s="87"/>
      <c r="C70" s="84"/>
      <c r="D70" s="84"/>
      <c r="E70" s="84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x14ac:dyDescent="0.35">
      <c r="A71" s="87"/>
      <c r="B71" s="87"/>
      <c r="C71" s="84"/>
      <c r="D71" s="84"/>
      <c r="E71" s="84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x14ac:dyDescent="0.35">
      <c r="A72" s="87"/>
      <c r="B72" s="87"/>
      <c r="C72" s="84"/>
      <c r="D72" s="84"/>
      <c r="E72" s="84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x14ac:dyDescent="0.35">
      <c r="A73" s="87"/>
      <c r="B73" s="87"/>
      <c r="C73" s="84"/>
      <c r="D73" s="84"/>
      <c r="E73" s="84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x14ac:dyDescent="0.35">
      <c r="A74" s="87"/>
      <c r="B74" s="87"/>
      <c r="C74" s="84"/>
      <c r="D74" s="84"/>
      <c r="E74" s="84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x14ac:dyDescent="0.35">
      <c r="A75" s="87"/>
      <c r="B75" s="87"/>
      <c r="C75" s="84"/>
      <c r="D75" s="84"/>
      <c r="E75" s="84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x14ac:dyDescent="0.35">
      <c r="A76" s="87"/>
      <c r="B76" s="87"/>
      <c r="C76" s="84"/>
      <c r="D76" s="84"/>
      <c r="E76" s="84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x14ac:dyDescent="0.35">
      <c r="A77" s="87"/>
      <c r="B77" s="87"/>
      <c r="C77" s="84"/>
      <c r="D77" s="84"/>
      <c r="E77" s="84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x14ac:dyDescent="0.35">
      <c r="A78" s="87"/>
      <c r="B78" s="87"/>
      <c r="C78" s="84"/>
      <c r="D78" s="84"/>
      <c r="E78" s="84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x14ac:dyDescent="0.35">
      <c r="A79" s="87"/>
      <c r="B79" s="87"/>
      <c r="C79" s="84"/>
      <c r="D79" s="84"/>
      <c r="E79" s="84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x14ac:dyDescent="0.35">
      <c r="A80" s="87"/>
      <c r="B80" s="87"/>
      <c r="C80" s="84"/>
      <c r="D80" s="84"/>
      <c r="E80" s="84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x14ac:dyDescent="0.35">
      <c r="A81" s="87"/>
      <c r="B81" s="87"/>
      <c r="C81" s="84"/>
      <c r="D81" s="84"/>
      <c r="E81" s="84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x14ac:dyDescent="0.35">
      <c r="A82" s="87"/>
      <c r="B82" s="87"/>
      <c r="C82" s="84"/>
      <c r="D82" s="84"/>
      <c r="E82" s="84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x14ac:dyDescent="0.35">
      <c r="A83" s="87"/>
      <c r="B83" s="87"/>
      <c r="C83" s="84"/>
      <c r="D83" s="84"/>
      <c r="E83" s="84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x14ac:dyDescent="0.35">
      <c r="A84" s="87"/>
      <c r="B84" s="87"/>
      <c r="C84" s="84"/>
      <c r="D84" s="84"/>
      <c r="E84" s="84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x14ac:dyDescent="0.35">
      <c r="A85" s="87"/>
      <c r="B85" s="87"/>
      <c r="C85" s="84"/>
      <c r="D85" s="84"/>
      <c r="E85" s="84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x14ac:dyDescent="0.35">
      <c r="A86" s="87"/>
      <c r="B86" s="87"/>
      <c r="C86" s="84"/>
      <c r="D86" s="84"/>
      <c r="E86" s="84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x14ac:dyDescent="0.35">
      <c r="A87" s="87"/>
      <c r="B87" s="87"/>
      <c r="C87" s="84"/>
      <c r="D87" s="84"/>
      <c r="E87" s="84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x14ac:dyDescent="0.35">
      <c r="A88" s="87"/>
      <c r="B88" s="87"/>
      <c r="C88" s="84"/>
      <c r="D88" s="84"/>
      <c r="E88" s="84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x14ac:dyDescent="0.35">
      <c r="A89" s="87"/>
      <c r="B89" s="87"/>
      <c r="C89" s="84"/>
      <c r="D89" s="84"/>
      <c r="E89" s="84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x14ac:dyDescent="0.35">
      <c r="A90" s="87"/>
      <c r="B90" s="87"/>
      <c r="C90" s="84"/>
      <c r="D90" s="84"/>
      <c r="E90" s="84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x14ac:dyDescent="0.35">
      <c r="A91" s="87"/>
      <c r="B91" s="87"/>
      <c r="C91" s="84"/>
      <c r="D91" s="84"/>
      <c r="E91" s="84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x14ac:dyDescent="0.35">
      <c r="A92" s="87"/>
      <c r="B92" s="87"/>
      <c r="C92" s="84"/>
      <c r="D92" s="84"/>
      <c r="E92" s="84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x14ac:dyDescent="0.35">
      <c r="A93" s="87"/>
      <c r="B93" s="87"/>
      <c r="C93" s="84"/>
      <c r="D93" s="84"/>
      <c r="E93" s="84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x14ac:dyDescent="0.35">
      <c r="A94" s="87"/>
      <c r="B94" s="87"/>
      <c r="C94" s="84"/>
      <c r="D94" s="84"/>
      <c r="E94" s="84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</sheetData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A39D-3726-40C2-AD07-EAFBA07A9C7E}">
  <dimension ref="A1:Z97"/>
  <sheetViews>
    <sheetView showGridLines="0" workbookViewId="0">
      <pane xSplit="1" ySplit="7" topLeftCell="G61" activePane="bottomRight" state="frozen"/>
      <selection pane="topRight" activeCell="B1" sqref="B1"/>
      <selection pane="bottomLeft" activeCell="A9" sqref="A9"/>
      <selection pane="bottomRight" sqref="A1:G70"/>
    </sheetView>
  </sheetViews>
  <sheetFormatPr baseColWidth="10" defaultRowHeight="14.5" x14ac:dyDescent="0.35"/>
  <cols>
    <col min="1" max="1" width="70.7265625" customWidth="1"/>
    <col min="2" max="7" width="20.7265625" customWidth="1"/>
  </cols>
  <sheetData>
    <row r="1" spans="1:26" x14ac:dyDescent="0.35">
      <c r="A1" s="164" t="s">
        <v>0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64" t="s">
        <v>243</v>
      </c>
      <c r="B2" s="164"/>
      <c r="C2" s="164"/>
      <c r="D2" s="164"/>
      <c r="E2" s="164"/>
      <c r="F2" s="164"/>
      <c r="G2" s="1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64" t="s">
        <v>125</v>
      </c>
      <c r="B3" s="164"/>
      <c r="C3" s="164"/>
      <c r="D3" s="164"/>
      <c r="E3" s="164"/>
      <c r="F3" s="164"/>
      <c r="G3" s="16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64" t="s">
        <v>126</v>
      </c>
      <c r="B4" s="164"/>
      <c r="C4" s="164"/>
      <c r="D4" s="164"/>
      <c r="E4" s="164"/>
      <c r="F4" s="164"/>
      <c r="G4" s="16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56"/>
      <c r="B5" s="148" t="s">
        <v>244</v>
      </c>
      <c r="C5" s="148"/>
      <c r="D5" s="148"/>
      <c r="E5" s="148"/>
      <c r="F5" s="148"/>
      <c r="G5" s="2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57" t="s">
        <v>218</v>
      </c>
      <c r="B6" s="25" t="s">
        <v>245</v>
      </c>
      <c r="C6" s="25" t="s">
        <v>246</v>
      </c>
      <c r="D6" s="25" t="s">
        <v>247</v>
      </c>
      <c r="E6" s="25" t="s">
        <v>201</v>
      </c>
      <c r="F6" s="25" t="s">
        <v>248</v>
      </c>
      <c r="G6" s="26" t="s">
        <v>249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49" t="s">
        <v>250</v>
      </c>
      <c r="B7" s="21"/>
      <c r="C7" s="21" t="s">
        <v>251</v>
      </c>
      <c r="D7" s="21"/>
      <c r="E7" s="21"/>
      <c r="F7" s="21"/>
      <c r="G7" s="5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44" t="s">
        <v>252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12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36" t="s">
        <v>253</v>
      </c>
      <c r="B9" s="23">
        <v>2282410704</v>
      </c>
      <c r="C9" s="23">
        <v>0</v>
      </c>
      <c r="D9" s="23">
        <v>2282410704</v>
      </c>
      <c r="E9" s="23">
        <v>953174163.99000001</v>
      </c>
      <c r="F9" s="23">
        <v>953174163.99000001</v>
      </c>
      <c r="G9" s="10">
        <v>-1329236540.01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36" t="s">
        <v>254</v>
      </c>
      <c r="B10" s="23">
        <v>1359594933</v>
      </c>
      <c r="C10" s="23">
        <v>0</v>
      </c>
      <c r="D10" s="23">
        <v>1359594933</v>
      </c>
      <c r="E10" s="23">
        <v>0</v>
      </c>
      <c r="F10" s="23">
        <v>0</v>
      </c>
      <c r="G10" s="10">
        <v>-1359594933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36" t="s">
        <v>255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10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36" t="s">
        <v>256</v>
      </c>
      <c r="B12" s="23">
        <v>2228753731</v>
      </c>
      <c r="C12" s="23">
        <v>-238811521</v>
      </c>
      <c r="D12" s="23">
        <v>1989942210</v>
      </c>
      <c r="E12" s="23">
        <v>463711449.76999998</v>
      </c>
      <c r="F12" s="23">
        <v>463711449.76999998</v>
      </c>
      <c r="G12" s="10">
        <v>-1765042281.23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36" t="s">
        <v>257</v>
      </c>
      <c r="B13" s="23">
        <v>68501099</v>
      </c>
      <c r="C13" s="23">
        <v>0</v>
      </c>
      <c r="D13" s="23">
        <v>68501099</v>
      </c>
      <c r="E13" s="23">
        <v>58268608.859999999</v>
      </c>
      <c r="F13" s="23">
        <v>58268608.859999999</v>
      </c>
      <c r="G13" s="10">
        <v>-10232490.140000001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36" t="s">
        <v>258</v>
      </c>
      <c r="B14" s="23">
        <v>120502692</v>
      </c>
      <c r="C14" s="23">
        <v>0</v>
      </c>
      <c r="D14" s="23">
        <v>120502692</v>
      </c>
      <c r="E14" s="23">
        <v>46873292.469999999</v>
      </c>
      <c r="F14" s="23">
        <v>46873292.469999999</v>
      </c>
      <c r="G14" s="10">
        <v>-73629399.530000001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36" t="s">
        <v>259</v>
      </c>
      <c r="B15" s="23">
        <v>1656488913</v>
      </c>
      <c r="C15" s="23">
        <v>0</v>
      </c>
      <c r="D15" s="23">
        <v>1656488913</v>
      </c>
      <c r="E15" s="23">
        <v>0</v>
      </c>
      <c r="F15" s="23">
        <v>0</v>
      </c>
      <c r="G15" s="10">
        <v>-1656488913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44" t="s">
        <v>260</v>
      </c>
      <c r="B16" s="22">
        <v>15040632244</v>
      </c>
      <c r="C16" s="22">
        <v>0</v>
      </c>
      <c r="D16" s="22">
        <v>15040632244</v>
      </c>
      <c r="E16" s="22">
        <v>7655499512.1400003</v>
      </c>
      <c r="F16" s="22">
        <v>7655499512.1400003</v>
      </c>
      <c r="G16" s="12">
        <v>-7385132731.8599997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36" t="s">
        <v>261</v>
      </c>
      <c r="B17" s="23">
        <v>10982927094</v>
      </c>
      <c r="C17" s="23">
        <v>0</v>
      </c>
      <c r="D17" s="23">
        <v>10982927094</v>
      </c>
      <c r="E17" s="23">
        <v>5483595908.1400003</v>
      </c>
      <c r="F17" s="23">
        <v>5483595908.1400003</v>
      </c>
      <c r="G17" s="10">
        <v>-5499331185.8599997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36" t="s">
        <v>262</v>
      </c>
      <c r="B18" s="23">
        <v>963679696</v>
      </c>
      <c r="C18" s="23">
        <v>0</v>
      </c>
      <c r="D18" s="23">
        <v>963679696</v>
      </c>
      <c r="E18" s="23">
        <v>467292839</v>
      </c>
      <c r="F18" s="23">
        <v>467292839</v>
      </c>
      <c r="G18" s="10">
        <v>-496386857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36" t="s">
        <v>263</v>
      </c>
      <c r="B19" s="23">
        <v>1183049235</v>
      </c>
      <c r="C19" s="23">
        <v>0</v>
      </c>
      <c r="D19" s="23">
        <v>1183049235</v>
      </c>
      <c r="E19" s="23">
        <v>584107869</v>
      </c>
      <c r="F19" s="23">
        <v>584107869</v>
      </c>
      <c r="G19" s="10">
        <v>-598941366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36" t="s">
        <v>264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10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36" t="s">
        <v>265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10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36" t="s">
        <v>266</v>
      </c>
      <c r="B22" s="23">
        <v>262855486</v>
      </c>
      <c r="C22" s="23">
        <v>0</v>
      </c>
      <c r="D22" s="23">
        <v>262855486</v>
      </c>
      <c r="E22" s="23">
        <v>128093967</v>
      </c>
      <c r="F22" s="23">
        <v>128093967</v>
      </c>
      <c r="G22" s="10">
        <v>-134761519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36" t="s">
        <v>267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10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36" t="s">
        <v>268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10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36" t="s">
        <v>269</v>
      </c>
      <c r="B25" s="23">
        <v>467042670</v>
      </c>
      <c r="C25" s="23">
        <v>0</v>
      </c>
      <c r="D25" s="23">
        <v>467042670</v>
      </c>
      <c r="E25" s="23">
        <v>243618753</v>
      </c>
      <c r="F25" s="23">
        <v>243618753</v>
      </c>
      <c r="G25" s="10">
        <v>-223423917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36" t="s">
        <v>270</v>
      </c>
      <c r="B26" s="23">
        <v>1181078063</v>
      </c>
      <c r="C26" s="23">
        <v>0</v>
      </c>
      <c r="D26" s="23">
        <v>1181078063</v>
      </c>
      <c r="E26" s="23">
        <v>718310346</v>
      </c>
      <c r="F26" s="23">
        <v>718310346</v>
      </c>
      <c r="G26" s="10">
        <v>-462767717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36" t="s">
        <v>271</v>
      </c>
      <c r="B27" s="23">
        <v>0</v>
      </c>
      <c r="C27" s="23">
        <v>0</v>
      </c>
      <c r="D27" s="23">
        <v>0</v>
      </c>
      <c r="E27" s="23">
        <v>30479830</v>
      </c>
      <c r="F27" s="23">
        <v>30479830</v>
      </c>
      <c r="G27" s="10">
        <v>30479830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4" t="s">
        <v>272</v>
      </c>
      <c r="B28" s="22">
        <v>724085262</v>
      </c>
      <c r="C28" s="22">
        <v>0</v>
      </c>
      <c r="D28" s="22">
        <v>724085262</v>
      </c>
      <c r="E28" s="22">
        <v>216686804.38</v>
      </c>
      <c r="F28" s="22">
        <v>216686804.38</v>
      </c>
      <c r="G28" s="12">
        <v>-507398457.62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36" t="s">
        <v>273</v>
      </c>
      <c r="B29" s="23">
        <v>1</v>
      </c>
      <c r="C29" s="23">
        <v>0</v>
      </c>
      <c r="D29" s="23">
        <v>1</v>
      </c>
      <c r="E29" s="23">
        <v>0</v>
      </c>
      <c r="F29" s="23">
        <v>0</v>
      </c>
      <c r="G29" s="10">
        <v>-1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36" t="s">
        <v>274</v>
      </c>
      <c r="B30" s="23">
        <v>36094567</v>
      </c>
      <c r="C30" s="23">
        <v>0</v>
      </c>
      <c r="D30" s="23">
        <v>36094567</v>
      </c>
      <c r="E30" s="23">
        <v>18047286</v>
      </c>
      <c r="F30" s="23">
        <v>18047286</v>
      </c>
      <c r="G30" s="10">
        <v>-18047281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36" t="s">
        <v>275</v>
      </c>
      <c r="B31" s="23">
        <v>137142266</v>
      </c>
      <c r="C31" s="23">
        <v>0</v>
      </c>
      <c r="D31" s="23">
        <v>137142266</v>
      </c>
      <c r="E31" s="23">
        <v>60543839</v>
      </c>
      <c r="F31" s="23">
        <v>60543839</v>
      </c>
      <c r="G31" s="10">
        <v>-76598427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36" t="s">
        <v>276</v>
      </c>
      <c r="B32" s="23">
        <v>16402904</v>
      </c>
      <c r="C32" s="23">
        <v>0</v>
      </c>
      <c r="D32" s="23">
        <v>16402904</v>
      </c>
      <c r="E32" s="23">
        <v>9142909</v>
      </c>
      <c r="F32" s="23">
        <v>9142909</v>
      </c>
      <c r="G32" s="10">
        <v>-7259995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36" t="s">
        <v>277</v>
      </c>
      <c r="B33" s="23">
        <v>534445524</v>
      </c>
      <c r="C33" s="23">
        <v>0</v>
      </c>
      <c r="D33" s="23">
        <v>534445524</v>
      </c>
      <c r="E33" s="23">
        <v>128952770.38</v>
      </c>
      <c r="F33" s="23">
        <v>128952770.38</v>
      </c>
      <c r="G33" s="10">
        <v>-405492753.62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36" t="s">
        <v>278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10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44" t="s">
        <v>279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12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36" t="s">
        <v>280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10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44" t="s">
        <v>281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12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36" t="s">
        <v>282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10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36" t="s">
        <v>283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10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44" t="s">
        <v>284</v>
      </c>
      <c r="B40" s="22">
        <v>23480969578</v>
      </c>
      <c r="C40" s="22">
        <v>-238811521</v>
      </c>
      <c r="D40" s="22">
        <v>23242158057</v>
      </c>
      <c r="E40" s="22">
        <v>9394213831.6100006</v>
      </c>
      <c r="F40" s="22">
        <v>9394213831.6100006</v>
      </c>
      <c r="G40" s="12">
        <v>-14086755746.389999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44" t="s">
        <v>285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12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44" t="s">
        <v>286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12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44" t="s">
        <v>287</v>
      </c>
      <c r="B43" s="22">
        <v>13542171293</v>
      </c>
      <c r="C43" s="22">
        <v>-128548707</v>
      </c>
      <c r="D43" s="22">
        <v>13413622586</v>
      </c>
      <c r="E43" s="22">
        <v>6875762229.4399996</v>
      </c>
      <c r="F43" s="22">
        <v>6875762229.4399996</v>
      </c>
      <c r="G43" s="12">
        <v>-6666409063.5600004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36" t="s">
        <v>288</v>
      </c>
      <c r="B44" s="23">
        <v>5964309172</v>
      </c>
      <c r="C44" s="23">
        <v>0</v>
      </c>
      <c r="D44" s="23">
        <v>5964309172</v>
      </c>
      <c r="E44" s="23">
        <v>3018081767.5799999</v>
      </c>
      <c r="F44" s="23">
        <v>3018081767.5799999</v>
      </c>
      <c r="G44" s="10">
        <v>-2946227404.4200001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36" t="s">
        <v>289</v>
      </c>
      <c r="B45" s="23">
        <v>2184448809</v>
      </c>
      <c r="C45" s="23">
        <v>0</v>
      </c>
      <c r="D45" s="23">
        <v>2184448809</v>
      </c>
      <c r="E45" s="23">
        <v>1028739005.86</v>
      </c>
      <c r="F45" s="23">
        <v>1028739005.86</v>
      </c>
      <c r="G45" s="10">
        <v>-1155709803.1400001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36" t="s">
        <v>290</v>
      </c>
      <c r="B46" s="23">
        <v>1877866073</v>
      </c>
      <c r="C46" s="23">
        <v>-30528753</v>
      </c>
      <c r="D46" s="23">
        <v>1847337320</v>
      </c>
      <c r="E46" s="23">
        <v>1108402392</v>
      </c>
      <c r="F46" s="23">
        <v>1108402392</v>
      </c>
      <c r="G46" s="10">
        <v>-769463681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5" x14ac:dyDescent="0.35">
      <c r="A47" s="36" t="s">
        <v>291</v>
      </c>
      <c r="B47" s="23">
        <v>1511457108</v>
      </c>
      <c r="C47" s="23">
        <v>2890738</v>
      </c>
      <c r="D47" s="23">
        <v>1514347846</v>
      </c>
      <c r="E47" s="23">
        <v>757173924</v>
      </c>
      <c r="F47" s="23">
        <v>757173924</v>
      </c>
      <c r="G47" s="10">
        <v>-754283184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36" t="s">
        <v>292</v>
      </c>
      <c r="B48" s="23">
        <v>762295257</v>
      </c>
      <c r="C48" s="23">
        <v>-96720582</v>
      </c>
      <c r="D48" s="23">
        <v>665574675</v>
      </c>
      <c r="E48" s="23">
        <v>333647016</v>
      </c>
      <c r="F48" s="23">
        <v>333647016</v>
      </c>
      <c r="G48" s="10">
        <v>-428648241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36" t="s">
        <v>293</v>
      </c>
      <c r="B49" s="23">
        <v>197128479</v>
      </c>
      <c r="C49" s="23">
        <v>0</v>
      </c>
      <c r="D49" s="23">
        <v>197128479</v>
      </c>
      <c r="E49" s="23">
        <v>94991236</v>
      </c>
      <c r="F49" s="23">
        <v>94991236</v>
      </c>
      <c r="G49" s="10">
        <v>-102137243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5" x14ac:dyDescent="0.35">
      <c r="A50" s="36" t="s">
        <v>294</v>
      </c>
      <c r="B50" s="23">
        <v>169057752</v>
      </c>
      <c r="C50" s="23">
        <v>0</v>
      </c>
      <c r="D50" s="23">
        <v>169057752</v>
      </c>
      <c r="E50" s="23">
        <v>99017622</v>
      </c>
      <c r="F50" s="23">
        <v>99017622</v>
      </c>
      <c r="G50" s="10">
        <v>-70040130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36" t="s">
        <v>295</v>
      </c>
      <c r="B51" s="23">
        <v>875608643</v>
      </c>
      <c r="C51" s="23">
        <v>-4190110</v>
      </c>
      <c r="D51" s="23">
        <v>871418533</v>
      </c>
      <c r="E51" s="23">
        <v>435709266</v>
      </c>
      <c r="F51" s="23">
        <v>435709266</v>
      </c>
      <c r="G51" s="10">
        <v>-439899377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44" t="s">
        <v>296</v>
      </c>
      <c r="B52" s="22">
        <v>3002784122</v>
      </c>
      <c r="C52" s="22">
        <v>28513805.68</v>
      </c>
      <c r="D52" s="22">
        <v>3031297927.6799998</v>
      </c>
      <c r="E52" s="22">
        <v>1523769836.6900001</v>
      </c>
      <c r="F52" s="22">
        <v>1523769836.6900001</v>
      </c>
      <c r="G52" s="12">
        <v>-1479014285.3099999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36" t="s">
        <v>297</v>
      </c>
      <c r="B53" s="23">
        <v>965576573</v>
      </c>
      <c r="C53" s="23">
        <v>-561830398.95000005</v>
      </c>
      <c r="D53" s="23">
        <v>403746174.05000001</v>
      </c>
      <c r="E53" s="23">
        <v>412304375.23000002</v>
      </c>
      <c r="F53" s="23">
        <v>412304375.23000002</v>
      </c>
      <c r="G53" s="10">
        <v>-553272197.76999998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36" t="s">
        <v>298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10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36" t="s">
        <v>299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10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36" t="s">
        <v>300</v>
      </c>
      <c r="B56" s="23">
        <v>2037207549</v>
      </c>
      <c r="C56" s="23">
        <v>590344204.63</v>
      </c>
      <c r="D56" s="23">
        <v>2627551753.6300001</v>
      </c>
      <c r="E56" s="23">
        <v>1111465461.46</v>
      </c>
      <c r="F56" s="23">
        <v>1111465461.46</v>
      </c>
      <c r="G56" s="10">
        <v>-925742087.53999996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44" t="s">
        <v>301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12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36" t="s">
        <v>302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10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36" t="s">
        <v>303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10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36" t="s">
        <v>304</v>
      </c>
      <c r="B60" s="23">
        <v>2065694585</v>
      </c>
      <c r="C60" s="23">
        <v>0</v>
      </c>
      <c r="D60" s="23">
        <v>2065694585</v>
      </c>
      <c r="E60" s="23">
        <v>1082979000</v>
      </c>
      <c r="F60" s="23">
        <v>1082979000</v>
      </c>
      <c r="G60" s="10">
        <v>-982715585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36" t="s">
        <v>305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10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44" t="s">
        <v>306</v>
      </c>
      <c r="B62" s="22">
        <v>18610650000</v>
      </c>
      <c r="C62" s="22">
        <v>-100034901.31999999</v>
      </c>
      <c r="D62" s="22">
        <v>18510615098.68</v>
      </c>
      <c r="E62" s="22">
        <v>9482511066.1299992</v>
      </c>
      <c r="F62" s="22">
        <v>9482511066.1299992</v>
      </c>
      <c r="G62" s="12">
        <v>-9128138933.8700008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44" t="s">
        <v>307</v>
      </c>
      <c r="B63" s="22">
        <v>2004620000</v>
      </c>
      <c r="C63" s="22">
        <v>0</v>
      </c>
      <c r="D63" s="22">
        <v>2004620000</v>
      </c>
      <c r="E63" s="22">
        <v>900000000</v>
      </c>
      <c r="F63" s="22">
        <v>900000000</v>
      </c>
      <c r="G63" s="12">
        <v>-1104620000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36" t="s">
        <v>308</v>
      </c>
      <c r="B64" s="23">
        <v>2004620000</v>
      </c>
      <c r="C64" s="23">
        <v>0</v>
      </c>
      <c r="D64" s="23">
        <v>2004620000</v>
      </c>
      <c r="E64" s="23">
        <v>900000000</v>
      </c>
      <c r="F64" s="23">
        <v>900000000</v>
      </c>
      <c r="G64" s="10">
        <v>-1104620000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44" t="s">
        <v>309</v>
      </c>
      <c r="B65" s="22">
        <v>44096239578</v>
      </c>
      <c r="C65" s="22">
        <v>-338846422.31999999</v>
      </c>
      <c r="D65" s="22">
        <v>43757393155.68</v>
      </c>
      <c r="E65" s="22">
        <v>19776724897.740002</v>
      </c>
      <c r="F65" s="22">
        <v>19776724897.740002</v>
      </c>
      <c r="G65" s="12">
        <v>-24319514680.259998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44" t="s">
        <v>310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12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5" x14ac:dyDescent="0.35">
      <c r="A67" s="36" t="s">
        <v>311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10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5" x14ac:dyDescent="0.35">
      <c r="A68" s="36" t="s">
        <v>312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10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22" t="s">
        <v>313</v>
      </c>
      <c r="B69" s="118">
        <v>0</v>
      </c>
      <c r="C69" s="118">
        <v>0</v>
      </c>
      <c r="D69" s="118">
        <v>0</v>
      </c>
      <c r="E69" s="118">
        <v>0</v>
      </c>
      <c r="F69" s="118">
        <v>0</v>
      </c>
      <c r="G69" s="119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" t="s">
        <v>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</sheetData>
  <mergeCells count="5">
    <mergeCell ref="B5:F5"/>
    <mergeCell ref="A1:G1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254F-5CCD-44F8-800C-23444528FA05}">
  <dimension ref="A1:Z197"/>
  <sheetViews>
    <sheetView showGridLines="0" workbookViewId="0">
      <pane xSplit="1" ySplit="8" topLeftCell="B148" activePane="bottomRight" state="frozen"/>
      <selection pane="topRight" activeCell="B1" sqref="B1"/>
      <selection pane="bottomLeft" activeCell="A10" sqref="A10"/>
      <selection pane="bottomRight" activeCell="A158" sqref="A158:G158"/>
    </sheetView>
  </sheetViews>
  <sheetFormatPr baseColWidth="10" defaultRowHeight="14.5" x14ac:dyDescent="0.35"/>
  <cols>
    <col min="1" max="1" width="66" customWidth="1"/>
    <col min="2" max="7" width="20.7265625" customWidth="1"/>
  </cols>
  <sheetData>
    <row r="1" spans="1:26" x14ac:dyDescent="0.35">
      <c r="A1" s="164" t="s">
        <v>0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64" t="s">
        <v>314</v>
      </c>
      <c r="B2" s="164"/>
      <c r="C2" s="164"/>
      <c r="D2" s="164"/>
      <c r="E2" s="164"/>
      <c r="F2" s="164"/>
      <c r="G2" s="1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64" t="s">
        <v>315</v>
      </c>
      <c r="B3" s="164"/>
      <c r="C3" s="164"/>
      <c r="D3" s="164"/>
      <c r="E3" s="164"/>
      <c r="F3" s="164"/>
      <c r="G3" s="16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64" t="s">
        <v>125</v>
      </c>
      <c r="B4" s="164"/>
      <c r="C4" s="164"/>
      <c r="D4" s="164"/>
      <c r="E4" s="164"/>
      <c r="F4" s="164"/>
      <c r="G4" s="16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64" t="s">
        <v>126</v>
      </c>
      <c r="B5" s="164"/>
      <c r="C5" s="164"/>
      <c r="D5" s="164"/>
      <c r="E5" s="164"/>
      <c r="F5" s="164"/>
      <c r="G5" s="16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110"/>
      <c r="B6" s="148" t="s">
        <v>316</v>
      </c>
      <c r="C6" s="148"/>
      <c r="D6" s="148"/>
      <c r="E6" s="148"/>
      <c r="F6" s="148"/>
      <c r="G6" s="151" t="s">
        <v>317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115" t="s">
        <v>218</v>
      </c>
      <c r="B7" s="157" t="s">
        <v>318</v>
      </c>
      <c r="C7" s="111" t="s">
        <v>246</v>
      </c>
      <c r="D7" s="157" t="s">
        <v>247</v>
      </c>
      <c r="E7" s="157" t="s">
        <v>201</v>
      </c>
      <c r="F7" s="157" t="s">
        <v>204</v>
      </c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116" t="s">
        <v>250</v>
      </c>
      <c r="B8" s="158"/>
      <c r="C8" s="112" t="s">
        <v>251</v>
      </c>
      <c r="D8" s="158"/>
      <c r="E8" s="158"/>
      <c r="F8" s="158"/>
      <c r="G8" s="16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29" t="s">
        <v>319</v>
      </c>
      <c r="B9" s="7">
        <v>25485589578</v>
      </c>
      <c r="C9" s="7">
        <v>1151839443.9200001</v>
      </c>
      <c r="D9" s="7">
        <v>26637429021.919998</v>
      </c>
      <c r="E9" s="7">
        <v>11302519940.49</v>
      </c>
      <c r="F9" s="7">
        <v>10465389291.129999</v>
      </c>
      <c r="G9" s="8">
        <v>15334909081.43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44" t="s">
        <v>320</v>
      </c>
      <c r="B10" s="22">
        <v>5588162839</v>
      </c>
      <c r="C10" s="22">
        <v>-8687986.9199999999</v>
      </c>
      <c r="D10" s="22">
        <v>5579474852.0799999</v>
      </c>
      <c r="E10" s="22">
        <v>2893797072.4299998</v>
      </c>
      <c r="F10" s="22">
        <v>2828021221.6500001</v>
      </c>
      <c r="G10" s="12">
        <v>2685677779.6500001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36" t="s">
        <v>321</v>
      </c>
      <c r="B11" s="23">
        <v>2866418850</v>
      </c>
      <c r="C11" s="23">
        <v>-103355352</v>
      </c>
      <c r="D11" s="23">
        <v>2763063498</v>
      </c>
      <c r="E11" s="23">
        <v>1503813589.5899999</v>
      </c>
      <c r="F11" s="23">
        <v>1503813589.5899999</v>
      </c>
      <c r="G11" s="10">
        <v>1259249908.4100001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36" t="s">
        <v>322</v>
      </c>
      <c r="B12" s="23">
        <v>763640020</v>
      </c>
      <c r="C12" s="23">
        <v>23961106.079999998</v>
      </c>
      <c r="D12" s="23">
        <v>787601126.08000004</v>
      </c>
      <c r="E12" s="23">
        <v>501779694.94999999</v>
      </c>
      <c r="F12" s="23">
        <v>501546250.00999999</v>
      </c>
      <c r="G12" s="10">
        <v>285821431.13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36" t="s">
        <v>323</v>
      </c>
      <c r="B13" s="23">
        <v>827001781</v>
      </c>
      <c r="C13" s="23">
        <v>52408425</v>
      </c>
      <c r="D13" s="23">
        <v>879410206</v>
      </c>
      <c r="E13" s="23">
        <v>346445235.56999999</v>
      </c>
      <c r="F13" s="23">
        <v>346276300.08999997</v>
      </c>
      <c r="G13" s="10">
        <v>532964970.43000001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36" t="s">
        <v>324</v>
      </c>
      <c r="B14" s="23">
        <v>543424463</v>
      </c>
      <c r="C14" s="23">
        <v>48884999</v>
      </c>
      <c r="D14" s="23">
        <v>592309462</v>
      </c>
      <c r="E14" s="23">
        <v>278168829.77999997</v>
      </c>
      <c r="F14" s="23">
        <v>222781283.47</v>
      </c>
      <c r="G14" s="10">
        <v>314140632.22000003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36" t="s">
        <v>325</v>
      </c>
      <c r="B15" s="23">
        <v>312684486</v>
      </c>
      <c r="C15" s="23">
        <v>24362549</v>
      </c>
      <c r="D15" s="23">
        <v>337047035</v>
      </c>
      <c r="E15" s="23">
        <v>168181703.00999999</v>
      </c>
      <c r="F15" s="23">
        <v>158195778.96000001</v>
      </c>
      <c r="G15" s="10">
        <v>168865331.99000001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36" t="s">
        <v>326</v>
      </c>
      <c r="B16" s="23">
        <v>27319718</v>
      </c>
      <c r="C16" s="23">
        <v>-9680559</v>
      </c>
      <c r="D16" s="23">
        <v>17639159</v>
      </c>
      <c r="E16" s="23">
        <v>0</v>
      </c>
      <c r="F16" s="23">
        <v>0</v>
      </c>
      <c r="G16" s="10">
        <v>17639159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36" t="s">
        <v>327</v>
      </c>
      <c r="B17" s="23">
        <v>247673521</v>
      </c>
      <c r="C17" s="23">
        <v>-45269155</v>
      </c>
      <c r="D17" s="23">
        <v>202404366</v>
      </c>
      <c r="E17" s="23">
        <v>95408019.530000001</v>
      </c>
      <c r="F17" s="23">
        <v>95408019.530000001</v>
      </c>
      <c r="G17" s="10">
        <v>106996346.47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44" t="s">
        <v>328</v>
      </c>
      <c r="B18" s="22">
        <v>1039459295</v>
      </c>
      <c r="C18" s="22">
        <v>-118430657.56999999</v>
      </c>
      <c r="D18" s="22">
        <v>921028637.42999995</v>
      </c>
      <c r="E18" s="22">
        <v>320115422.01999998</v>
      </c>
      <c r="F18" s="22">
        <v>208284119.66</v>
      </c>
      <c r="G18" s="12">
        <v>600913215.40999997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5" x14ac:dyDescent="0.35">
      <c r="A19" s="36" t="s">
        <v>329</v>
      </c>
      <c r="B19" s="23">
        <v>352306611</v>
      </c>
      <c r="C19" s="23">
        <v>-71633302.609999999</v>
      </c>
      <c r="D19" s="23">
        <v>280673308.38999999</v>
      </c>
      <c r="E19" s="23">
        <v>64435529.039999999</v>
      </c>
      <c r="F19" s="23">
        <v>18682250.620000001</v>
      </c>
      <c r="G19" s="10">
        <v>216237779.34999999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36" t="s">
        <v>330</v>
      </c>
      <c r="B20" s="23">
        <v>168933683</v>
      </c>
      <c r="C20" s="23">
        <v>-34450063.549999997</v>
      </c>
      <c r="D20" s="23">
        <v>134483619.44999999</v>
      </c>
      <c r="E20" s="23">
        <v>60047864.560000002</v>
      </c>
      <c r="F20" s="23">
        <v>55723534.93</v>
      </c>
      <c r="G20" s="10">
        <v>74435754.890000001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36" t="s">
        <v>331</v>
      </c>
      <c r="B21" s="23">
        <v>150250</v>
      </c>
      <c r="C21" s="23">
        <v>-142094.39999999999</v>
      </c>
      <c r="D21" s="23">
        <v>8155.6</v>
      </c>
      <c r="E21" s="23">
        <v>2996.6</v>
      </c>
      <c r="F21" s="23">
        <v>2996.6</v>
      </c>
      <c r="G21" s="10">
        <v>5159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36" t="s">
        <v>332</v>
      </c>
      <c r="B22" s="23">
        <v>17823403</v>
      </c>
      <c r="C22" s="23">
        <v>-9273123.6999999993</v>
      </c>
      <c r="D22" s="23">
        <v>8550279.3000000007</v>
      </c>
      <c r="E22" s="23">
        <v>6873623.0999999996</v>
      </c>
      <c r="F22" s="23">
        <v>4536621.71</v>
      </c>
      <c r="G22" s="10">
        <v>1676656.2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36" t="s">
        <v>333</v>
      </c>
      <c r="B23" s="23">
        <v>40377345</v>
      </c>
      <c r="C23" s="23">
        <v>8415324</v>
      </c>
      <c r="D23" s="23">
        <v>48792669</v>
      </c>
      <c r="E23" s="23">
        <v>17083845.870000001</v>
      </c>
      <c r="F23" s="23">
        <v>11581583.859999999</v>
      </c>
      <c r="G23" s="10">
        <v>31708823.129999999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36" t="s">
        <v>334</v>
      </c>
      <c r="B24" s="23">
        <v>310878310</v>
      </c>
      <c r="C24" s="23">
        <v>40593212.359999999</v>
      </c>
      <c r="D24" s="23">
        <v>351471522.36000001</v>
      </c>
      <c r="E24" s="23">
        <v>119436958.11</v>
      </c>
      <c r="F24" s="23">
        <v>102728800.76000001</v>
      </c>
      <c r="G24" s="10">
        <v>232034564.25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36" t="s">
        <v>335</v>
      </c>
      <c r="B25" s="23">
        <v>40352909</v>
      </c>
      <c r="C25" s="23">
        <v>-3693904.26</v>
      </c>
      <c r="D25" s="23">
        <v>36659004.740000002</v>
      </c>
      <c r="E25" s="23">
        <v>31568639.579999998</v>
      </c>
      <c r="F25" s="23">
        <v>4494855.3899999997</v>
      </c>
      <c r="G25" s="10">
        <v>5090365.16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36" t="s">
        <v>336</v>
      </c>
      <c r="B26" s="23">
        <v>10089958</v>
      </c>
      <c r="C26" s="23">
        <v>-5483455</v>
      </c>
      <c r="D26" s="23">
        <v>4606503</v>
      </c>
      <c r="E26" s="23">
        <v>513793</v>
      </c>
      <c r="F26" s="23">
        <v>0</v>
      </c>
      <c r="G26" s="10">
        <v>4092710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36" t="s">
        <v>337</v>
      </c>
      <c r="B27" s="23">
        <v>98546826</v>
      </c>
      <c r="C27" s="23">
        <v>-42763250.409999996</v>
      </c>
      <c r="D27" s="23">
        <v>55783575.590000004</v>
      </c>
      <c r="E27" s="23">
        <v>20152172.16</v>
      </c>
      <c r="F27" s="23">
        <v>10533475.789999999</v>
      </c>
      <c r="G27" s="10">
        <v>35631403.43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4" t="s">
        <v>338</v>
      </c>
      <c r="B28" s="22">
        <v>2548169219</v>
      </c>
      <c r="C28" s="22">
        <v>434242259.18000001</v>
      </c>
      <c r="D28" s="22">
        <v>2982411478.1799998</v>
      </c>
      <c r="E28" s="22">
        <v>939809156.47000003</v>
      </c>
      <c r="F28" s="22">
        <v>814505881.69000006</v>
      </c>
      <c r="G28" s="12">
        <v>2042602321.71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36" t="s">
        <v>339</v>
      </c>
      <c r="B29" s="23">
        <v>154541150</v>
      </c>
      <c r="C29" s="23">
        <v>94998984.819999993</v>
      </c>
      <c r="D29" s="23">
        <v>249540134.81999999</v>
      </c>
      <c r="E29" s="23">
        <v>105396559.64</v>
      </c>
      <c r="F29" s="23">
        <v>102107700.5</v>
      </c>
      <c r="G29" s="10">
        <v>144143575.18000001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36" t="s">
        <v>340</v>
      </c>
      <c r="B30" s="23">
        <v>702488524</v>
      </c>
      <c r="C30" s="23">
        <v>-47351809.280000001</v>
      </c>
      <c r="D30" s="23">
        <v>655136714.72000003</v>
      </c>
      <c r="E30" s="23">
        <v>274862069.14999998</v>
      </c>
      <c r="F30" s="23">
        <v>257899595.53</v>
      </c>
      <c r="G30" s="10">
        <v>380274645.56999999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36" t="s">
        <v>341</v>
      </c>
      <c r="B31" s="23">
        <v>345478971</v>
      </c>
      <c r="C31" s="23">
        <v>551031546.74000001</v>
      </c>
      <c r="D31" s="23">
        <v>896510517.74000001</v>
      </c>
      <c r="E31" s="23">
        <v>117133843.09999999</v>
      </c>
      <c r="F31" s="23">
        <v>89632193.269999996</v>
      </c>
      <c r="G31" s="10">
        <v>779376674.63999999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36" t="s">
        <v>342</v>
      </c>
      <c r="B32" s="23">
        <v>85228305</v>
      </c>
      <c r="C32" s="23">
        <v>-10847328.75</v>
      </c>
      <c r="D32" s="23">
        <v>74380976.25</v>
      </c>
      <c r="E32" s="23">
        <v>44604291.960000001</v>
      </c>
      <c r="F32" s="23">
        <v>39414695.450000003</v>
      </c>
      <c r="G32" s="10">
        <v>29776684.289999999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36" t="s">
        <v>343</v>
      </c>
      <c r="B33" s="23">
        <v>553286458</v>
      </c>
      <c r="C33" s="23">
        <v>-119820279.44</v>
      </c>
      <c r="D33" s="23">
        <v>433466178.56</v>
      </c>
      <c r="E33" s="23">
        <v>120034041.90000001</v>
      </c>
      <c r="F33" s="23">
        <v>69107318.790000007</v>
      </c>
      <c r="G33" s="10">
        <v>313432136.66000003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36" t="s">
        <v>344</v>
      </c>
      <c r="B34" s="23">
        <v>107676188</v>
      </c>
      <c r="C34" s="23">
        <v>56259083</v>
      </c>
      <c r="D34" s="23">
        <v>163935271</v>
      </c>
      <c r="E34" s="23">
        <v>67404708.129999995</v>
      </c>
      <c r="F34" s="23">
        <v>57384275.18</v>
      </c>
      <c r="G34" s="10">
        <v>96530562.870000005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36" t="s">
        <v>345</v>
      </c>
      <c r="B35" s="23">
        <v>45298145</v>
      </c>
      <c r="C35" s="23">
        <v>-27103082.91</v>
      </c>
      <c r="D35" s="23">
        <v>18195062.09</v>
      </c>
      <c r="E35" s="23">
        <v>7754464.6399999997</v>
      </c>
      <c r="F35" s="23">
        <v>6517098.7800000003</v>
      </c>
      <c r="G35" s="10">
        <v>10440597.449999999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36" t="s">
        <v>346</v>
      </c>
      <c r="B36" s="23">
        <v>76974027</v>
      </c>
      <c r="C36" s="23">
        <v>-50164717.969999999</v>
      </c>
      <c r="D36" s="23">
        <v>26809309.030000001</v>
      </c>
      <c r="E36" s="23">
        <v>20119758.5</v>
      </c>
      <c r="F36" s="23">
        <v>19734872.18</v>
      </c>
      <c r="G36" s="10">
        <v>6689550.5300000003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36" t="s">
        <v>347</v>
      </c>
      <c r="B37" s="23">
        <v>477197451</v>
      </c>
      <c r="C37" s="23">
        <v>-12760137.029999999</v>
      </c>
      <c r="D37" s="23">
        <v>464437313.97000003</v>
      </c>
      <c r="E37" s="23">
        <v>182499419.44999999</v>
      </c>
      <c r="F37" s="23">
        <v>172708132.00999999</v>
      </c>
      <c r="G37" s="10">
        <v>281937894.51999998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5" x14ac:dyDescent="0.35">
      <c r="A38" s="44" t="s">
        <v>348</v>
      </c>
      <c r="B38" s="22">
        <v>10326681747</v>
      </c>
      <c r="C38" s="22">
        <v>219287937.97</v>
      </c>
      <c r="D38" s="22">
        <v>10545969684.969999</v>
      </c>
      <c r="E38" s="22">
        <v>4470845557.7600002</v>
      </c>
      <c r="F38" s="22">
        <v>3940643275.7800002</v>
      </c>
      <c r="G38" s="12">
        <v>6075124127.21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36" t="s">
        <v>349</v>
      </c>
      <c r="B39" s="23">
        <v>6746559157</v>
      </c>
      <c r="C39" s="23">
        <v>-93903939.549999997</v>
      </c>
      <c r="D39" s="23">
        <v>6652655217.4499998</v>
      </c>
      <c r="E39" s="23">
        <v>3107728044.6599998</v>
      </c>
      <c r="F39" s="23">
        <v>2822221246.6900001</v>
      </c>
      <c r="G39" s="10">
        <v>3544927172.79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36" t="s">
        <v>350</v>
      </c>
      <c r="B40" s="23">
        <v>11989000</v>
      </c>
      <c r="C40" s="23">
        <v>63907121</v>
      </c>
      <c r="D40" s="23">
        <v>75896121</v>
      </c>
      <c r="E40" s="23">
        <v>67398120</v>
      </c>
      <c r="F40" s="23">
        <v>67244416</v>
      </c>
      <c r="G40" s="10">
        <v>8498001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36" t="s">
        <v>351</v>
      </c>
      <c r="B41" s="23">
        <v>870124533</v>
      </c>
      <c r="C41" s="23">
        <v>-17056158</v>
      </c>
      <c r="D41" s="23">
        <v>853068375</v>
      </c>
      <c r="E41" s="23">
        <v>643510898.29999995</v>
      </c>
      <c r="F41" s="23">
        <v>480886557</v>
      </c>
      <c r="G41" s="10">
        <v>209557476.69999999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36" t="s">
        <v>352</v>
      </c>
      <c r="B42" s="23">
        <v>349480466</v>
      </c>
      <c r="C42" s="23">
        <v>139856373.52000001</v>
      </c>
      <c r="D42" s="23">
        <v>489336839.51999998</v>
      </c>
      <c r="E42" s="23">
        <v>182587553.87</v>
      </c>
      <c r="F42" s="23">
        <v>112192007.05</v>
      </c>
      <c r="G42" s="10">
        <v>306749285.64999998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36" t="s">
        <v>353</v>
      </c>
      <c r="B43" s="23">
        <v>1729716767</v>
      </c>
      <c r="C43" s="23">
        <v>0</v>
      </c>
      <c r="D43" s="23">
        <v>1729716767</v>
      </c>
      <c r="E43" s="23">
        <v>334036793.93000001</v>
      </c>
      <c r="F43" s="23">
        <v>326648230.04000002</v>
      </c>
      <c r="G43" s="10">
        <v>1395679973.0699999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36" t="s">
        <v>354</v>
      </c>
      <c r="B44" s="23">
        <v>6000000</v>
      </c>
      <c r="C44" s="23">
        <v>127733328</v>
      </c>
      <c r="D44" s="23">
        <v>133733328</v>
      </c>
      <c r="E44" s="23">
        <v>123733328</v>
      </c>
      <c r="F44" s="23">
        <v>120000000</v>
      </c>
      <c r="G44" s="10">
        <v>10000000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36" t="s">
        <v>355</v>
      </c>
      <c r="B45" s="23">
        <v>592380800</v>
      </c>
      <c r="C45" s="23">
        <v>0</v>
      </c>
      <c r="D45" s="23">
        <v>592380800</v>
      </c>
      <c r="E45" s="23">
        <v>0</v>
      </c>
      <c r="F45" s="23">
        <v>0</v>
      </c>
      <c r="G45" s="10">
        <v>592380800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36" t="s">
        <v>356</v>
      </c>
      <c r="B46" s="23">
        <v>20431024</v>
      </c>
      <c r="C46" s="23">
        <v>-1248787</v>
      </c>
      <c r="D46" s="23">
        <v>19182237</v>
      </c>
      <c r="E46" s="23">
        <v>11850819</v>
      </c>
      <c r="F46" s="23">
        <v>11450819</v>
      </c>
      <c r="G46" s="10">
        <v>7331418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36" t="s">
        <v>357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10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5" x14ac:dyDescent="0.35">
      <c r="A48" s="44" t="s">
        <v>358</v>
      </c>
      <c r="B48" s="22">
        <v>172408650</v>
      </c>
      <c r="C48" s="22">
        <v>589294251.69000006</v>
      </c>
      <c r="D48" s="22">
        <v>761702901.69000006</v>
      </c>
      <c r="E48" s="22">
        <v>57127896.399999999</v>
      </c>
      <c r="F48" s="22">
        <v>55496584.380000003</v>
      </c>
      <c r="G48" s="12">
        <v>704575005.28999996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36" t="s">
        <v>359</v>
      </c>
      <c r="B49" s="23">
        <v>26363738</v>
      </c>
      <c r="C49" s="23">
        <v>-14882280.52</v>
      </c>
      <c r="D49" s="23">
        <v>11481457.48</v>
      </c>
      <c r="E49" s="23">
        <v>10659398.859999999</v>
      </c>
      <c r="F49" s="23">
        <v>10025162.77</v>
      </c>
      <c r="G49" s="10">
        <v>822058.62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36" t="s">
        <v>360</v>
      </c>
      <c r="B50" s="23">
        <v>1735683</v>
      </c>
      <c r="C50" s="23">
        <v>-208804.23</v>
      </c>
      <c r="D50" s="23">
        <v>1526878.77</v>
      </c>
      <c r="E50" s="23">
        <v>1447303.36</v>
      </c>
      <c r="F50" s="23">
        <v>1447303.36</v>
      </c>
      <c r="G50" s="10">
        <v>79575.41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36" t="s">
        <v>361</v>
      </c>
      <c r="B51" s="23">
        <v>3509387</v>
      </c>
      <c r="C51" s="23">
        <v>2630993.5499999998</v>
      </c>
      <c r="D51" s="23">
        <v>6140380.5499999998</v>
      </c>
      <c r="E51" s="23">
        <v>6131269.5499999998</v>
      </c>
      <c r="F51" s="23">
        <v>6131269.5499999998</v>
      </c>
      <c r="G51" s="10">
        <v>9111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36" t="s">
        <v>362</v>
      </c>
      <c r="B52" s="23">
        <v>134000000</v>
      </c>
      <c r="C52" s="23">
        <v>111825.22</v>
      </c>
      <c r="D52" s="23">
        <v>134111825.22</v>
      </c>
      <c r="E52" s="23">
        <v>35804717.420000002</v>
      </c>
      <c r="F52" s="23">
        <v>35804717.420000002</v>
      </c>
      <c r="G52" s="10">
        <v>98307107.799999997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36" t="s">
        <v>363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10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36" t="s">
        <v>364</v>
      </c>
      <c r="B54" s="23">
        <v>1722921</v>
      </c>
      <c r="C54" s="23">
        <v>605081087.66999996</v>
      </c>
      <c r="D54" s="23">
        <v>606804008.66999996</v>
      </c>
      <c r="E54" s="23">
        <v>1654516.21</v>
      </c>
      <c r="F54" s="23">
        <v>877144.28</v>
      </c>
      <c r="G54" s="10">
        <v>605149492.46000004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36" t="s">
        <v>365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10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36" t="s">
        <v>366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10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36" t="s">
        <v>367</v>
      </c>
      <c r="B57" s="23">
        <v>5076921</v>
      </c>
      <c r="C57" s="23">
        <v>-3438570</v>
      </c>
      <c r="D57" s="23">
        <v>1638351</v>
      </c>
      <c r="E57" s="23">
        <v>1430691</v>
      </c>
      <c r="F57" s="23">
        <v>1210987</v>
      </c>
      <c r="G57" s="10">
        <v>207660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44" t="s">
        <v>368</v>
      </c>
      <c r="B58" s="22">
        <v>1820000000</v>
      </c>
      <c r="C58" s="22">
        <v>157619757.72999999</v>
      </c>
      <c r="D58" s="22">
        <v>1977619757.73</v>
      </c>
      <c r="E58" s="22">
        <v>687069073.15999997</v>
      </c>
      <c r="F58" s="22">
        <v>687069073.15999997</v>
      </c>
      <c r="G58" s="12">
        <v>1290550684.5699999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36" t="s">
        <v>369</v>
      </c>
      <c r="B59" s="23">
        <v>1820000000</v>
      </c>
      <c r="C59" s="23">
        <v>43879731.57</v>
      </c>
      <c r="D59" s="23">
        <v>1863879731.5699999</v>
      </c>
      <c r="E59" s="23">
        <v>687069073.15999997</v>
      </c>
      <c r="F59" s="23">
        <v>687069073.15999997</v>
      </c>
      <c r="G59" s="10">
        <v>1176810658.4100001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36" t="s">
        <v>370</v>
      </c>
      <c r="B60" s="23">
        <v>0</v>
      </c>
      <c r="C60" s="23">
        <v>113740026.16</v>
      </c>
      <c r="D60" s="23">
        <v>113740026.16</v>
      </c>
      <c r="E60" s="23">
        <v>0</v>
      </c>
      <c r="F60" s="23">
        <v>0</v>
      </c>
      <c r="G60" s="10">
        <v>113740026.16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36" t="s">
        <v>371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10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44" t="s">
        <v>372</v>
      </c>
      <c r="B62" s="22">
        <v>17254646</v>
      </c>
      <c r="C62" s="22">
        <v>44382343.009999998</v>
      </c>
      <c r="D62" s="22">
        <v>61636989.009999998</v>
      </c>
      <c r="E62" s="22">
        <v>55859088.009999998</v>
      </c>
      <c r="F62" s="22">
        <v>53595515</v>
      </c>
      <c r="G62" s="12">
        <v>5777901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36" t="s">
        <v>373</v>
      </c>
      <c r="B63" s="23">
        <v>9000000</v>
      </c>
      <c r="C63" s="23">
        <v>46000000</v>
      </c>
      <c r="D63" s="23">
        <v>55000000</v>
      </c>
      <c r="E63" s="23">
        <v>50000000</v>
      </c>
      <c r="F63" s="23">
        <v>50000000</v>
      </c>
      <c r="G63" s="10">
        <v>5000000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36" t="s">
        <v>374</v>
      </c>
      <c r="B64" s="23">
        <v>1754646</v>
      </c>
      <c r="C64" s="23">
        <v>-142074</v>
      </c>
      <c r="D64" s="23">
        <v>1612572</v>
      </c>
      <c r="E64" s="23">
        <v>834671</v>
      </c>
      <c r="F64" s="23">
        <v>595515</v>
      </c>
      <c r="G64" s="10">
        <v>777901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36" t="s">
        <v>375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10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36" t="s">
        <v>376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10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5" x14ac:dyDescent="0.35">
      <c r="A67" s="36" t="s">
        <v>377</v>
      </c>
      <c r="B67" s="23">
        <v>3500000</v>
      </c>
      <c r="C67" s="23">
        <v>-1500000</v>
      </c>
      <c r="D67" s="23">
        <v>2000000</v>
      </c>
      <c r="E67" s="23">
        <v>2000000</v>
      </c>
      <c r="F67" s="23">
        <v>0</v>
      </c>
      <c r="G67" s="10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36" t="s">
        <v>378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10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36" t="s">
        <v>379</v>
      </c>
      <c r="B69" s="23">
        <v>3000000</v>
      </c>
      <c r="C69" s="23">
        <v>24417.01</v>
      </c>
      <c r="D69" s="23">
        <v>3024417.01</v>
      </c>
      <c r="E69" s="23">
        <v>3024417.01</v>
      </c>
      <c r="F69" s="23">
        <v>3000000</v>
      </c>
      <c r="G69" s="10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44" t="s">
        <v>380</v>
      </c>
      <c r="B70" s="22">
        <v>3698391588</v>
      </c>
      <c r="C70" s="22">
        <v>0</v>
      </c>
      <c r="D70" s="22">
        <v>3698391588</v>
      </c>
      <c r="E70" s="22">
        <v>1850062906.1400001</v>
      </c>
      <c r="F70" s="22">
        <v>1849939851.71</v>
      </c>
      <c r="G70" s="12">
        <v>1848328681.8599999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36" t="s">
        <v>381</v>
      </c>
      <c r="B71" s="23">
        <v>3461781741</v>
      </c>
      <c r="C71" s="23">
        <v>-2136862</v>
      </c>
      <c r="D71" s="23">
        <v>3459644879</v>
      </c>
      <c r="E71" s="23">
        <v>1733241332.3399999</v>
      </c>
      <c r="F71" s="23">
        <v>1733118277.9100001</v>
      </c>
      <c r="G71" s="10">
        <v>1726403546.6600001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36" t="s">
        <v>382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10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36" t="s">
        <v>383</v>
      </c>
      <c r="B73" s="23">
        <v>236609847</v>
      </c>
      <c r="C73" s="23">
        <v>2136862</v>
      </c>
      <c r="D73" s="23">
        <v>238746709</v>
      </c>
      <c r="E73" s="23">
        <v>116821573.8</v>
      </c>
      <c r="F73" s="23">
        <v>116821573.8</v>
      </c>
      <c r="G73" s="10">
        <v>121925135.2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44" t="s">
        <v>384</v>
      </c>
      <c r="B74" s="22">
        <v>275061594</v>
      </c>
      <c r="C74" s="22">
        <v>-165868461.16999999</v>
      </c>
      <c r="D74" s="22">
        <v>109193132.83</v>
      </c>
      <c r="E74" s="22">
        <v>27833768.100000001</v>
      </c>
      <c r="F74" s="22">
        <v>27833768.100000001</v>
      </c>
      <c r="G74" s="12">
        <v>81359364.730000004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36" t="s">
        <v>385</v>
      </c>
      <c r="B75" s="23">
        <v>184093261</v>
      </c>
      <c r="C75" s="23">
        <v>-168708271</v>
      </c>
      <c r="D75" s="23">
        <v>15384990</v>
      </c>
      <c r="E75" s="23">
        <v>7349128.21</v>
      </c>
      <c r="F75" s="23">
        <v>7349128.21</v>
      </c>
      <c r="G75" s="10">
        <v>8035861.79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36" t="s">
        <v>386</v>
      </c>
      <c r="B76" s="23">
        <v>29401423</v>
      </c>
      <c r="C76" s="23">
        <v>-3399955.43</v>
      </c>
      <c r="D76" s="23">
        <v>26001467.57</v>
      </c>
      <c r="E76" s="23">
        <v>12234395.09</v>
      </c>
      <c r="F76" s="23">
        <v>12234395.09</v>
      </c>
      <c r="G76" s="10">
        <v>13767072.48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36" t="s">
        <v>387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10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36" t="s">
        <v>388</v>
      </c>
      <c r="B78" s="23">
        <v>46358000</v>
      </c>
      <c r="C78" s="23">
        <v>7381403.2599999998</v>
      </c>
      <c r="D78" s="23">
        <v>53739403.259999998</v>
      </c>
      <c r="E78" s="23">
        <v>8250244.7999999998</v>
      </c>
      <c r="F78" s="23">
        <v>8250244.7999999998</v>
      </c>
      <c r="G78" s="10">
        <v>45489158.460000001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36" t="s">
        <v>389</v>
      </c>
      <c r="B79" s="23">
        <v>15208910</v>
      </c>
      <c r="C79" s="23">
        <v>-1141638</v>
      </c>
      <c r="D79" s="23">
        <v>14067272</v>
      </c>
      <c r="E79" s="23">
        <v>0</v>
      </c>
      <c r="F79" s="23">
        <v>0</v>
      </c>
      <c r="G79" s="10">
        <v>14067272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36" t="s">
        <v>390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10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36" t="s">
        <v>391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10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36"/>
      <c r="B82" s="23"/>
      <c r="C82" s="23"/>
      <c r="D82" s="23"/>
      <c r="E82" s="23"/>
      <c r="F82" s="23"/>
      <c r="G82" s="1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47"/>
      <c r="B83" s="33"/>
      <c r="C83" s="33"/>
      <c r="D83" s="33"/>
      <c r="E83" s="33"/>
      <c r="F83" s="33"/>
      <c r="G83" s="5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29" t="s">
        <v>392</v>
      </c>
      <c r="B84" s="7">
        <v>18610650000</v>
      </c>
      <c r="C84" s="7">
        <v>87615310.560000002</v>
      </c>
      <c r="D84" s="7">
        <v>18698265310.560001</v>
      </c>
      <c r="E84" s="7">
        <v>8920331213.5</v>
      </c>
      <c r="F84" s="7">
        <v>8848653910.7299995</v>
      </c>
      <c r="G84" s="8">
        <v>9777934097.0599995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44" t="s">
        <v>320</v>
      </c>
      <c r="B85" s="22">
        <v>6904784747</v>
      </c>
      <c r="C85" s="22">
        <v>-2230151.7000000002</v>
      </c>
      <c r="D85" s="22">
        <v>6902554595.3000002</v>
      </c>
      <c r="E85" s="22">
        <v>2930978589.9099998</v>
      </c>
      <c r="F85" s="22">
        <v>2930978589.9099998</v>
      </c>
      <c r="G85" s="12">
        <v>3971576005.3899999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36" t="s">
        <v>321</v>
      </c>
      <c r="B86" s="23">
        <v>3643199153</v>
      </c>
      <c r="C86" s="23">
        <v>-16616071</v>
      </c>
      <c r="D86" s="23">
        <v>3626583082</v>
      </c>
      <c r="E86" s="23">
        <v>1740377172.01</v>
      </c>
      <c r="F86" s="23">
        <v>1740377172.01</v>
      </c>
      <c r="G86" s="10">
        <v>1886205909.99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36" t="s">
        <v>322</v>
      </c>
      <c r="B87" s="23">
        <v>201969858</v>
      </c>
      <c r="C87" s="23">
        <v>-1850752.7</v>
      </c>
      <c r="D87" s="23">
        <v>200119105.30000001</v>
      </c>
      <c r="E87" s="23">
        <v>33398250.719999999</v>
      </c>
      <c r="F87" s="23">
        <v>33398250.719999999</v>
      </c>
      <c r="G87" s="10">
        <v>166720854.58000001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36" t="s">
        <v>323</v>
      </c>
      <c r="B88" s="23">
        <v>867866163</v>
      </c>
      <c r="C88" s="23">
        <v>23968984</v>
      </c>
      <c r="D88" s="23">
        <v>891835147</v>
      </c>
      <c r="E88" s="23">
        <v>292788112.91000003</v>
      </c>
      <c r="F88" s="23">
        <v>292788112.91000003</v>
      </c>
      <c r="G88" s="10">
        <v>599047034.09000003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36" t="s">
        <v>324</v>
      </c>
      <c r="B89" s="23">
        <v>551116158</v>
      </c>
      <c r="C89" s="23">
        <v>80925050</v>
      </c>
      <c r="D89" s="23">
        <v>632041208</v>
      </c>
      <c r="E89" s="23">
        <v>285838830.62</v>
      </c>
      <c r="F89" s="23">
        <v>285838830.62</v>
      </c>
      <c r="G89" s="10">
        <v>346202377.38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36" t="s">
        <v>325</v>
      </c>
      <c r="B90" s="23">
        <v>640135500</v>
      </c>
      <c r="C90" s="23">
        <v>26116077</v>
      </c>
      <c r="D90" s="23">
        <v>666251577</v>
      </c>
      <c r="E90" s="23">
        <v>283331370.23000002</v>
      </c>
      <c r="F90" s="23">
        <v>283331370.23000002</v>
      </c>
      <c r="G90" s="10">
        <v>382920206.76999998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36" t="s">
        <v>326</v>
      </c>
      <c r="B91" s="23">
        <v>145479895</v>
      </c>
      <c r="C91" s="23">
        <v>-45193984</v>
      </c>
      <c r="D91" s="23">
        <v>100285911</v>
      </c>
      <c r="E91" s="23">
        <v>0</v>
      </c>
      <c r="F91" s="23">
        <v>0</v>
      </c>
      <c r="G91" s="10">
        <v>100285911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36" t="s">
        <v>327</v>
      </c>
      <c r="B92" s="23">
        <v>855018020</v>
      </c>
      <c r="C92" s="23">
        <v>-69579455</v>
      </c>
      <c r="D92" s="23">
        <v>785438565</v>
      </c>
      <c r="E92" s="23">
        <v>295244853.42000002</v>
      </c>
      <c r="F92" s="23">
        <v>295244853.42000002</v>
      </c>
      <c r="G92" s="10">
        <v>490193711.57999998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44" t="s">
        <v>328</v>
      </c>
      <c r="B93" s="22">
        <v>83541433</v>
      </c>
      <c r="C93" s="22">
        <v>7153757.1200000001</v>
      </c>
      <c r="D93" s="22">
        <v>90695190.120000005</v>
      </c>
      <c r="E93" s="22">
        <v>19569544.190000001</v>
      </c>
      <c r="F93" s="22">
        <v>19569544.190000001</v>
      </c>
      <c r="G93" s="12">
        <v>71125645.930000007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5" x14ac:dyDescent="0.35">
      <c r="A94" s="36" t="s">
        <v>329</v>
      </c>
      <c r="B94" s="23">
        <v>45222116</v>
      </c>
      <c r="C94" s="23">
        <v>-6005533.5599999996</v>
      </c>
      <c r="D94" s="23">
        <v>39216582.439999998</v>
      </c>
      <c r="E94" s="23">
        <v>2009803.41</v>
      </c>
      <c r="F94" s="23">
        <v>2009803.41</v>
      </c>
      <c r="G94" s="10">
        <v>37206779.030000001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36" t="s">
        <v>330</v>
      </c>
      <c r="B95" s="23">
        <v>918552</v>
      </c>
      <c r="C95" s="23">
        <v>9450671.1400000006</v>
      </c>
      <c r="D95" s="23">
        <v>10369223.140000001</v>
      </c>
      <c r="E95" s="23">
        <v>9592879.7899999991</v>
      </c>
      <c r="F95" s="23">
        <v>9592879.7899999991</v>
      </c>
      <c r="G95" s="10">
        <v>776343.35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36" t="s">
        <v>331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10"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36" t="s">
        <v>332</v>
      </c>
      <c r="B97" s="23">
        <v>890606</v>
      </c>
      <c r="C97" s="23">
        <v>106003.96</v>
      </c>
      <c r="D97" s="23">
        <v>996609.96</v>
      </c>
      <c r="E97" s="23">
        <v>302939.64</v>
      </c>
      <c r="F97" s="23">
        <v>302939.64</v>
      </c>
      <c r="G97" s="10">
        <v>693670.32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36" t="s">
        <v>333</v>
      </c>
      <c r="B98" s="23">
        <v>267906</v>
      </c>
      <c r="C98" s="23">
        <v>2535002</v>
      </c>
      <c r="D98" s="23">
        <v>2802908</v>
      </c>
      <c r="E98" s="23">
        <v>1987945.3</v>
      </c>
      <c r="F98" s="23">
        <v>1987945.3</v>
      </c>
      <c r="G98" s="10">
        <v>814962.7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5">
      <c r="A99" s="36" t="s">
        <v>334</v>
      </c>
      <c r="B99" s="23">
        <v>12321181</v>
      </c>
      <c r="C99" s="23">
        <v>-2212789.02</v>
      </c>
      <c r="D99" s="23">
        <v>10108391.98</v>
      </c>
      <c r="E99" s="23">
        <v>3540991.56</v>
      </c>
      <c r="F99" s="23">
        <v>3540991.56</v>
      </c>
      <c r="G99" s="10">
        <v>6567400.4199999999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5">
      <c r="A100" s="36" t="s">
        <v>335</v>
      </c>
      <c r="B100" s="23">
        <v>21455052</v>
      </c>
      <c r="C100" s="23">
        <v>1798531</v>
      </c>
      <c r="D100" s="23">
        <v>23253583</v>
      </c>
      <c r="E100" s="23">
        <v>1820030.18</v>
      </c>
      <c r="F100" s="23">
        <v>1820030.18</v>
      </c>
      <c r="G100" s="10">
        <v>21433552.82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5">
      <c r="A101" s="36" t="s">
        <v>336</v>
      </c>
      <c r="B101" s="23">
        <v>2420020</v>
      </c>
      <c r="C101" s="23">
        <v>1176846.6000000001</v>
      </c>
      <c r="D101" s="23">
        <v>3596866.6</v>
      </c>
      <c r="E101" s="23">
        <v>0</v>
      </c>
      <c r="F101" s="23">
        <v>0</v>
      </c>
      <c r="G101" s="10">
        <v>3596866.6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5">
      <c r="A102" s="36" t="s">
        <v>337</v>
      </c>
      <c r="B102" s="23">
        <v>46000</v>
      </c>
      <c r="C102" s="23">
        <v>305025</v>
      </c>
      <c r="D102" s="23">
        <v>351025</v>
      </c>
      <c r="E102" s="23">
        <v>314954.31</v>
      </c>
      <c r="F102" s="23">
        <v>314954.31</v>
      </c>
      <c r="G102" s="10">
        <v>36070.69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5">
      <c r="A103" s="44" t="s">
        <v>338</v>
      </c>
      <c r="B103" s="22">
        <v>347395136</v>
      </c>
      <c r="C103" s="22">
        <v>56220410.439999998</v>
      </c>
      <c r="D103" s="22">
        <v>403615546.44</v>
      </c>
      <c r="E103" s="22">
        <v>174218983.55000001</v>
      </c>
      <c r="F103" s="22">
        <v>172516197.53999999</v>
      </c>
      <c r="G103" s="12">
        <v>229396562.88999999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5">
      <c r="A104" s="36" t="s">
        <v>339</v>
      </c>
      <c r="B104" s="23">
        <v>126825757</v>
      </c>
      <c r="C104" s="23">
        <v>785945</v>
      </c>
      <c r="D104" s="23">
        <v>127611702</v>
      </c>
      <c r="E104" s="23">
        <v>47636734.439999998</v>
      </c>
      <c r="F104" s="23">
        <v>47636734.439999998</v>
      </c>
      <c r="G104" s="10">
        <v>79974967.560000002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5">
      <c r="A105" s="36" t="s">
        <v>340</v>
      </c>
      <c r="B105" s="23">
        <v>6030542</v>
      </c>
      <c r="C105" s="23">
        <v>-509142.2</v>
      </c>
      <c r="D105" s="23">
        <v>5521399.7999999998</v>
      </c>
      <c r="E105" s="23">
        <v>1567226.58</v>
      </c>
      <c r="F105" s="23">
        <v>1567226.58</v>
      </c>
      <c r="G105" s="10">
        <v>3954173.22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5">
      <c r="A106" s="36" t="s">
        <v>341</v>
      </c>
      <c r="B106" s="23">
        <v>47234875</v>
      </c>
      <c r="C106" s="23">
        <v>19473187.91</v>
      </c>
      <c r="D106" s="23">
        <v>66708062.909999996</v>
      </c>
      <c r="E106" s="23">
        <v>25937681.41</v>
      </c>
      <c r="F106" s="23">
        <v>24513201.41</v>
      </c>
      <c r="G106" s="10">
        <v>40770381.5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5">
      <c r="A107" s="36" t="s">
        <v>342</v>
      </c>
      <c r="B107" s="23">
        <v>0</v>
      </c>
      <c r="C107" s="23">
        <v>10957</v>
      </c>
      <c r="D107" s="23">
        <v>10957</v>
      </c>
      <c r="E107" s="23">
        <v>10674.32</v>
      </c>
      <c r="F107" s="23">
        <v>10674.32</v>
      </c>
      <c r="G107" s="10">
        <v>282.68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5">
      <c r="A108" s="36" t="s">
        <v>343</v>
      </c>
      <c r="B108" s="23">
        <v>159709847</v>
      </c>
      <c r="C108" s="23">
        <v>23731735.359999999</v>
      </c>
      <c r="D108" s="23">
        <v>183441582.36000001</v>
      </c>
      <c r="E108" s="23">
        <v>86541132.010000005</v>
      </c>
      <c r="F108" s="23">
        <v>86541132.010000005</v>
      </c>
      <c r="G108" s="10">
        <v>96900450.349999994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5">
      <c r="A109" s="36" t="s">
        <v>344</v>
      </c>
      <c r="B109" s="23">
        <v>687011</v>
      </c>
      <c r="C109" s="23">
        <v>178319.16</v>
      </c>
      <c r="D109" s="23">
        <v>865330.16</v>
      </c>
      <c r="E109" s="23">
        <v>297776</v>
      </c>
      <c r="F109" s="23">
        <v>297776</v>
      </c>
      <c r="G109" s="10">
        <v>567554.16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5">
      <c r="A110" s="36" t="s">
        <v>345</v>
      </c>
      <c r="B110" s="23">
        <v>2605504</v>
      </c>
      <c r="C110" s="23">
        <v>380047.15</v>
      </c>
      <c r="D110" s="23">
        <v>2985551.15</v>
      </c>
      <c r="E110" s="23">
        <v>863783.94</v>
      </c>
      <c r="F110" s="23">
        <v>863783.94</v>
      </c>
      <c r="G110" s="10">
        <v>2121767.21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5">
      <c r="A111" s="36" t="s">
        <v>346</v>
      </c>
      <c r="B111" s="23">
        <v>4147561</v>
      </c>
      <c r="C111" s="23">
        <v>1536924.78</v>
      </c>
      <c r="D111" s="23">
        <v>5684485.7800000003</v>
      </c>
      <c r="E111" s="23">
        <v>739199.02</v>
      </c>
      <c r="F111" s="23">
        <v>739199.02</v>
      </c>
      <c r="G111" s="10">
        <v>4945286.76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5">
      <c r="A112" s="36" t="s">
        <v>347</v>
      </c>
      <c r="B112" s="23">
        <v>154039</v>
      </c>
      <c r="C112" s="23">
        <v>10632436.279999999</v>
      </c>
      <c r="D112" s="23">
        <v>10786475.279999999</v>
      </c>
      <c r="E112" s="23">
        <v>10624775.83</v>
      </c>
      <c r="F112" s="23">
        <v>10346469.82</v>
      </c>
      <c r="G112" s="10">
        <v>161699.45000000001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5" x14ac:dyDescent="0.35">
      <c r="A113" s="44" t="s">
        <v>348</v>
      </c>
      <c r="B113" s="22">
        <v>7234656520</v>
      </c>
      <c r="C113" s="22">
        <v>217410833.90000001</v>
      </c>
      <c r="D113" s="22">
        <v>7452067353.8999996</v>
      </c>
      <c r="E113" s="22">
        <v>3845948930.1599998</v>
      </c>
      <c r="F113" s="22">
        <v>3775974413.4000001</v>
      </c>
      <c r="G113" s="12">
        <v>3606118423.7399998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5">
      <c r="A114" s="36" t="s">
        <v>349</v>
      </c>
      <c r="B114" s="23">
        <v>7012300192</v>
      </c>
      <c r="C114" s="23">
        <v>175364336.22999999</v>
      </c>
      <c r="D114" s="23">
        <v>7187664528.2299995</v>
      </c>
      <c r="E114" s="23">
        <v>3668680735.1700001</v>
      </c>
      <c r="F114" s="23">
        <v>3612640749.1100001</v>
      </c>
      <c r="G114" s="10">
        <v>3518983793.0599999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5">
      <c r="A115" s="36" t="s">
        <v>350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10"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5">
      <c r="A116" s="36" t="s">
        <v>351</v>
      </c>
      <c r="B116" s="23">
        <v>88214499</v>
      </c>
      <c r="C116" s="23">
        <v>66045098.030000001</v>
      </c>
      <c r="D116" s="23">
        <v>154259597.03</v>
      </c>
      <c r="E116" s="23">
        <v>89820906.650000006</v>
      </c>
      <c r="F116" s="23">
        <v>75886375.950000003</v>
      </c>
      <c r="G116" s="10">
        <v>64438690.380000003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5">
      <c r="A117" s="36" t="s">
        <v>352</v>
      </c>
      <c r="B117" s="23">
        <v>134141829</v>
      </c>
      <c r="C117" s="23">
        <v>-23998600.359999999</v>
      </c>
      <c r="D117" s="23">
        <v>110143228.64</v>
      </c>
      <c r="E117" s="23">
        <v>87447288.340000004</v>
      </c>
      <c r="F117" s="23">
        <v>87447288.340000004</v>
      </c>
      <c r="G117" s="10">
        <v>22695940.300000001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5">
      <c r="A118" s="36" t="s">
        <v>353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10"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5">
      <c r="A119" s="36" t="s">
        <v>354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10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5">
      <c r="A120" s="36" t="s">
        <v>355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10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5">
      <c r="A121" s="36" t="s">
        <v>356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10"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5">
      <c r="A122" s="36" t="s">
        <v>357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10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5" x14ac:dyDescent="0.35">
      <c r="A123" s="44" t="s">
        <v>358</v>
      </c>
      <c r="B123" s="22">
        <v>46391320</v>
      </c>
      <c r="C123" s="22">
        <v>-13079529.76</v>
      </c>
      <c r="D123" s="22">
        <v>33311790.239999998</v>
      </c>
      <c r="E123" s="22">
        <v>3072988.55</v>
      </c>
      <c r="F123" s="22">
        <v>3072988.55</v>
      </c>
      <c r="G123" s="12">
        <v>30238801.690000001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5">
      <c r="A124" s="36" t="s">
        <v>359</v>
      </c>
      <c r="B124" s="23">
        <v>594335</v>
      </c>
      <c r="C124" s="23">
        <v>2882730</v>
      </c>
      <c r="D124" s="23">
        <v>3477065</v>
      </c>
      <c r="E124" s="23">
        <v>2712724.56</v>
      </c>
      <c r="F124" s="23">
        <v>2712724.56</v>
      </c>
      <c r="G124" s="10">
        <v>764340.44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5">
      <c r="A125" s="36" t="s">
        <v>360</v>
      </c>
      <c r="B125" s="23">
        <v>35164718</v>
      </c>
      <c r="C125" s="23">
        <v>-16052130</v>
      </c>
      <c r="D125" s="23">
        <v>19112588</v>
      </c>
      <c r="E125" s="23">
        <v>270393.99</v>
      </c>
      <c r="F125" s="23">
        <v>270393.99</v>
      </c>
      <c r="G125" s="10">
        <v>18842194.010000002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5">
      <c r="A126" s="36" t="s">
        <v>361</v>
      </c>
      <c r="B126" s="23">
        <v>298304</v>
      </c>
      <c r="C126" s="23">
        <v>20950</v>
      </c>
      <c r="D126" s="23">
        <v>319254</v>
      </c>
      <c r="E126" s="23">
        <v>20950</v>
      </c>
      <c r="F126" s="23">
        <v>20950</v>
      </c>
      <c r="G126" s="10">
        <v>298304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5">
      <c r="A127" s="36" t="s">
        <v>362</v>
      </c>
      <c r="B127" s="23">
        <v>8250000</v>
      </c>
      <c r="C127" s="23">
        <v>0</v>
      </c>
      <c r="D127" s="23">
        <v>8250000</v>
      </c>
      <c r="E127" s="23">
        <v>0</v>
      </c>
      <c r="F127" s="23">
        <v>0</v>
      </c>
      <c r="G127" s="10">
        <v>8250000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5">
      <c r="A128" s="36" t="s">
        <v>363</v>
      </c>
      <c r="B128" s="23">
        <v>1010745</v>
      </c>
      <c r="C128" s="23">
        <v>0</v>
      </c>
      <c r="D128" s="23">
        <v>1010745</v>
      </c>
      <c r="E128" s="23">
        <v>0</v>
      </c>
      <c r="F128" s="23">
        <v>0</v>
      </c>
      <c r="G128" s="10">
        <v>1010745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5">
      <c r="A129" s="36" t="s">
        <v>364</v>
      </c>
      <c r="B129" s="23">
        <v>1073218</v>
      </c>
      <c r="C129" s="23">
        <v>49420.24</v>
      </c>
      <c r="D129" s="23">
        <v>1122638.24</v>
      </c>
      <c r="E129" s="23">
        <v>49420</v>
      </c>
      <c r="F129" s="23">
        <v>49420</v>
      </c>
      <c r="G129" s="10">
        <v>1073218.24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5">
      <c r="A130" s="36" t="s">
        <v>365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  <c r="G130" s="10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5">
      <c r="A131" s="36" t="s">
        <v>366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10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5">
      <c r="A132" s="36" t="s">
        <v>367</v>
      </c>
      <c r="B132" s="23">
        <v>0</v>
      </c>
      <c r="C132" s="23">
        <v>19500</v>
      </c>
      <c r="D132" s="23">
        <v>19500</v>
      </c>
      <c r="E132" s="23">
        <v>19500</v>
      </c>
      <c r="F132" s="23">
        <v>19500</v>
      </c>
      <c r="G132" s="10"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5">
      <c r="A133" s="44" t="s">
        <v>368</v>
      </c>
      <c r="B133" s="22">
        <v>179521505</v>
      </c>
      <c r="C133" s="22">
        <v>-155523837.75</v>
      </c>
      <c r="D133" s="22">
        <v>23997667.25</v>
      </c>
      <c r="E133" s="22">
        <v>6762733.25</v>
      </c>
      <c r="F133" s="22">
        <v>6762733.25</v>
      </c>
      <c r="G133" s="12">
        <v>17234934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5">
      <c r="A134" s="36" t="s">
        <v>369</v>
      </c>
      <c r="B134" s="23">
        <v>5500000</v>
      </c>
      <c r="C134" s="23">
        <v>0</v>
      </c>
      <c r="D134" s="23">
        <v>5500000</v>
      </c>
      <c r="E134" s="23">
        <v>0</v>
      </c>
      <c r="F134" s="23">
        <v>0</v>
      </c>
      <c r="G134" s="10">
        <v>5500000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5">
      <c r="A135" s="36" t="s">
        <v>370</v>
      </c>
      <c r="B135" s="23">
        <v>174021505</v>
      </c>
      <c r="C135" s="23">
        <v>-155523837.75</v>
      </c>
      <c r="D135" s="23">
        <v>18497667.25</v>
      </c>
      <c r="E135" s="23">
        <v>6762733.25</v>
      </c>
      <c r="F135" s="23">
        <v>6762733.25</v>
      </c>
      <c r="G135" s="10">
        <v>11734934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5">
      <c r="A136" s="36" t="s">
        <v>371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10"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5">
      <c r="A137" s="44" t="s">
        <v>372</v>
      </c>
      <c r="B137" s="22">
        <v>0</v>
      </c>
      <c r="C137" s="22">
        <v>0</v>
      </c>
      <c r="D137" s="22">
        <v>0</v>
      </c>
      <c r="E137" s="22">
        <v>0</v>
      </c>
      <c r="F137" s="22">
        <v>0</v>
      </c>
      <c r="G137" s="12"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5">
      <c r="A138" s="36" t="s">
        <v>373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  <c r="G138" s="10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5">
      <c r="A139" s="36" t="s">
        <v>374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  <c r="G139" s="10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5">
      <c r="A140" s="36" t="s">
        <v>375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10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5">
      <c r="A141" s="36" t="s">
        <v>376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  <c r="G141" s="10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5" x14ac:dyDescent="0.35">
      <c r="A142" s="36" t="s">
        <v>377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10"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5">
      <c r="A143" s="36" t="s">
        <v>378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10"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5">
      <c r="A144" s="36" t="s">
        <v>379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  <c r="G144" s="10"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5">
      <c r="A145" s="44" t="s">
        <v>380</v>
      </c>
      <c r="B145" s="22">
        <v>3161702458</v>
      </c>
      <c r="C145" s="22">
        <v>-22336171.690000001</v>
      </c>
      <c r="D145" s="22">
        <v>3139366286.3099999</v>
      </c>
      <c r="E145" s="22">
        <v>1732825195.3099999</v>
      </c>
      <c r="F145" s="22">
        <v>1732825195.3099999</v>
      </c>
      <c r="G145" s="12">
        <v>1406541091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5">
      <c r="A146" s="36" t="s">
        <v>381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10"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5">
      <c r="A147" s="36" t="s">
        <v>382</v>
      </c>
      <c r="B147" s="23">
        <v>3161702458</v>
      </c>
      <c r="C147" s="23">
        <v>-22336171.690000001</v>
      </c>
      <c r="D147" s="23">
        <v>3139366286.3099999</v>
      </c>
      <c r="E147" s="23">
        <v>1732825195.3099999</v>
      </c>
      <c r="F147" s="23">
        <v>1732825195.3099999</v>
      </c>
      <c r="G147" s="10">
        <v>1406541091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5">
      <c r="A148" s="36" t="s">
        <v>383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10"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5">
      <c r="A149" s="44" t="s">
        <v>384</v>
      </c>
      <c r="B149" s="22">
        <v>652656881</v>
      </c>
      <c r="C149" s="22">
        <v>0</v>
      </c>
      <c r="D149" s="22">
        <v>652656881</v>
      </c>
      <c r="E149" s="22">
        <v>206954248.58000001</v>
      </c>
      <c r="F149" s="22">
        <v>206954248.58000001</v>
      </c>
      <c r="G149" s="12">
        <v>445702632.42000002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5">
      <c r="A150" s="36" t="s">
        <v>385</v>
      </c>
      <c r="B150" s="23">
        <v>128407344</v>
      </c>
      <c r="C150" s="23">
        <v>16092</v>
      </c>
      <c r="D150" s="23">
        <v>128423436</v>
      </c>
      <c r="E150" s="23">
        <v>55495344.399999999</v>
      </c>
      <c r="F150" s="23">
        <v>55495344.399999999</v>
      </c>
      <c r="G150" s="10">
        <v>72928091.599999994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5">
      <c r="A151" s="36" t="s">
        <v>386</v>
      </c>
      <c r="B151" s="23">
        <v>515317250</v>
      </c>
      <c r="C151" s="23">
        <v>-449523</v>
      </c>
      <c r="D151" s="23">
        <v>514867727</v>
      </c>
      <c r="E151" s="23">
        <v>147804727.66999999</v>
      </c>
      <c r="F151" s="23">
        <v>147804727.66999999</v>
      </c>
      <c r="G151" s="10">
        <v>367062999.32999998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5">
      <c r="A152" s="36" t="s">
        <v>387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10"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5">
      <c r="A153" s="36" t="s">
        <v>388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10"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5">
      <c r="A154" s="36" t="s">
        <v>389</v>
      </c>
      <c r="B154" s="23">
        <v>8932287</v>
      </c>
      <c r="C154" s="23">
        <v>433431</v>
      </c>
      <c r="D154" s="23">
        <v>9365718</v>
      </c>
      <c r="E154" s="23">
        <v>3654176.51</v>
      </c>
      <c r="F154" s="23">
        <v>3654176.51</v>
      </c>
      <c r="G154" s="10">
        <v>5711541.4900000002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5">
      <c r="A155" s="36" t="s">
        <v>390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10"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5">
      <c r="A156" s="36" t="s">
        <v>391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10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5">
      <c r="A157" s="122" t="s">
        <v>393</v>
      </c>
      <c r="B157" s="118">
        <v>44096239578</v>
      </c>
      <c r="C157" s="118">
        <v>1239454754.48</v>
      </c>
      <c r="D157" s="118">
        <v>45335694332.480003</v>
      </c>
      <c r="E157" s="118">
        <v>20222851153.990002</v>
      </c>
      <c r="F157" s="118">
        <v>19314043201.860001</v>
      </c>
      <c r="G157" s="119">
        <v>25112843178.490002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5">
      <c r="A158" s="166" t="s">
        <v>1</v>
      </c>
      <c r="B158" s="166"/>
      <c r="C158" s="166"/>
      <c r="D158" s="166"/>
      <c r="E158" s="166"/>
      <c r="F158" s="166"/>
      <c r="G158" s="16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</sheetData>
  <mergeCells count="12">
    <mergeCell ref="A158:G158"/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0458E-D0C1-4416-A4B6-D9AFC9499189}">
  <dimension ref="A1:Z219"/>
  <sheetViews>
    <sheetView topLeftCell="B1" workbookViewId="0">
      <selection activeCell="A198" sqref="A1:G198"/>
    </sheetView>
  </sheetViews>
  <sheetFormatPr baseColWidth="10" defaultRowHeight="14.5" x14ac:dyDescent="0.35"/>
  <cols>
    <col min="1" max="1" width="70.7265625" customWidth="1"/>
    <col min="2" max="7" width="20.7265625" customWidth="1"/>
  </cols>
  <sheetData>
    <row r="1" spans="1:26" x14ac:dyDescent="0.35">
      <c r="A1" s="164" t="s">
        <v>0</v>
      </c>
      <c r="B1" s="164"/>
      <c r="C1" s="164"/>
      <c r="D1" s="164"/>
      <c r="E1" s="164"/>
      <c r="F1" s="164"/>
      <c r="G1" s="164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x14ac:dyDescent="0.35">
      <c r="A2" s="164" t="s">
        <v>314</v>
      </c>
      <c r="B2" s="164"/>
      <c r="C2" s="164"/>
      <c r="D2" s="164"/>
      <c r="E2" s="164"/>
      <c r="F2" s="164"/>
      <c r="G2" s="164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x14ac:dyDescent="0.35">
      <c r="A3" s="164" t="s">
        <v>429</v>
      </c>
      <c r="B3" s="164"/>
      <c r="C3" s="164"/>
      <c r="D3" s="164"/>
      <c r="E3" s="164"/>
      <c r="F3" s="164"/>
      <c r="G3" s="164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x14ac:dyDescent="0.35">
      <c r="A4" s="164" t="s">
        <v>125</v>
      </c>
      <c r="B4" s="164"/>
      <c r="C4" s="164"/>
      <c r="D4" s="164"/>
      <c r="E4" s="164"/>
      <c r="F4" s="164"/>
      <c r="G4" s="164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x14ac:dyDescent="0.35">
      <c r="A5" s="164" t="s">
        <v>126</v>
      </c>
      <c r="B5" s="164"/>
      <c r="C5" s="164"/>
      <c r="D5" s="164"/>
      <c r="E5" s="164"/>
      <c r="F5" s="164"/>
      <c r="G5" s="164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x14ac:dyDescent="0.35">
      <c r="A6" s="103"/>
      <c r="B6" s="148" t="s">
        <v>316</v>
      </c>
      <c r="C6" s="148"/>
      <c r="D6" s="148"/>
      <c r="E6" s="148"/>
      <c r="F6" s="148"/>
      <c r="G6" s="151" t="s">
        <v>317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x14ac:dyDescent="0.35">
      <c r="A7" s="104" t="s">
        <v>218</v>
      </c>
      <c r="B7" s="157" t="s">
        <v>318</v>
      </c>
      <c r="C7" s="97" t="s">
        <v>246</v>
      </c>
      <c r="D7" s="157" t="s">
        <v>247</v>
      </c>
      <c r="E7" s="157" t="s">
        <v>201</v>
      </c>
      <c r="F7" s="157" t="s">
        <v>204</v>
      </c>
      <c r="G7" s="1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x14ac:dyDescent="0.35">
      <c r="A8" s="105" t="s">
        <v>250</v>
      </c>
      <c r="B8" s="158"/>
      <c r="C8" s="98" t="s">
        <v>251</v>
      </c>
      <c r="D8" s="158"/>
      <c r="E8" s="158"/>
      <c r="F8" s="158"/>
      <c r="G8" s="106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x14ac:dyDescent="0.35">
      <c r="A9" s="29" t="s">
        <v>430</v>
      </c>
      <c r="B9" s="7">
        <v>25485589578</v>
      </c>
      <c r="C9" s="7">
        <v>1151839443.9200001</v>
      </c>
      <c r="D9" s="7">
        <v>26637429021.919998</v>
      </c>
      <c r="E9" s="7">
        <v>11302519940.49</v>
      </c>
      <c r="F9" s="7">
        <v>10465389291.129999</v>
      </c>
      <c r="G9" s="8">
        <v>15334909081.43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x14ac:dyDescent="0.35">
      <c r="A10" s="44" t="s">
        <v>431</v>
      </c>
      <c r="B10" s="22">
        <v>16659824069</v>
      </c>
      <c r="C10" s="22">
        <v>1039587303.47</v>
      </c>
      <c r="D10" s="22">
        <v>17699411372.470001</v>
      </c>
      <c r="E10" s="22">
        <v>7571037832.6499996</v>
      </c>
      <c r="F10" s="22">
        <v>7144042088.0600004</v>
      </c>
      <c r="G10" s="12">
        <v>10128373539.82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x14ac:dyDescent="0.35">
      <c r="A11" s="36" t="s">
        <v>432</v>
      </c>
      <c r="B11" s="23">
        <v>28442800</v>
      </c>
      <c r="C11" s="23">
        <v>870152.63</v>
      </c>
      <c r="D11" s="23">
        <v>29312952.629999999</v>
      </c>
      <c r="E11" s="23">
        <v>13349562.82</v>
      </c>
      <c r="F11" s="23">
        <v>12936178.289999999</v>
      </c>
      <c r="G11" s="10">
        <v>15963389.810000001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x14ac:dyDescent="0.35">
      <c r="A12" s="36" t="s">
        <v>433</v>
      </c>
      <c r="B12" s="23">
        <v>452169275</v>
      </c>
      <c r="C12" s="23">
        <v>-32890139.260000002</v>
      </c>
      <c r="D12" s="23">
        <v>419279135.74000001</v>
      </c>
      <c r="E12" s="23">
        <v>183314365.58000001</v>
      </c>
      <c r="F12" s="23">
        <v>170512230.66</v>
      </c>
      <c r="G12" s="10">
        <v>235964770.16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x14ac:dyDescent="0.35">
      <c r="A13" s="36" t="s">
        <v>434</v>
      </c>
      <c r="B13" s="23">
        <v>14737665</v>
      </c>
      <c r="C13" s="23">
        <v>-505699.83</v>
      </c>
      <c r="D13" s="23">
        <v>14231965.17</v>
      </c>
      <c r="E13" s="23">
        <v>6335578.7599999998</v>
      </c>
      <c r="F13" s="23">
        <v>6067933.1600000001</v>
      </c>
      <c r="G13" s="10">
        <v>7896386.4100000001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x14ac:dyDescent="0.35">
      <c r="A14" s="36" t="s">
        <v>435</v>
      </c>
      <c r="B14" s="23">
        <v>4837938339</v>
      </c>
      <c r="C14" s="23">
        <v>2672281.5699999998</v>
      </c>
      <c r="D14" s="23">
        <v>4840610620.5699997</v>
      </c>
      <c r="E14" s="23">
        <v>1826238052.8499999</v>
      </c>
      <c r="F14" s="23">
        <v>1656709615.24</v>
      </c>
      <c r="G14" s="10">
        <v>3014372567.7199998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x14ac:dyDescent="0.35">
      <c r="A15" s="36" t="s">
        <v>436</v>
      </c>
      <c r="B15" s="23">
        <v>2901554421</v>
      </c>
      <c r="C15" s="23">
        <v>-109831493.92</v>
      </c>
      <c r="D15" s="23">
        <v>2791722927.0799999</v>
      </c>
      <c r="E15" s="23">
        <v>1642673679.73</v>
      </c>
      <c r="F15" s="23">
        <v>1608820782.0799999</v>
      </c>
      <c r="G15" s="10">
        <v>1149049247.3499999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x14ac:dyDescent="0.35">
      <c r="A16" s="36" t="s">
        <v>437</v>
      </c>
      <c r="B16" s="23">
        <v>423013736</v>
      </c>
      <c r="C16" s="23">
        <v>-16885789</v>
      </c>
      <c r="D16" s="23">
        <v>406127947</v>
      </c>
      <c r="E16" s="23">
        <v>175277688.16999999</v>
      </c>
      <c r="F16" s="23">
        <v>164894073.46000001</v>
      </c>
      <c r="G16" s="10">
        <v>230850258.83000001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x14ac:dyDescent="0.35">
      <c r="A17" s="36" t="s">
        <v>438</v>
      </c>
      <c r="B17" s="23">
        <v>257342821</v>
      </c>
      <c r="C17" s="23">
        <v>-18198729.18</v>
      </c>
      <c r="D17" s="23">
        <v>239144091.81999999</v>
      </c>
      <c r="E17" s="23">
        <v>97974089.349999994</v>
      </c>
      <c r="F17" s="23">
        <v>72426323.680000007</v>
      </c>
      <c r="G17" s="10">
        <v>141170002.47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x14ac:dyDescent="0.35">
      <c r="A18" s="36" t="s">
        <v>439</v>
      </c>
      <c r="B18" s="23">
        <v>399082255</v>
      </c>
      <c r="C18" s="23">
        <v>-51234325.200000003</v>
      </c>
      <c r="D18" s="23">
        <v>347847929.80000001</v>
      </c>
      <c r="E18" s="23">
        <v>211606488.66999999</v>
      </c>
      <c r="F18" s="23">
        <v>205845754.02000001</v>
      </c>
      <c r="G18" s="10">
        <v>136241441.13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x14ac:dyDescent="0.35">
      <c r="A19" s="36" t="s">
        <v>440</v>
      </c>
      <c r="B19" s="23">
        <v>123063288</v>
      </c>
      <c r="C19" s="23">
        <v>-43293058.109999999</v>
      </c>
      <c r="D19" s="23">
        <v>79770229.890000001</v>
      </c>
      <c r="E19" s="23">
        <v>31201398.359999999</v>
      </c>
      <c r="F19" s="23">
        <v>28710691.649999999</v>
      </c>
      <c r="G19" s="10">
        <v>48568831.530000001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x14ac:dyDescent="0.35">
      <c r="A20" s="36" t="s">
        <v>441</v>
      </c>
      <c r="B20" s="23">
        <v>53332011</v>
      </c>
      <c r="C20" s="23">
        <v>-2048653.22</v>
      </c>
      <c r="D20" s="23">
        <v>51283357.780000001</v>
      </c>
      <c r="E20" s="23">
        <v>22800862.120000001</v>
      </c>
      <c r="F20" s="23">
        <v>18258689.719999999</v>
      </c>
      <c r="G20" s="10">
        <v>28482495.66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x14ac:dyDescent="0.35">
      <c r="A21" s="36" t="s">
        <v>442</v>
      </c>
      <c r="B21" s="23">
        <v>89757075</v>
      </c>
      <c r="C21" s="23">
        <v>3052787.69</v>
      </c>
      <c r="D21" s="23">
        <v>92809862.689999998</v>
      </c>
      <c r="E21" s="23">
        <v>42473994.840000004</v>
      </c>
      <c r="F21" s="23">
        <v>40859367.299999997</v>
      </c>
      <c r="G21" s="10">
        <v>50335867.850000001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x14ac:dyDescent="0.35">
      <c r="A22" s="36" t="s">
        <v>443</v>
      </c>
      <c r="B22" s="23">
        <v>467907625</v>
      </c>
      <c r="C22" s="23">
        <v>83901056.340000004</v>
      </c>
      <c r="D22" s="23">
        <v>551808681.34000003</v>
      </c>
      <c r="E22" s="23">
        <v>209322338.72</v>
      </c>
      <c r="F22" s="23">
        <v>172888276.21000001</v>
      </c>
      <c r="G22" s="10">
        <v>342486342.62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x14ac:dyDescent="0.35">
      <c r="A23" s="36" t="s">
        <v>444</v>
      </c>
      <c r="B23" s="23">
        <v>1350000</v>
      </c>
      <c r="C23" s="23">
        <v>-579741</v>
      </c>
      <c r="D23" s="23">
        <v>770259</v>
      </c>
      <c r="E23" s="23">
        <v>0</v>
      </c>
      <c r="F23" s="23">
        <v>0</v>
      </c>
      <c r="G23" s="10">
        <v>770259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x14ac:dyDescent="0.35">
      <c r="A24" s="36" t="s">
        <v>445</v>
      </c>
      <c r="B24" s="23">
        <v>831942010</v>
      </c>
      <c r="C24" s="23">
        <v>-425666</v>
      </c>
      <c r="D24" s="23">
        <v>831516344</v>
      </c>
      <c r="E24" s="23">
        <v>336445239.22000003</v>
      </c>
      <c r="F24" s="23">
        <v>328072027.52999997</v>
      </c>
      <c r="G24" s="10">
        <v>495071104.77999997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x14ac:dyDescent="0.35">
      <c r="A25" s="36" t="s">
        <v>446</v>
      </c>
      <c r="B25" s="23">
        <v>3698391588</v>
      </c>
      <c r="C25" s="23">
        <v>64150000</v>
      </c>
      <c r="D25" s="23">
        <v>3762541588</v>
      </c>
      <c r="E25" s="23">
        <v>1913688909.1400001</v>
      </c>
      <c r="F25" s="23">
        <v>1913412150.71</v>
      </c>
      <c r="G25" s="10">
        <v>1848852678.8599999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x14ac:dyDescent="0.35">
      <c r="A26" s="36" t="s">
        <v>447</v>
      </c>
      <c r="B26" s="23">
        <v>291033043</v>
      </c>
      <c r="C26" s="23">
        <v>-177298316.16999999</v>
      </c>
      <c r="D26" s="23">
        <v>113734726.83</v>
      </c>
      <c r="E26" s="23">
        <v>32375360.609999999</v>
      </c>
      <c r="F26" s="23">
        <v>32375360.609999999</v>
      </c>
      <c r="G26" s="10">
        <v>81359366.219999999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x14ac:dyDescent="0.35">
      <c r="A27" s="36" t="s">
        <v>448</v>
      </c>
      <c r="B27" s="23">
        <v>114926646</v>
      </c>
      <c r="C27" s="23">
        <v>-1693202.66</v>
      </c>
      <c r="D27" s="23">
        <v>113233443.34</v>
      </c>
      <c r="E27" s="23">
        <v>50341573.770000003</v>
      </c>
      <c r="F27" s="23">
        <v>46948784.759999998</v>
      </c>
      <c r="G27" s="10">
        <v>62891869.57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x14ac:dyDescent="0.35">
      <c r="A28" s="36" t="s">
        <v>449</v>
      </c>
      <c r="B28" s="23">
        <v>426909569</v>
      </c>
      <c r="C28" s="23">
        <v>-2551658.7599999998</v>
      </c>
      <c r="D28" s="23">
        <v>424357910.24000001</v>
      </c>
      <c r="E28" s="23">
        <v>190055546.05000001</v>
      </c>
      <c r="F28" s="23">
        <v>186133018.84999999</v>
      </c>
      <c r="G28" s="10">
        <v>234302364.19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x14ac:dyDescent="0.35">
      <c r="A29" s="36" t="s">
        <v>450</v>
      </c>
      <c r="B29" s="23">
        <v>984897674</v>
      </c>
      <c r="C29" s="23">
        <v>1364702368.5699999</v>
      </c>
      <c r="D29" s="23">
        <v>2349600042.5700002</v>
      </c>
      <c r="E29" s="23">
        <v>479891316.93000001</v>
      </c>
      <c r="F29" s="23">
        <v>423452873.95999998</v>
      </c>
      <c r="G29" s="10">
        <v>1869708725.6400001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x14ac:dyDescent="0.35">
      <c r="A30" s="36" t="s">
        <v>451</v>
      </c>
      <c r="B30" s="23">
        <v>92990756</v>
      </c>
      <c r="C30" s="23">
        <v>-38492859.770000003</v>
      </c>
      <c r="D30" s="23">
        <v>54497896.229999997</v>
      </c>
      <c r="E30" s="23">
        <v>24090902.59</v>
      </c>
      <c r="F30" s="23">
        <v>18299225.629999999</v>
      </c>
      <c r="G30" s="10">
        <v>30406993.640000001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x14ac:dyDescent="0.35">
      <c r="A31" s="36" t="s">
        <v>452</v>
      </c>
      <c r="B31" s="23">
        <v>66077040</v>
      </c>
      <c r="C31" s="23">
        <v>-12110645.35</v>
      </c>
      <c r="D31" s="23">
        <v>53966394.649999999</v>
      </c>
      <c r="E31" s="23">
        <v>26189784.25</v>
      </c>
      <c r="F31" s="23">
        <v>24311019.850000001</v>
      </c>
      <c r="G31" s="10">
        <v>27776610.399999999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x14ac:dyDescent="0.35">
      <c r="A32" s="36" t="s">
        <v>453</v>
      </c>
      <c r="B32" s="23">
        <v>102964432</v>
      </c>
      <c r="C32" s="23">
        <v>28278634.100000001</v>
      </c>
      <c r="D32" s="23">
        <v>131243066.09999999</v>
      </c>
      <c r="E32" s="23">
        <v>55391100.119999997</v>
      </c>
      <c r="F32" s="23">
        <v>12107710.689999999</v>
      </c>
      <c r="G32" s="10">
        <v>75851965.980000004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x14ac:dyDescent="0.35">
      <c r="A33" s="44" t="s">
        <v>454</v>
      </c>
      <c r="B33" s="22">
        <v>219358234</v>
      </c>
      <c r="C33" s="22">
        <v>6241500</v>
      </c>
      <c r="D33" s="22">
        <v>225599734</v>
      </c>
      <c r="E33" s="22">
        <v>113099439</v>
      </c>
      <c r="F33" s="22">
        <v>113099439</v>
      </c>
      <c r="G33" s="12">
        <v>112500295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x14ac:dyDescent="0.35">
      <c r="A34" s="36" t="s">
        <v>455</v>
      </c>
      <c r="B34" s="23">
        <v>219358234</v>
      </c>
      <c r="C34" s="23">
        <v>6241500</v>
      </c>
      <c r="D34" s="23">
        <v>225599734</v>
      </c>
      <c r="E34" s="23">
        <v>113099439</v>
      </c>
      <c r="F34" s="23">
        <v>113099439</v>
      </c>
      <c r="G34" s="10">
        <v>112500295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x14ac:dyDescent="0.35">
      <c r="A35" s="44" t="s">
        <v>456</v>
      </c>
      <c r="B35" s="22">
        <v>611036980</v>
      </c>
      <c r="C35" s="22">
        <v>0</v>
      </c>
      <c r="D35" s="22">
        <v>611036980</v>
      </c>
      <c r="E35" s="22">
        <v>305568148</v>
      </c>
      <c r="F35" s="22">
        <v>305568148</v>
      </c>
      <c r="G35" s="12">
        <v>305468832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x14ac:dyDescent="0.35">
      <c r="A36" s="36" t="s">
        <v>457</v>
      </c>
      <c r="B36" s="23">
        <v>611036980</v>
      </c>
      <c r="C36" s="23">
        <v>0</v>
      </c>
      <c r="D36" s="23">
        <v>611036980</v>
      </c>
      <c r="E36" s="23">
        <v>305568148</v>
      </c>
      <c r="F36" s="23">
        <v>305568148</v>
      </c>
      <c r="G36" s="10">
        <v>305468832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x14ac:dyDescent="0.35">
      <c r="A37" s="44" t="s">
        <v>458</v>
      </c>
      <c r="B37" s="22">
        <v>531682106</v>
      </c>
      <c r="C37" s="22">
        <v>200000</v>
      </c>
      <c r="D37" s="22">
        <v>531882106</v>
      </c>
      <c r="E37" s="22">
        <v>287991592</v>
      </c>
      <c r="F37" s="22">
        <v>287991592</v>
      </c>
      <c r="G37" s="12">
        <v>243890514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x14ac:dyDescent="0.35">
      <c r="A38" s="36" t="s">
        <v>459</v>
      </c>
      <c r="B38" s="23">
        <v>28525758</v>
      </c>
      <c r="C38" s="23">
        <v>0</v>
      </c>
      <c r="D38" s="23">
        <v>28525758</v>
      </c>
      <c r="E38" s="23">
        <v>15067292</v>
      </c>
      <c r="F38" s="23">
        <v>15067292</v>
      </c>
      <c r="G38" s="10">
        <v>13458466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:26" x14ac:dyDescent="0.35">
      <c r="A39" s="36" t="s">
        <v>460</v>
      </c>
      <c r="B39" s="23">
        <v>208235748</v>
      </c>
      <c r="C39" s="23">
        <v>0</v>
      </c>
      <c r="D39" s="23">
        <v>208235748</v>
      </c>
      <c r="E39" s="23">
        <v>97796695</v>
      </c>
      <c r="F39" s="23">
        <v>97796695</v>
      </c>
      <c r="G39" s="10">
        <v>110439053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26" x14ac:dyDescent="0.35">
      <c r="A40" s="36" t="s">
        <v>461</v>
      </c>
      <c r="B40" s="23">
        <v>36796032</v>
      </c>
      <c r="C40" s="23">
        <v>200000</v>
      </c>
      <c r="D40" s="23">
        <v>36996032</v>
      </c>
      <c r="E40" s="23">
        <v>17208061</v>
      </c>
      <c r="F40" s="23">
        <v>17208061</v>
      </c>
      <c r="G40" s="10">
        <v>19787971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 x14ac:dyDescent="0.35">
      <c r="A41" s="36" t="s">
        <v>462</v>
      </c>
      <c r="B41" s="23">
        <v>27638025</v>
      </c>
      <c r="C41" s="23">
        <v>0</v>
      </c>
      <c r="D41" s="23">
        <v>27638025</v>
      </c>
      <c r="E41" s="23">
        <v>13987610</v>
      </c>
      <c r="F41" s="23">
        <v>13987610</v>
      </c>
      <c r="G41" s="10">
        <v>13650415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x14ac:dyDescent="0.35">
      <c r="A42" s="36" t="s">
        <v>463</v>
      </c>
      <c r="B42" s="23">
        <v>201900416</v>
      </c>
      <c r="C42" s="23">
        <v>0</v>
      </c>
      <c r="D42" s="23">
        <v>201900416</v>
      </c>
      <c r="E42" s="23">
        <v>127288055</v>
      </c>
      <c r="F42" s="23">
        <v>127288055</v>
      </c>
      <c r="G42" s="10">
        <v>74612361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x14ac:dyDescent="0.35">
      <c r="A43" s="36" t="s">
        <v>464</v>
      </c>
      <c r="B43" s="23">
        <v>28586127</v>
      </c>
      <c r="C43" s="23">
        <v>0</v>
      </c>
      <c r="D43" s="23">
        <v>28586127</v>
      </c>
      <c r="E43" s="23">
        <v>16643879</v>
      </c>
      <c r="F43" s="23">
        <v>16643879</v>
      </c>
      <c r="G43" s="10">
        <v>11942248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26.5" x14ac:dyDescent="0.35">
      <c r="A44" s="44" t="s">
        <v>465</v>
      </c>
      <c r="B44" s="22">
        <v>5513725729</v>
      </c>
      <c r="C44" s="22">
        <v>105810640.45</v>
      </c>
      <c r="D44" s="22">
        <v>5619536369.4499998</v>
      </c>
      <c r="E44" s="22">
        <v>3016925362.8400002</v>
      </c>
      <c r="F44" s="22">
        <v>2606790458.0700002</v>
      </c>
      <c r="G44" s="12">
        <v>2602611006.6100001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ht="26.5" x14ac:dyDescent="0.35">
      <c r="A45" s="36" t="s">
        <v>466</v>
      </c>
      <c r="B45" s="23">
        <v>14552068</v>
      </c>
      <c r="C45" s="23">
        <v>-844091</v>
      </c>
      <c r="D45" s="23">
        <v>13707977</v>
      </c>
      <c r="E45" s="23">
        <v>6911293</v>
      </c>
      <c r="F45" s="23">
        <v>6911293</v>
      </c>
      <c r="G45" s="10">
        <v>6796684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x14ac:dyDescent="0.35">
      <c r="A46" s="36" t="s">
        <v>467</v>
      </c>
      <c r="B46" s="23">
        <v>7017913</v>
      </c>
      <c r="C46" s="23">
        <v>-4930210</v>
      </c>
      <c r="D46" s="23">
        <v>2087703</v>
      </c>
      <c r="E46" s="23">
        <v>2087703</v>
      </c>
      <c r="F46" s="23">
        <v>2087703</v>
      </c>
      <c r="G46" s="10">
        <v>0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26.5" x14ac:dyDescent="0.35">
      <c r="A47" s="36" t="s">
        <v>541</v>
      </c>
      <c r="B47" s="23">
        <v>42375283</v>
      </c>
      <c r="C47" s="23">
        <v>-5348565</v>
      </c>
      <c r="D47" s="23">
        <v>37026718</v>
      </c>
      <c r="E47" s="23">
        <v>14832827.73</v>
      </c>
      <c r="F47" s="23">
        <v>14708353.33</v>
      </c>
      <c r="G47" s="10">
        <v>22193890.27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x14ac:dyDescent="0.35">
      <c r="A48" s="36" t="s">
        <v>468</v>
      </c>
      <c r="B48" s="23">
        <v>240984231</v>
      </c>
      <c r="C48" s="23">
        <v>-49974252.159999996</v>
      </c>
      <c r="D48" s="23">
        <v>191009978.84</v>
      </c>
      <c r="E48" s="23">
        <v>117880129.88</v>
      </c>
      <c r="F48" s="23">
        <v>115706178.23</v>
      </c>
      <c r="G48" s="10">
        <v>73129848.959999993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26" x14ac:dyDescent="0.35">
      <c r="A49" s="36" t="s">
        <v>469</v>
      </c>
      <c r="B49" s="23">
        <v>430014270</v>
      </c>
      <c r="C49" s="23">
        <v>0</v>
      </c>
      <c r="D49" s="23">
        <v>430014270</v>
      </c>
      <c r="E49" s="23">
        <v>0</v>
      </c>
      <c r="F49" s="23">
        <v>0</v>
      </c>
      <c r="G49" s="10">
        <v>430014270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26.5" x14ac:dyDescent="0.35">
      <c r="A50" s="36" t="s">
        <v>470</v>
      </c>
      <c r="B50" s="23">
        <v>221793781</v>
      </c>
      <c r="C50" s="23">
        <v>-171661882</v>
      </c>
      <c r="D50" s="23">
        <v>50131899</v>
      </c>
      <c r="E50" s="23">
        <v>27504047</v>
      </c>
      <c r="F50" s="23">
        <v>27504047</v>
      </c>
      <c r="G50" s="10">
        <v>22627852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:26" x14ac:dyDescent="0.35">
      <c r="A51" s="36" t="s">
        <v>471</v>
      </c>
      <c r="B51" s="23">
        <v>347611628</v>
      </c>
      <c r="C51" s="23">
        <v>-10606098</v>
      </c>
      <c r="D51" s="23">
        <v>337005530</v>
      </c>
      <c r="E51" s="23">
        <v>121196000</v>
      </c>
      <c r="F51" s="23">
        <v>2196000</v>
      </c>
      <c r="G51" s="10">
        <v>215809530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26" x14ac:dyDescent="0.35">
      <c r="A52" s="36" t="s">
        <v>472</v>
      </c>
      <c r="B52" s="23">
        <v>233254386</v>
      </c>
      <c r="C52" s="23">
        <v>-37892391</v>
      </c>
      <c r="D52" s="23">
        <v>195361995</v>
      </c>
      <c r="E52" s="23">
        <v>113179253</v>
      </c>
      <c r="F52" s="23">
        <v>109973096.2</v>
      </c>
      <c r="G52" s="10">
        <v>82182742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:26" x14ac:dyDescent="0.35">
      <c r="A53" s="36" t="s">
        <v>473</v>
      </c>
      <c r="B53" s="23">
        <v>122414838</v>
      </c>
      <c r="C53" s="23">
        <v>-1355464</v>
      </c>
      <c r="D53" s="23">
        <v>121059374</v>
      </c>
      <c r="E53" s="23">
        <v>78344343</v>
      </c>
      <c r="F53" s="23">
        <v>78344343</v>
      </c>
      <c r="G53" s="10">
        <v>42715031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:26" x14ac:dyDescent="0.35">
      <c r="A54" s="36" t="s">
        <v>474</v>
      </c>
      <c r="B54" s="23">
        <v>20273982</v>
      </c>
      <c r="C54" s="23">
        <v>0</v>
      </c>
      <c r="D54" s="23">
        <v>20273982</v>
      </c>
      <c r="E54" s="23">
        <v>16882449</v>
      </c>
      <c r="F54" s="23">
        <v>16826154.5</v>
      </c>
      <c r="G54" s="10">
        <v>3391533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:26" x14ac:dyDescent="0.35">
      <c r="A55" s="36" t="s">
        <v>475</v>
      </c>
      <c r="B55" s="23">
        <v>23286260</v>
      </c>
      <c r="C55" s="23">
        <v>0</v>
      </c>
      <c r="D55" s="23">
        <v>23286260</v>
      </c>
      <c r="E55" s="23">
        <v>4960892</v>
      </c>
      <c r="F55" s="23">
        <v>4887376</v>
      </c>
      <c r="G55" s="10">
        <v>18325368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:26" x14ac:dyDescent="0.35">
      <c r="A56" s="36" t="s">
        <v>476</v>
      </c>
      <c r="B56" s="23">
        <v>3324943</v>
      </c>
      <c r="C56" s="23">
        <v>0</v>
      </c>
      <c r="D56" s="23">
        <v>3324943</v>
      </c>
      <c r="E56" s="23">
        <v>2616892</v>
      </c>
      <c r="F56" s="23">
        <v>2616892</v>
      </c>
      <c r="G56" s="10">
        <v>708051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:26" x14ac:dyDescent="0.35">
      <c r="A57" s="36" t="s">
        <v>477</v>
      </c>
      <c r="B57" s="23">
        <v>62648613</v>
      </c>
      <c r="C57" s="23">
        <v>-4481834</v>
      </c>
      <c r="D57" s="23">
        <v>58166779</v>
      </c>
      <c r="E57" s="23">
        <v>27387419</v>
      </c>
      <c r="F57" s="23">
        <v>27315994.199999999</v>
      </c>
      <c r="G57" s="10">
        <v>30779360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:26" x14ac:dyDescent="0.35">
      <c r="A58" s="36" t="s">
        <v>478</v>
      </c>
      <c r="B58" s="23">
        <v>4730701</v>
      </c>
      <c r="C58" s="23">
        <v>-75362</v>
      </c>
      <c r="D58" s="23">
        <v>4655339</v>
      </c>
      <c r="E58" s="23">
        <v>1229322</v>
      </c>
      <c r="F58" s="23">
        <v>834324</v>
      </c>
      <c r="G58" s="10">
        <v>3426017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:26" x14ac:dyDescent="0.35">
      <c r="A59" s="36" t="s">
        <v>479</v>
      </c>
      <c r="B59" s="23">
        <v>40832218</v>
      </c>
      <c r="C59" s="23">
        <v>280219040.13999999</v>
      </c>
      <c r="D59" s="23">
        <v>321051258.13999999</v>
      </c>
      <c r="E59" s="23">
        <v>303362460.13999999</v>
      </c>
      <c r="F59" s="23">
        <v>284639161.13999999</v>
      </c>
      <c r="G59" s="10">
        <v>17688798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:26" x14ac:dyDescent="0.35">
      <c r="A60" s="36" t="s">
        <v>480</v>
      </c>
      <c r="B60" s="23">
        <v>19961128</v>
      </c>
      <c r="C60" s="23">
        <v>-542466</v>
      </c>
      <c r="D60" s="23">
        <v>19418662</v>
      </c>
      <c r="E60" s="23">
        <v>2680026</v>
      </c>
      <c r="F60" s="23">
        <v>2674266</v>
      </c>
      <c r="G60" s="10">
        <v>16738636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:26" x14ac:dyDescent="0.35">
      <c r="A61" s="36" t="s">
        <v>481</v>
      </c>
      <c r="B61" s="23">
        <v>76484997</v>
      </c>
      <c r="C61" s="23">
        <v>-2000000</v>
      </c>
      <c r="D61" s="23">
        <v>74484997</v>
      </c>
      <c r="E61" s="23">
        <v>0</v>
      </c>
      <c r="F61" s="23">
        <v>0</v>
      </c>
      <c r="G61" s="10">
        <v>74484997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x14ac:dyDescent="0.35">
      <c r="A62" s="36" t="s">
        <v>482</v>
      </c>
      <c r="B62" s="23">
        <v>107297972</v>
      </c>
      <c r="C62" s="23">
        <v>-97140760</v>
      </c>
      <c r="D62" s="23">
        <v>10157212</v>
      </c>
      <c r="E62" s="23">
        <v>5692786.9800000004</v>
      </c>
      <c r="F62" s="23">
        <v>5692786.9800000004</v>
      </c>
      <c r="G62" s="10">
        <v>4464425.0199999996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:26" ht="26.5" x14ac:dyDescent="0.35">
      <c r="A63" s="36" t="s">
        <v>483</v>
      </c>
      <c r="B63" s="23">
        <v>294704310</v>
      </c>
      <c r="C63" s="23">
        <v>-91557771</v>
      </c>
      <c r="D63" s="23">
        <v>203146539</v>
      </c>
      <c r="E63" s="23">
        <v>74080215</v>
      </c>
      <c r="F63" s="23">
        <v>74080215</v>
      </c>
      <c r="G63" s="10">
        <v>129066324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 x14ac:dyDescent="0.35">
      <c r="A64" s="36" t="s">
        <v>484</v>
      </c>
      <c r="B64" s="23">
        <v>281681312</v>
      </c>
      <c r="C64" s="23">
        <v>428161689</v>
      </c>
      <c r="D64" s="23">
        <v>709843001</v>
      </c>
      <c r="E64" s="23">
        <v>561964929</v>
      </c>
      <c r="F64" s="23">
        <v>479144086.39999998</v>
      </c>
      <c r="G64" s="10">
        <v>147878072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:26" x14ac:dyDescent="0.35">
      <c r="A65" s="36" t="s">
        <v>485</v>
      </c>
      <c r="B65" s="23">
        <v>5499863</v>
      </c>
      <c r="C65" s="23">
        <v>-1135722</v>
      </c>
      <c r="D65" s="23">
        <v>4364141</v>
      </c>
      <c r="E65" s="23">
        <v>2394781</v>
      </c>
      <c r="F65" s="23">
        <v>2352472.6</v>
      </c>
      <c r="G65" s="10">
        <v>1969360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:26" x14ac:dyDescent="0.35">
      <c r="A66" s="36" t="s">
        <v>486</v>
      </c>
      <c r="B66" s="23">
        <v>1824811159</v>
      </c>
      <c r="C66" s="23">
        <v>16084933</v>
      </c>
      <c r="D66" s="23">
        <v>1840896092</v>
      </c>
      <c r="E66" s="23">
        <v>1101931232</v>
      </c>
      <c r="F66" s="23">
        <v>950505658</v>
      </c>
      <c r="G66" s="10">
        <v>738964860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:26" ht="26.5" x14ac:dyDescent="0.35">
      <c r="A67" s="36" t="s">
        <v>487</v>
      </c>
      <c r="B67" s="23">
        <v>2179096</v>
      </c>
      <c r="C67" s="23">
        <v>0</v>
      </c>
      <c r="D67" s="23">
        <v>2179096</v>
      </c>
      <c r="E67" s="23">
        <v>1504132</v>
      </c>
      <c r="F67" s="23">
        <v>1504132</v>
      </c>
      <c r="G67" s="10">
        <v>674964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:26" x14ac:dyDescent="0.35">
      <c r="A68" s="36" t="s">
        <v>488</v>
      </c>
      <c r="B68" s="23">
        <v>60792973</v>
      </c>
      <c r="C68" s="23">
        <v>0</v>
      </c>
      <c r="D68" s="23">
        <v>60792973</v>
      </c>
      <c r="E68" s="23">
        <v>16927317</v>
      </c>
      <c r="F68" s="23">
        <v>16927317</v>
      </c>
      <c r="G68" s="10">
        <v>43865656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:26" x14ac:dyDescent="0.35">
      <c r="A69" s="36" t="s">
        <v>489</v>
      </c>
      <c r="B69" s="23">
        <v>7373662</v>
      </c>
      <c r="C69" s="23">
        <v>0</v>
      </c>
      <c r="D69" s="23">
        <v>7373662</v>
      </c>
      <c r="E69" s="23">
        <v>3524086</v>
      </c>
      <c r="F69" s="23">
        <v>3524086</v>
      </c>
      <c r="G69" s="10">
        <v>3849576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:26" x14ac:dyDescent="0.35">
      <c r="A70" s="36" t="s">
        <v>490</v>
      </c>
      <c r="B70" s="23">
        <v>36565062</v>
      </c>
      <c r="C70" s="23">
        <v>0</v>
      </c>
      <c r="D70" s="23">
        <v>36565062</v>
      </c>
      <c r="E70" s="23">
        <v>2616490</v>
      </c>
      <c r="F70" s="23">
        <v>2616490</v>
      </c>
      <c r="G70" s="10">
        <v>33948572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:26" x14ac:dyDescent="0.35">
      <c r="A71" s="36" t="s">
        <v>491</v>
      </c>
      <c r="B71" s="23">
        <v>2523780</v>
      </c>
      <c r="C71" s="23">
        <v>0</v>
      </c>
      <c r="D71" s="23">
        <v>2523780</v>
      </c>
      <c r="E71" s="23">
        <v>1299378</v>
      </c>
      <c r="F71" s="23">
        <v>1299378</v>
      </c>
      <c r="G71" s="10">
        <v>1224402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:26" x14ac:dyDescent="0.35">
      <c r="A72" s="36" t="s">
        <v>492</v>
      </c>
      <c r="B72" s="23">
        <v>140302988</v>
      </c>
      <c r="C72" s="23">
        <v>-140302988</v>
      </c>
      <c r="D72" s="23">
        <v>0</v>
      </c>
      <c r="E72" s="23">
        <v>0</v>
      </c>
      <c r="F72" s="23">
        <v>0</v>
      </c>
      <c r="G72" s="10">
        <v>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:26" x14ac:dyDescent="0.35">
      <c r="A73" s="36" t="s">
        <v>493</v>
      </c>
      <c r="B73" s="23">
        <v>65780000</v>
      </c>
      <c r="C73" s="23">
        <v>-1734038</v>
      </c>
      <c r="D73" s="23">
        <v>64045962</v>
      </c>
      <c r="E73" s="23">
        <v>31473052</v>
      </c>
      <c r="F73" s="23">
        <v>31328856.199999999</v>
      </c>
      <c r="G73" s="10">
        <v>32572910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:26" x14ac:dyDescent="0.35">
      <c r="A74" s="36" t="s">
        <v>494</v>
      </c>
      <c r="B74" s="23">
        <v>41363746</v>
      </c>
      <c r="C74" s="23">
        <v>0</v>
      </c>
      <c r="D74" s="23">
        <v>41363746</v>
      </c>
      <c r="E74" s="23">
        <v>12860502</v>
      </c>
      <c r="F74" s="23">
        <v>12860502</v>
      </c>
      <c r="G74" s="10">
        <v>28503244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:26" x14ac:dyDescent="0.35">
      <c r="A75" s="36" t="s">
        <v>495</v>
      </c>
      <c r="B75" s="23">
        <v>25295169</v>
      </c>
      <c r="C75" s="23">
        <v>1324654</v>
      </c>
      <c r="D75" s="23">
        <v>26619823</v>
      </c>
      <c r="E75" s="23">
        <v>14980617</v>
      </c>
      <c r="F75" s="23">
        <v>14731526.9</v>
      </c>
      <c r="G75" s="10">
        <v>11639206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:26" x14ac:dyDescent="0.35">
      <c r="A76" s="36" t="s">
        <v>496</v>
      </c>
      <c r="B76" s="23">
        <v>31888591</v>
      </c>
      <c r="C76" s="23">
        <v>647500</v>
      </c>
      <c r="D76" s="23">
        <v>32536091</v>
      </c>
      <c r="E76" s="23">
        <v>13263559</v>
      </c>
      <c r="F76" s="23">
        <v>13263559</v>
      </c>
      <c r="G76" s="10">
        <v>19272532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:26" x14ac:dyDescent="0.35">
      <c r="A77" s="36" t="s">
        <v>497</v>
      </c>
      <c r="B77" s="23">
        <v>69714281</v>
      </c>
      <c r="C77" s="23">
        <v>1718819.41</v>
      </c>
      <c r="D77" s="23">
        <v>71433100.409999996</v>
      </c>
      <c r="E77" s="23">
        <v>22237172.41</v>
      </c>
      <c r="F77" s="23">
        <v>22237172.41</v>
      </c>
      <c r="G77" s="10">
        <v>49195928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:26" x14ac:dyDescent="0.35">
      <c r="A78" s="36" t="s">
        <v>498</v>
      </c>
      <c r="B78" s="23">
        <v>12929010</v>
      </c>
      <c r="C78" s="23">
        <v>145893.76999999999</v>
      </c>
      <c r="D78" s="23">
        <v>13074903.77</v>
      </c>
      <c r="E78" s="23">
        <v>5793742.7699999996</v>
      </c>
      <c r="F78" s="23">
        <v>5793742.7699999996</v>
      </c>
      <c r="G78" s="10">
        <v>7281161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:26" x14ac:dyDescent="0.35">
      <c r="A79" s="36" t="s">
        <v>499</v>
      </c>
      <c r="B79" s="23">
        <v>9171371</v>
      </c>
      <c r="C79" s="23">
        <v>-6491.35</v>
      </c>
      <c r="D79" s="23">
        <v>9164879.6500000004</v>
      </c>
      <c r="E79" s="23">
        <v>4310082.6500000004</v>
      </c>
      <c r="F79" s="23">
        <v>4310082.6500000004</v>
      </c>
      <c r="G79" s="10">
        <v>4854797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:26" x14ac:dyDescent="0.35">
      <c r="A80" s="36" t="s">
        <v>500</v>
      </c>
      <c r="B80" s="23">
        <v>8577753</v>
      </c>
      <c r="C80" s="23">
        <v>51418.11</v>
      </c>
      <c r="D80" s="23">
        <v>8629171.1099999994</v>
      </c>
      <c r="E80" s="23">
        <v>3642899.11</v>
      </c>
      <c r="F80" s="23">
        <v>3642899.11</v>
      </c>
      <c r="G80" s="10">
        <v>4986272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6" x14ac:dyDescent="0.35">
      <c r="A81" s="36" t="s">
        <v>501</v>
      </c>
      <c r="B81" s="23">
        <v>6225495</v>
      </c>
      <c r="C81" s="23">
        <v>73529.41</v>
      </c>
      <c r="D81" s="23">
        <v>6299024.4100000001</v>
      </c>
      <c r="E81" s="23">
        <v>2838470.41</v>
      </c>
      <c r="F81" s="23">
        <v>2838470.41</v>
      </c>
      <c r="G81" s="10">
        <v>3460554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:26" x14ac:dyDescent="0.35">
      <c r="A82" s="36" t="s">
        <v>502</v>
      </c>
      <c r="B82" s="23">
        <v>9429588</v>
      </c>
      <c r="C82" s="23">
        <v>102941.18</v>
      </c>
      <c r="D82" s="23">
        <v>9532529.1799999997</v>
      </c>
      <c r="E82" s="23">
        <v>3080897.18</v>
      </c>
      <c r="F82" s="23">
        <v>3080897.18</v>
      </c>
      <c r="G82" s="10">
        <v>6451632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6" x14ac:dyDescent="0.35">
      <c r="A83" s="36" t="s">
        <v>503</v>
      </c>
      <c r="B83" s="23">
        <v>13912948</v>
      </c>
      <c r="C83" s="23">
        <v>14122.76</v>
      </c>
      <c r="D83" s="23">
        <v>13927070.76</v>
      </c>
      <c r="E83" s="23">
        <v>4504857.76</v>
      </c>
      <c r="F83" s="23">
        <v>4504857.76</v>
      </c>
      <c r="G83" s="10">
        <v>9422213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:26" x14ac:dyDescent="0.35">
      <c r="A84" s="36" t="s">
        <v>504</v>
      </c>
      <c r="B84" s="23">
        <v>12103967</v>
      </c>
      <c r="C84" s="23">
        <v>251667.13</v>
      </c>
      <c r="D84" s="23">
        <v>12355634.130000001</v>
      </c>
      <c r="E84" s="23">
        <v>4228670.13</v>
      </c>
      <c r="F84" s="23">
        <v>4228670.13</v>
      </c>
      <c r="G84" s="10">
        <v>8126964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 x14ac:dyDescent="0.35">
      <c r="A85" s="36" t="s">
        <v>505</v>
      </c>
      <c r="B85" s="23">
        <v>13348164</v>
      </c>
      <c r="C85" s="23">
        <v>0</v>
      </c>
      <c r="D85" s="23">
        <v>13348164</v>
      </c>
      <c r="E85" s="23">
        <v>3919456</v>
      </c>
      <c r="F85" s="23">
        <v>3919456</v>
      </c>
      <c r="G85" s="10">
        <v>9428708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:26" x14ac:dyDescent="0.35">
      <c r="A86" s="36" t="s">
        <v>506</v>
      </c>
      <c r="B86" s="23">
        <v>13004038</v>
      </c>
      <c r="C86" s="23">
        <v>116481.99</v>
      </c>
      <c r="D86" s="23">
        <v>13120519.99</v>
      </c>
      <c r="E86" s="23">
        <v>6873335.9900000002</v>
      </c>
      <c r="F86" s="23">
        <v>6873335.9900000002</v>
      </c>
      <c r="G86" s="10">
        <v>6247184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:26" x14ac:dyDescent="0.35">
      <c r="A87" s="36" t="s">
        <v>507</v>
      </c>
      <c r="B87" s="23">
        <v>12578902</v>
      </c>
      <c r="C87" s="23">
        <v>3963981</v>
      </c>
      <c r="D87" s="23">
        <v>16542883</v>
      </c>
      <c r="E87" s="23">
        <v>3214028</v>
      </c>
      <c r="F87" s="23">
        <v>3214028</v>
      </c>
      <c r="G87" s="10">
        <v>13328855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:26" x14ac:dyDescent="0.35">
      <c r="A88" s="36" t="s">
        <v>508</v>
      </c>
      <c r="B88" s="23">
        <v>20665211</v>
      </c>
      <c r="C88" s="23">
        <v>-3389700</v>
      </c>
      <c r="D88" s="23">
        <v>17275511</v>
      </c>
      <c r="E88" s="23">
        <v>9350174</v>
      </c>
      <c r="F88" s="23">
        <v>8850174</v>
      </c>
      <c r="G88" s="10">
        <v>7925337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:26" x14ac:dyDescent="0.35">
      <c r="A89" s="36" t="s">
        <v>509</v>
      </c>
      <c r="B89" s="23">
        <v>6776783</v>
      </c>
      <c r="C89" s="23">
        <v>-733268</v>
      </c>
      <c r="D89" s="23">
        <v>6043515</v>
      </c>
      <c r="E89" s="23">
        <v>2852745</v>
      </c>
      <c r="F89" s="23">
        <v>2794909</v>
      </c>
      <c r="G89" s="10">
        <v>3190770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:26" x14ac:dyDescent="0.35">
      <c r="A90" s="36" t="s">
        <v>510</v>
      </c>
      <c r="B90" s="23">
        <v>41706636</v>
      </c>
      <c r="C90" s="23">
        <v>5692786.9800000004</v>
      </c>
      <c r="D90" s="23">
        <v>47399422.979999997</v>
      </c>
      <c r="E90" s="23">
        <v>5692786.9800000004</v>
      </c>
      <c r="F90" s="23">
        <v>5692786.9800000004</v>
      </c>
      <c r="G90" s="10">
        <v>41706636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:26" ht="26.5" x14ac:dyDescent="0.35">
      <c r="A91" s="36" t="s">
        <v>511</v>
      </c>
      <c r="B91" s="23">
        <v>4274667</v>
      </c>
      <c r="C91" s="23">
        <v>4393152.08</v>
      </c>
      <c r="D91" s="23">
        <v>8667819.0800000001</v>
      </c>
      <c r="E91" s="23">
        <v>1666367.8</v>
      </c>
      <c r="F91" s="23">
        <v>1489735</v>
      </c>
      <c r="G91" s="10">
        <v>7001451.2800000003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:26" x14ac:dyDescent="0.35">
      <c r="A92" s="36" t="s">
        <v>512</v>
      </c>
      <c r="B92" s="23">
        <v>17319667</v>
      </c>
      <c r="C92" s="23">
        <v>0</v>
      </c>
      <c r="D92" s="23">
        <v>17319667</v>
      </c>
      <c r="E92" s="23">
        <v>8183464</v>
      </c>
      <c r="F92" s="23">
        <v>7714377</v>
      </c>
      <c r="G92" s="10">
        <v>9136203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:26" x14ac:dyDescent="0.35">
      <c r="A93" s="36" t="s">
        <v>513</v>
      </c>
      <c r="B93" s="23">
        <v>12710973</v>
      </c>
      <c r="C93" s="23">
        <v>-1306528</v>
      </c>
      <c r="D93" s="23">
        <v>11404445</v>
      </c>
      <c r="E93" s="23">
        <v>4137795</v>
      </c>
      <c r="F93" s="23">
        <v>4112952</v>
      </c>
      <c r="G93" s="10">
        <v>7266650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:26" x14ac:dyDescent="0.35">
      <c r="A94" s="36" t="s">
        <v>514</v>
      </c>
      <c r="B94" s="23">
        <v>372983758</v>
      </c>
      <c r="C94" s="23">
        <v>-8829238</v>
      </c>
      <c r="D94" s="23">
        <v>364154520</v>
      </c>
      <c r="E94" s="23">
        <v>228076395.91999999</v>
      </c>
      <c r="F94" s="23">
        <v>197681776</v>
      </c>
      <c r="G94" s="10">
        <v>136078124.08000001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:26" ht="26.5" x14ac:dyDescent="0.35">
      <c r="A95" s="36" t="s">
        <v>515</v>
      </c>
      <c r="B95" s="23">
        <v>6891594</v>
      </c>
      <c r="C95" s="23">
        <v>-1301504</v>
      </c>
      <c r="D95" s="23">
        <v>5590090</v>
      </c>
      <c r="E95" s="23">
        <v>2931579</v>
      </c>
      <c r="F95" s="23">
        <v>2931579</v>
      </c>
      <c r="G95" s="10">
        <v>2658511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:26" x14ac:dyDescent="0.35">
      <c r="A96" s="36" t="s">
        <v>516</v>
      </c>
      <c r="B96" s="23">
        <v>9780000</v>
      </c>
      <c r="C96" s="23">
        <v>-1346</v>
      </c>
      <c r="D96" s="23">
        <v>9778654</v>
      </c>
      <c r="E96" s="23">
        <v>3822309</v>
      </c>
      <c r="F96" s="23">
        <v>3822309</v>
      </c>
      <c r="G96" s="10">
        <v>5956345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:26" x14ac:dyDescent="0.35">
      <c r="A97" s="44" t="s">
        <v>517</v>
      </c>
      <c r="B97" s="22">
        <v>1916801837</v>
      </c>
      <c r="C97" s="22">
        <v>0</v>
      </c>
      <c r="D97" s="22">
        <v>1916801837</v>
      </c>
      <c r="E97" s="22">
        <v>0</v>
      </c>
      <c r="F97" s="22">
        <v>0</v>
      </c>
      <c r="G97" s="12">
        <v>1916801837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:26" ht="26.5" x14ac:dyDescent="0.35">
      <c r="A98" s="36" t="s">
        <v>518</v>
      </c>
      <c r="B98" s="23">
        <v>1916801837</v>
      </c>
      <c r="C98" s="23">
        <v>0</v>
      </c>
      <c r="D98" s="23">
        <v>1916801837</v>
      </c>
      <c r="E98" s="23">
        <v>0</v>
      </c>
      <c r="F98" s="23">
        <v>0</v>
      </c>
      <c r="G98" s="10">
        <v>1916801837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:26" ht="26.5" x14ac:dyDescent="0.35">
      <c r="A99" s="44" t="s">
        <v>519</v>
      </c>
      <c r="B99" s="22">
        <v>33160623</v>
      </c>
      <c r="C99" s="22">
        <v>0</v>
      </c>
      <c r="D99" s="22">
        <v>33160623</v>
      </c>
      <c r="E99" s="22">
        <v>7897566</v>
      </c>
      <c r="F99" s="22">
        <v>7897566</v>
      </c>
      <c r="G99" s="12">
        <v>25263057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:26" x14ac:dyDescent="0.35">
      <c r="A100" s="36" t="s">
        <v>520</v>
      </c>
      <c r="B100" s="23">
        <v>31405977</v>
      </c>
      <c r="C100" s="23">
        <v>0</v>
      </c>
      <c r="D100" s="23">
        <v>31405977</v>
      </c>
      <c r="E100" s="23">
        <v>7897566</v>
      </c>
      <c r="F100" s="23">
        <v>7897566</v>
      </c>
      <c r="G100" s="10">
        <v>23508411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 x14ac:dyDescent="0.35">
      <c r="A101" s="36" t="s">
        <v>521</v>
      </c>
      <c r="B101" s="23">
        <v>1754646</v>
      </c>
      <c r="C101" s="23">
        <v>0</v>
      </c>
      <c r="D101" s="23">
        <v>1754646</v>
      </c>
      <c r="E101" s="23">
        <v>0</v>
      </c>
      <c r="F101" s="23">
        <v>0</v>
      </c>
      <c r="G101" s="10">
        <v>1754646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:26" x14ac:dyDescent="0.35">
      <c r="A102" s="36" t="s">
        <v>522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10">
        <v>0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:26" x14ac:dyDescent="0.35">
      <c r="A103" s="44" t="s">
        <v>523</v>
      </c>
      <c r="B103" s="22">
        <v>18610650000</v>
      </c>
      <c r="C103" s="22">
        <v>87615310.560000002</v>
      </c>
      <c r="D103" s="22">
        <v>18698265310.560001</v>
      </c>
      <c r="E103" s="22">
        <v>8920331213.5</v>
      </c>
      <c r="F103" s="22">
        <v>8848653910.7299995</v>
      </c>
      <c r="G103" s="12">
        <v>9777934097.0599995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:26" x14ac:dyDescent="0.35">
      <c r="A104" s="44" t="s">
        <v>431</v>
      </c>
      <c r="B104" s="22">
        <v>11742389958</v>
      </c>
      <c r="C104" s="22">
        <v>-115979592.67</v>
      </c>
      <c r="D104" s="22">
        <v>11626410365.33</v>
      </c>
      <c r="E104" s="22">
        <v>5295200246.3299999</v>
      </c>
      <c r="F104" s="22">
        <v>5263059992.6199999</v>
      </c>
      <c r="G104" s="12">
        <v>6331210119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:26" x14ac:dyDescent="0.35">
      <c r="A105" s="36" t="s">
        <v>432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10">
        <v>0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:26" x14ac:dyDescent="0.35">
      <c r="A106" s="36" t="s">
        <v>433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10">
        <v>0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:26" x14ac:dyDescent="0.35">
      <c r="A107" s="36" t="s">
        <v>434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10">
        <v>0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:26" x14ac:dyDescent="0.35">
      <c r="A108" s="36" t="s">
        <v>435</v>
      </c>
      <c r="B108" s="23">
        <v>213653211</v>
      </c>
      <c r="C108" s="23">
        <v>1260708.6000000001</v>
      </c>
      <c r="D108" s="23">
        <v>214913919.59999999</v>
      </c>
      <c r="E108" s="23">
        <v>82514685</v>
      </c>
      <c r="F108" s="23">
        <v>66011748</v>
      </c>
      <c r="G108" s="10">
        <v>132399234.59999999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:26" x14ac:dyDescent="0.35">
      <c r="A109" s="36" t="s">
        <v>436</v>
      </c>
      <c r="B109" s="23">
        <v>7527971436</v>
      </c>
      <c r="C109" s="23">
        <v>-155745792.47999999</v>
      </c>
      <c r="D109" s="23">
        <v>7372225643.5200005</v>
      </c>
      <c r="E109" s="23">
        <v>3164230939.0999999</v>
      </c>
      <c r="F109" s="23">
        <v>3164230939.0999999</v>
      </c>
      <c r="G109" s="10">
        <v>4207994704.4200001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:26" x14ac:dyDescent="0.35">
      <c r="A110" s="36" t="s">
        <v>437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10">
        <v>0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:26" x14ac:dyDescent="0.35">
      <c r="A111" s="36" t="s">
        <v>438</v>
      </c>
      <c r="B111" s="23">
        <v>20490284</v>
      </c>
      <c r="C111" s="23">
        <v>21132188.329999998</v>
      </c>
      <c r="D111" s="23">
        <v>41622472.329999998</v>
      </c>
      <c r="E111" s="23">
        <v>20640868.43</v>
      </c>
      <c r="F111" s="23">
        <v>6706337.7300000004</v>
      </c>
      <c r="G111" s="10">
        <v>20981603.899999999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x14ac:dyDescent="0.35">
      <c r="A112" s="36" t="s">
        <v>439</v>
      </c>
      <c r="B112" s="23">
        <v>35000000</v>
      </c>
      <c r="C112" s="23">
        <v>0</v>
      </c>
      <c r="D112" s="23">
        <v>35000000</v>
      </c>
      <c r="E112" s="23">
        <v>0</v>
      </c>
      <c r="F112" s="23">
        <v>0</v>
      </c>
      <c r="G112" s="10">
        <v>35000000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:26" x14ac:dyDescent="0.35">
      <c r="A113" s="36" t="s">
        <v>440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10">
        <v>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:26" x14ac:dyDescent="0.35">
      <c r="A114" s="36" t="s">
        <v>441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10">
        <v>0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:26" x14ac:dyDescent="0.35">
      <c r="A115" s="36" t="s">
        <v>442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10">
        <v>0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:26" x14ac:dyDescent="0.35">
      <c r="A116" s="36" t="s">
        <v>443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10">
        <v>0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:26" x14ac:dyDescent="0.35">
      <c r="A117" s="36" t="s">
        <v>444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10">
        <v>0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:26" x14ac:dyDescent="0.35">
      <c r="A118" s="36" t="s">
        <v>445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10">
        <v>0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:26" x14ac:dyDescent="0.35">
      <c r="A119" s="36" t="s">
        <v>446</v>
      </c>
      <c r="B119" s="23">
        <v>3192648817</v>
      </c>
      <c r="C119" s="23">
        <v>-10742102.99</v>
      </c>
      <c r="D119" s="23">
        <v>3181906714.0100002</v>
      </c>
      <c r="E119" s="23">
        <v>1768686392.53</v>
      </c>
      <c r="F119" s="23">
        <v>1768686392.53</v>
      </c>
      <c r="G119" s="10">
        <v>1413220321.48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:26" x14ac:dyDescent="0.35">
      <c r="A120" s="36" t="s">
        <v>447</v>
      </c>
      <c r="B120" s="23">
        <v>652656881</v>
      </c>
      <c r="C120" s="23">
        <v>0</v>
      </c>
      <c r="D120" s="23">
        <v>652656881</v>
      </c>
      <c r="E120" s="23">
        <v>206954248.58000001</v>
      </c>
      <c r="F120" s="23">
        <v>206954248.58000001</v>
      </c>
      <c r="G120" s="10">
        <v>445702632.42000002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:26" x14ac:dyDescent="0.35">
      <c r="A121" s="36" t="s">
        <v>448</v>
      </c>
      <c r="B121" s="23">
        <v>1629480</v>
      </c>
      <c r="C121" s="23">
        <v>0</v>
      </c>
      <c r="D121" s="23">
        <v>1629480</v>
      </c>
      <c r="E121" s="23">
        <v>0</v>
      </c>
      <c r="F121" s="23">
        <v>0</v>
      </c>
      <c r="G121" s="10">
        <v>1629480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:26" x14ac:dyDescent="0.35">
      <c r="A122" s="36" t="s">
        <v>449</v>
      </c>
      <c r="B122" s="23">
        <v>4404436</v>
      </c>
      <c r="C122" s="23">
        <v>1623021.87</v>
      </c>
      <c r="D122" s="23">
        <v>6027457.8700000001</v>
      </c>
      <c r="E122" s="23">
        <v>1344004.78</v>
      </c>
      <c r="F122" s="23">
        <v>1344004.78</v>
      </c>
      <c r="G122" s="10">
        <v>4683453.09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:26" x14ac:dyDescent="0.35">
      <c r="A123" s="36" t="s">
        <v>450</v>
      </c>
      <c r="B123" s="23">
        <v>0</v>
      </c>
      <c r="C123" s="23">
        <v>10346618.279999999</v>
      </c>
      <c r="D123" s="23">
        <v>10346618.279999999</v>
      </c>
      <c r="E123" s="23">
        <v>10338958.51</v>
      </c>
      <c r="F123" s="23">
        <v>10060652.5</v>
      </c>
      <c r="G123" s="10">
        <v>7659.77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:26" x14ac:dyDescent="0.35">
      <c r="A124" s="36" t="s">
        <v>451</v>
      </c>
      <c r="B124" s="23">
        <v>74478199</v>
      </c>
      <c r="C124" s="23">
        <v>16476519.720000001</v>
      </c>
      <c r="D124" s="23">
        <v>90954718.719999999</v>
      </c>
      <c r="E124" s="23">
        <v>38978149.399999999</v>
      </c>
      <c r="F124" s="23">
        <v>38309669.399999999</v>
      </c>
      <c r="G124" s="10">
        <v>51976569.32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:26" x14ac:dyDescent="0.35">
      <c r="A125" s="36" t="s">
        <v>452</v>
      </c>
      <c r="B125" s="23">
        <v>19457214</v>
      </c>
      <c r="C125" s="23">
        <v>-330754</v>
      </c>
      <c r="D125" s="23">
        <v>19126460</v>
      </c>
      <c r="E125" s="23">
        <v>1512000</v>
      </c>
      <c r="F125" s="23">
        <v>756000</v>
      </c>
      <c r="G125" s="10">
        <v>17614460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:26" x14ac:dyDescent="0.35">
      <c r="A126" s="36" t="s">
        <v>453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10">
        <v>0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:26" x14ac:dyDescent="0.35">
      <c r="A127" s="44" t="s">
        <v>454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12">
        <v>0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:26" x14ac:dyDescent="0.35">
      <c r="A128" s="36" t="s">
        <v>455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10">
        <v>0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x14ac:dyDescent="0.35">
      <c r="A129" s="44" t="s">
        <v>456</v>
      </c>
      <c r="B129" s="22">
        <v>0</v>
      </c>
      <c r="C129" s="22">
        <v>0</v>
      </c>
      <c r="D129" s="22">
        <v>0</v>
      </c>
      <c r="E129" s="22">
        <v>0</v>
      </c>
      <c r="F129" s="22">
        <v>0</v>
      </c>
      <c r="G129" s="12">
        <v>0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:26" x14ac:dyDescent="0.35">
      <c r="A130" s="36" t="s">
        <v>457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  <c r="G130" s="10">
        <v>0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 x14ac:dyDescent="0.35">
      <c r="A131" s="44" t="s">
        <v>458</v>
      </c>
      <c r="B131" s="22">
        <v>2139224495</v>
      </c>
      <c r="C131" s="22">
        <v>-16542320.130000001</v>
      </c>
      <c r="D131" s="22">
        <v>2122682174.8699999</v>
      </c>
      <c r="E131" s="22">
        <v>1091101483.8699999</v>
      </c>
      <c r="F131" s="22">
        <v>1091089736.6800001</v>
      </c>
      <c r="G131" s="12">
        <v>1031580691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:26" x14ac:dyDescent="0.35">
      <c r="A132" s="36" t="s">
        <v>459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10">
        <v>0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 x14ac:dyDescent="0.35">
      <c r="A133" s="36" t="s">
        <v>460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10">
        <v>0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:26" x14ac:dyDescent="0.35">
      <c r="A134" s="36" t="s">
        <v>461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  <c r="G134" s="10">
        <v>0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:26" x14ac:dyDescent="0.35">
      <c r="A135" s="36" t="s">
        <v>462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10">
        <v>0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:26" x14ac:dyDescent="0.35">
      <c r="A136" s="36" t="s">
        <v>463</v>
      </c>
      <c r="B136" s="23">
        <v>2139224495</v>
      </c>
      <c r="C136" s="23">
        <v>-16542320.130000001</v>
      </c>
      <c r="D136" s="23">
        <v>2122682174.8699999</v>
      </c>
      <c r="E136" s="23">
        <v>1091101483.8699999</v>
      </c>
      <c r="F136" s="23">
        <v>1091089736.6800001</v>
      </c>
      <c r="G136" s="10">
        <v>1031580691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:26" x14ac:dyDescent="0.35">
      <c r="A137" s="36" t="s">
        <v>464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10">
        <v>0</v>
      </c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:26" ht="26.5" x14ac:dyDescent="0.35">
      <c r="A138" s="44" t="s">
        <v>465</v>
      </c>
      <c r="B138" s="22">
        <v>4729035547</v>
      </c>
      <c r="C138" s="22">
        <v>220137223.36000001</v>
      </c>
      <c r="D138" s="22">
        <v>4949172770.3599997</v>
      </c>
      <c r="E138" s="22">
        <v>2534029483.3000002</v>
      </c>
      <c r="F138" s="22">
        <v>2494504181.4299998</v>
      </c>
      <c r="G138" s="12">
        <v>2415143287.0599999</v>
      </c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:26" ht="26.5" x14ac:dyDescent="0.35">
      <c r="A139" s="36" t="s">
        <v>466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  <c r="G139" s="10">
        <v>0</v>
      </c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:26" x14ac:dyDescent="0.35">
      <c r="A140" s="36" t="s">
        <v>467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10">
        <v>0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:26" ht="26.5" x14ac:dyDescent="0.35">
      <c r="A141" s="36" t="s">
        <v>541</v>
      </c>
      <c r="B141" s="23">
        <v>6739002</v>
      </c>
      <c r="C141" s="23">
        <v>185068684.88999999</v>
      </c>
      <c r="D141" s="23">
        <v>191807686.88999999</v>
      </c>
      <c r="E141" s="23">
        <v>59426189.619999997</v>
      </c>
      <c r="F141" s="23">
        <v>43935928.75</v>
      </c>
      <c r="G141" s="10">
        <v>132381497.27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:26" x14ac:dyDescent="0.35">
      <c r="A142" s="36" t="s">
        <v>468</v>
      </c>
      <c r="B142" s="23">
        <v>114348255</v>
      </c>
      <c r="C142" s="23">
        <v>250456354.78999999</v>
      </c>
      <c r="D142" s="23">
        <v>364804609.79000002</v>
      </c>
      <c r="E142" s="23">
        <v>257360047.78999999</v>
      </c>
      <c r="F142" s="23">
        <v>257360047.78999999</v>
      </c>
      <c r="G142" s="10">
        <v>107444562</v>
      </c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:26" x14ac:dyDescent="0.35">
      <c r="A143" s="36" t="s">
        <v>469</v>
      </c>
      <c r="B143" s="23">
        <v>108251148</v>
      </c>
      <c r="C143" s="23">
        <v>29971241</v>
      </c>
      <c r="D143" s="23">
        <v>138222389</v>
      </c>
      <c r="E143" s="23">
        <v>29971241</v>
      </c>
      <c r="F143" s="23">
        <v>29971241</v>
      </c>
      <c r="G143" s="10">
        <v>108251148</v>
      </c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:26" ht="26.5" x14ac:dyDescent="0.35">
      <c r="A144" s="36" t="s">
        <v>470</v>
      </c>
      <c r="B144" s="23">
        <v>137368917</v>
      </c>
      <c r="C144" s="23">
        <v>300693642.31</v>
      </c>
      <c r="D144" s="23">
        <v>438062559.31</v>
      </c>
      <c r="E144" s="23">
        <v>290830922.47000003</v>
      </c>
      <c r="F144" s="23">
        <v>290830922.47000003</v>
      </c>
      <c r="G144" s="10">
        <v>147231636.84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:26" x14ac:dyDescent="0.35">
      <c r="A145" s="36" t="s">
        <v>471</v>
      </c>
      <c r="B145" s="23">
        <v>138699446</v>
      </c>
      <c r="C145" s="23">
        <v>-13272037</v>
      </c>
      <c r="D145" s="23">
        <v>125427409</v>
      </c>
      <c r="E145" s="23">
        <v>0</v>
      </c>
      <c r="F145" s="23">
        <v>0</v>
      </c>
      <c r="G145" s="10">
        <v>125427409</v>
      </c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:26" x14ac:dyDescent="0.35">
      <c r="A146" s="36" t="s">
        <v>472</v>
      </c>
      <c r="B146" s="23">
        <v>31050</v>
      </c>
      <c r="C146" s="23">
        <v>110000</v>
      </c>
      <c r="D146" s="23">
        <v>141050</v>
      </c>
      <c r="E146" s="23">
        <v>110000</v>
      </c>
      <c r="F146" s="23">
        <v>110000</v>
      </c>
      <c r="G146" s="10">
        <v>31050</v>
      </c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:26" x14ac:dyDescent="0.35">
      <c r="A147" s="36" t="s">
        <v>473</v>
      </c>
      <c r="B147" s="23">
        <v>294862406</v>
      </c>
      <c r="C147" s="23">
        <v>10540987.77</v>
      </c>
      <c r="D147" s="23">
        <v>305403393.76999998</v>
      </c>
      <c r="E147" s="23">
        <v>152052514.00999999</v>
      </c>
      <c r="F147" s="23">
        <v>152052514.00999999</v>
      </c>
      <c r="G147" s="10">
        <v>153350879.75999999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:26" x14ac:dyDescent="0.35">
      <c r="A148" s="36" t="s">
        <v>474</v>
      </c>
      <c r="B148" s="23">
        <v>65971097</v>
      </c>
      <c r="C148" s="23">
        <v>6323207</v>
      </c>
      <c r="D148" s="23">
        <v>72294304</v>
      </c>
      <c r="E148" s="23">
        <v>34691863</v>
      </c>
      <c r="F148" s="23">
        <v>34691863</v>
      </c>
      <c r="G148" s="10">
        <v>37602441</v>
      </c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:26" x14ac:dyDescent="0.35">
      <c r="A149" s="36" t="s">
        <v>475</v>
      </c>
      <c r="B149" s="23">
        <v>115084851</v>
      </c>
      <c r="C149" s="23">
        <v>0</v>
      </c>
      <c r="D149" s="23">
        <v>115084851</v>
      </c>
      <c r="E149" s="23">
        <v>55321504</v>
      </c>
      <c r="F149" s="23">
        <v>55321504</v>
      </c>
      <c r="G149" s="10">
        <v>59763347</v>
      </c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:26" x14ac:dyDescent="0.35">
      <c r="A150" s="36" t="s">
        <v>476</v>
      </c>
      <c r="B150" s="23">
        <v>96958171</v>
      </c>
      <c r="C150" s="23">
        <v>0</v>
      </c>
      <c r="D150" s="23">
        <v>96958171</v>
      </c>
      <c r="E150" s="23">
        <v>45919390</v>
      </c>
      <c r="F150" s="23">
        <v>45919390</v>
      </c>
      <c r="G150" s="10">
        <v>51038781</v>
      </c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:26" x14ac:dyDescent="0.35">
      <c r="A151" s="36" t="s">
        <v>477</v>
      </c>
      <c r="B151" s="23">
        <v>1735275</v>
      </c>
      <c r="C151" s="23">
        <v>0</v>
      </c>
      <c r="D151" s="23">
        <v>1735275</v>
      </c>
      <c r="E151" s="23">
        <v>0</v>
      </c>
      <c r="F151" s="23">
        <v>0</v>
      </c>
      <c r="G151" s="10">
        <v>1735275</v>
      </c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:26" x14ac:dyDescent="0.35">
      <c r="A152" s="36" t="s">
        <v>478</v>
      </c>
      <c r="B152" s="23">
        <v>5128620</v>
      </c>
      <c r="C152" s="23">
        <v>729801.5</v>
      </c>
      <c r="D152" s="23">
        <v>5858421.5</v>
      </c>
      <c r="E152" s="23">
        <v>2901652.5</v>
      </c>
      <c r="F152" s="23">
        <v>2901652.5</v>
      </c>
      <c r="G152" s="10">
        <v>2956769</v>
      </c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:26" x14ac:dyDescent="0.35">
      <c r="A153" s="36" t="s">
        <v>479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10">
        <v>0</v>
      </c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:26" x14ac:dyDescent="0.35">
      <c r="A154" s="36" t="s">
        <v>480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10">
        <v>0</v>
      </c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:26" x14ac:dyDescent="0.35">
      <c r="A155" s="36" t="s">
        <v>481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10">
        <v>0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:26" x14ac:dyDescent="0.35">
      <c r="A156" s="36" t="s">
        <v>482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10">
        <v>0</v>
      </c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:26" ht="26.5" x14ac:dyDescent="0.35">
      <c r="A157" s="36" t="s">
        <v>483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10">
        <v>0</v>
      </c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:26" x14ac:dyDescent="0.35">
      <c r="A158" s="36" t="s">
        <v>484</v>
      </c>
      <c r="B158" s="23">
        <v>283723807</v>
      </c>
      <c r="C158" s="23">
        <v>-3888564.59</v>
      </c>
      <c r="D158" s="23">
        <v>279835242.41000003</v>
      </c>
      <c r="E158" s="23">
        <v>140557955.41</v>
      </c>
      <c r="F158" s="23">
        <v>116522914.41</v>
      </c>
      <c r="G158" s="10">
        <v>139277287</v>
      </c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:26" x14ac:dyDescent="0.35">
      <c r="A159" s="36" t="s">
        <v>485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10">
        <v>0</v>
      </c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:26" x14ac:dyDescent="0.35">
      <c r="A160" s="36" t="s">
        <v>486</v>
      </c>
      <c r="B160" s="23">
        <v>2996235502</v>
      </c>
      <c r="C160" s="23">
        <v>-316700885.31</v>
      </c>
      <c r="D160" s="23">
        <v>2679534616.6900001</v>
      </c>
      <c r="E160" s="23">
        <v>1400603549.8900001</v>
      </c>
      <c r="F160" s="23">
        <v>1400603549.8900001</v>
      </c>
      <c r="G160" s="10">
        <v>1278931066.8</v>
      </c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:26" ht="26.5" x14ac:dyDescent="0.35">
      <c r="A161" s="36" t="s">
        <v>487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  <c r="G161" s="10">
        <v>0</v>
      </c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:26" x14ac:dyDescent="0.35">
      <c r="A162" s="36" t="s">
        <v>488</v>
      </c>
      <c r="B162" s="23">
        <v>26400000</v>
      </c>
      <c r="C162" s="23">
        <v>-26400000</v>
      </c>
      <c r="D162" s="23">
        <v>0</v>
      </c>
      <c r="E162" s="23">
        <v>0</v>
      </c>
      <c r="F162" s="23">
        <v>0</v>
      </c>
      <c r="G162" s="10">
        <v>0</v>
      </c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:26" x14ac:dyDescent="0.35">
      <c r="A163" s="36" t="s">
        <v>489</v>
      </c>
      <c r="B163" s="23">
        <v>35432306</v>
      </c>
      <c r="C163" s="23">
        <v>-35432306</v>
      </c>
      <c r="D163" s="23">
        <v>0</v>
      </c>
      <c r="E163" s="23">
        <v>0</v>
      </c>
      <c r="F163" s="23">
        <v>0</v>
      </c>
      <c r="G163" s="10">
        <v>0</v>
      </c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:26" x14ac:dyDescent="0.35">
      <c r="A164" s="36" t="s">
        <v>490</v>
      </c>
      <c r="B164" s="23">
        <v>33600000</v>
      </c>
      <c r="C164" s="23">
        <v>-33600000</v>
      </c>
      <c r="D164" s="23">
        <v>0</v>
      </c>
      <c r="E164" s="23">
        <v>0</v>
      </c>
      <c r="F164" s="23">
        <v>0</v>
      </c>
      <c r="G164" s="10">
        <v>0</v>
      </c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spans="1:26" x14ac:dyDescent="0.35">
      <c r="A165" s="36" t="s">
        <v>491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10">
        <v>0</v>
      </c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spans="1:26" x14ac:dyDescent="0.35">
      <c r="A166" s="36" t="s">
        <v>492</v>
      </c>
      <c r="B166" s="23">
        <v>38050860</v>
      </c>
      <c r="C166" s="23">
        <v>-38050860</v>
      </c>
      <c r="D166" s="23">
        <v>0</v>
      </c>
      <c r="E166" s="23">
        <v>0</v>
      </c>
      <c r="F166" s="23">
        <v>0</v>
      </c>
      <c r="G166" s="10">
        <v>0</v>
      </c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spans="1:26" x14ac:dyDescent="0.35">
      <c r="A167" s="36" t="s">
        <v>493</v>
      </c>
      <c r="B167" s="23">
        <v>2328749</v>
      </c>
      <c r="C167" s="23">
        <v>0</v>
      </c>
      <c r="D167" s="23">
        <v>2328749</v>
      </c>
      <c r="E167" s="23">
        <v>0</v>
      </c>
      <c r="F167" s="23">
        <v>0</v>
      </c>
      <c r="G167" s="10">
        <v>2328749</v>
      </c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spans="1:26" x14ac:dyDescent="0.35">
      <c r="A168" s="36" t="s">
        <v>494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  <c r="G168" s="10">
        <v>0</v>
      </c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spans="1:26" x14ac:dyDescent="0.35">
      <c r="A169" s="36" t="s">
        <v>495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10">
        <v>0</v>
      </c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spans="1:26" x14ac:dyDescent="0.35">
      <c r="A170" s="36" t="s">
        <v>496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  <c r="G170" s="10">
        <v>0</v>
      </c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:26" x14ac:dyDescent="0.35">
      <c r="A171" s="36" t="s">
        <v>497</v>
      </c>
      <c r="B171" s="23">
        <v>54265212</v>
      </c>
      <c r="C171" s="23">
        <v>-1318436</v>
      </c>
      <c r="D171" s="23">
        <v>52946776</v>
      </c>
      <c r="E171" s="23">
        <v>25532640</v>
      </c>
      <c r="F171" s="23">
        <v>25532640</v>
      </c>
      <c r="G171" s="10">
        <v>27414136</v>
      </c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:26" x14ac:dyDescent="0.35">
      <c r="A172" s="36" t="s">
        <v>498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10">
        <v>0</v>
      </c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spans="1:26" x14ac:dyDescent="0.35">
      <c r="A173" s="36" t="s">
        <v>499</v>
      </c>
      <c r="B173" s="23">
        <v>10930598</v>
      </c>
      <c r="C173" s="23">
        <v>-300018</v>
      </c>
      <c r="D173" s="23">
        <v>10630580</v>
      </c>
      <c r="E173" s="23">
        <v>5126407</v>
      </c>
      <c r="F173" s="23">
        <v>5126407</v>
      </c>
      <c r="G173" s="10">
        <v>5504173</v>
      </c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spans="1:26" x14ac:dyDescent="0.35">
      <c r="A174" s="36" t="s">
        <v>500</v>
      </c>
      <c r="B174" s="23">
        <v>40007002</v>
      </c>
      <c r="C174" s="23">
        <v>-28366392</v>
      </c>
      <c r="D174" s="23">
        <v>11640610</v>
      </c>
      <c r="E174" s="23">
        <v>5613475</v>
      </c>
      <c r="F174" s="23">
        <v>5613475</v>
      </c>
      <c r="G174" s="10">
        <v>6027135</v>
      </c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spans="1:26" x14ac:dyDescent="0.35">
      <c r="A175" s="36" t="s">
        <v>501</v>
      </c>
      <c r="B175" s="23">
        <v>30650969</v>
      </c>
      <c r="C175" s="23">
        <v>-20128256</v>
      </c>
      <c r="D175" s="23">
        <v>10522713</v>
      </c>
      <c r="E175" s="23">
        <v>5074392</v>
      </c>
      <c r="F175" s="23">
        <v>5074392</v>
      </c>
      <c r="G175" s="10">
        <v>5448321</v>
      </c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spans="1:26" x14ac:dyDescent="0.35">
      <c r="A176" s="36" t="s">
        <v>502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  <c r="G176" s="10">
        <v>0</v>
      </c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:26" x14ac:dyDescent="0.35">
      <c r="A177" s="36" t="s">
        <v>503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10">
        <v>0</v>
      </c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spans="1:26" x14ac:dyDescent="0.35">
      <c r="A178" s="36" t="s">
        <v>504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  <c r="G178" s="10">
        <v>0</v>
      </c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spans="1:26" x14ac:dyDescent="0.35">
      <c r="A179" s="36" t="s">
        <v>505</v>
      </c>
      <c r="B179" s="23">
        <v>50098292</v>
      </c>
      <c r="C179" s="23">
        <v>-34017375</v>
      </c>
      <c r="D179" s="23">
        <v>16080917</v>
      </c>
      <c r="E179" s="23">
        <v>8282000</v>
      </c>
      <c r="F179" s="23">
        <v>8282000</v>
      </c>
      <c r="G179" s="10">
        <v>7798917</v>
      </c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spans="1:26" x14ac:dyDescent="0.35">
      <c r="A180" s="36" t="s">
        <v>506</v>
      </c>
      <c r="B180" s="23">
        <v>17842298</v>
      </c>
      <c r="C180" s="23">
        <v>-272061</v>
      </c>
      <c r="D180" s="23">
        <v>17570237</v>
      </c>
      <c r="E180" s="23">
        <v>8472935</v>
      </c>
      <c r="F180" s="23">
        <v>8472935</v>
      </c>
      <c r="G180" s="10">
        <v>9097302</v>
      </c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spans="1:26" x14ac:dyDescent="0.35">
      <c r="A181" s="36" t="s">
        <v>507</v>
      </c>
      <c r="B181" s="23">
        <v>16478216</v>
      </c>
      <c r="C181" s="23">
        <v>-12009505</v>
      </c>
      <c r="D181" s="23">
        <v>4468711</v>
      </c>
      <c r="E181" s="23">
        <v>2154955</v>
      </c>
      <c r="F181" s="23">
        <v>2154955</v>
      </c>
      <c r="G181" s="10">
        <v>2313756</v>
      </c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spans="1:26" x14ac:dyDescent="0.35">
      <c r="A182" s="36" t="s">
        <v>508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  <c r="G182" s="10">
        <v>0</v>
      </c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spans="1:26" x14ac:dyDescent="0.35">
      <c r="A183" s="36" t="s">
        <v>524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  <c r="G183" s="10">
        <v>0</v>
      </c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spans="1:26" x14ac:dyDescent="0.35">
      <c r="A184" s="36" t="s">
        <v>510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  <c r="G184" s="10">
        <v>0</v>
      </c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spans="1:26" ht="26.5" x14ac:dyDescent="0.35">
      <c r="A185" s="36" t="s">
        <v>511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  <c r="G185" s="10">
        <v>0</v>
      </c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spans="1:26" x14ac:dyDescent="0.35">
      <c r="A186" s="36" t="s">
        <v>525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  <c r="G186" s="10">
        <v>0</v>
      </c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spans="1:26" x14ac:dyDescent="0.35">
      <c r="A187" s="36" t="s">
        <v>513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  <c r="G187" s="10">
        <v>0</v>
      </c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spans="1:26" x14ac:dyDescent="0.35">
      <c r="A188" s="36" t="s">
        <v>514</v>
      </c>
      <c r="B188" s="23">
        <v>7813498</v>
      </c>
      <c r="C188" s="23">
        <v>0</v>
      </c>
      <c r="D188" s="23">
        <v>7813498</v>
      </c>
      <c r="E188" s="23">
        <v>4025849.61</v>
      </c>
      <c r="F188" s="23">
        <v>4025849.61</v>
      </c>
      <c r="G188" s="10">
        <v>3787648.39</v>
      </c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spans="1:26" ht="26.5" x14ac:dyDescent="0.35">
      <c r="A189" s="36" t="s">
        <v>515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  <c r="G189" s="10">
        <v>0</v>
      </c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spans="1:26" x14ac:dyDescent="0.35">
      <c r="A190" s="36" t="s">
        <v>516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  <c r="G190" s="10">
        <v>0</v>
      </c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spans="1:26" x14ac:dyDescent="0.35">
      <c r="A191" s="44" t="s">
        <v>517</v>
      </c>
      <c r="B191" s="22">
        <v>0</v>
      </c>
      <c r="C191" s="22">
        <v>0</v>
      </c>
      <c r="D191" s="22">
        <v>0</v>
      </c>
      <c r="E191" s="22">
        <v>0</v>
      </c>
      <c r="F191" s="22">
        <v>0</v>
      </c>
      <c r="G191" s="12">
        <v>0</v>
      </c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spans="1:26" ht="26.5" x14ac:dyDescent="0.35">
      <c r="A192" s="36" t="s">
        <v>518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  <c r="G192" s="10">
        <v>0</v>
      </c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spans="1:26" ht="26.5" x14ac:dyDescent="0.35">
      <c r="A193" s="44" t="s">
        <v>519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  <c r="G193" s="12">
        <v>0</v>
      </c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spans="1:26" x14ac:dyDescent="0.35">
      <c r="A194" s="36" t="s">
        <v>520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  <c r="G194" s="10">
        <v>0</v>
      </c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spans="1:26" x14ac:dyDescent="0.35">
      <c r="A195" s="36" t="s">
        <v>521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  <c r="G195" s="10">
        <v>0</v>
      </c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spans="1:26" x14ac:dyDescent="0.35">
      <c r="A196" s="36" t="s">
        <v>522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  <c r="G196" s="10">
        <v>0</v>
      </c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:26" x14ac:dyDescent="0.35">
      <c r="A197" s="122" t="s">
        <v>526</v>
      </c>
      <c r="B197" s="118">
        <v>44096239578</v>
      </c>
      <c r="C197" s="118">
        <v>1239454754.48</v>
      </c>
      <c r="D197" s="118">
        <v>45335694332.480003</v>
      </c>
      <c r="E197" s="118">
        <v>20222851153.990002</v>
      </c>
      <c r="F197" s="118">
        <v>19314043201.860001</v>
      </c>
      <c r="G197" s="119">
        <v>25112843178.490002</v>
      </c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spans="1:26" x14ac:dyDescent="0.35">
      <c r="A198" s="166" t="s">
        <v>1</v>
      </c>
      <c r="B198" s="166"/>
      <c r="C198" s="166"/>
      <c r="D198" s="166"/>
      <c r="E198" s="166"/>
      <c r="F198" s="166"/>
      <c r="G198" s="166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spans="1:26" x14ac:dyDescent="0.35">
      <c r="A199" s="36"/>
      <c r="B199" s="23"/>
      <c r="C199" s="23"/>
      <c r="D199" s="23"/>
      <c r="E199" s="23"/>
      <c r="F199" s="23"/>
      <c r="G199" s="1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spans="1:26" x14ac:dyDescent="0.35">
      <c r="A200" s="36"/>
      <c r="B200" s="23"/>
      <c r="C200" s="23"/>
      <c r="D200" s="23"/>
      <c r="E200" s="23"/>
      <c r="F200" s="23"/>
      <c r="G200" s="1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spans="1:26" x14ac:dyDescent="0.35">
      <c r="A201" s="36"/>
      <c r="B201" s="23"/>
      <c r="C201" s="23"/>
      <c r="D201" s="23"/>
      <c r="E201" s="23"/>
      <c r="F201" s="23"/>
      <c r="G201" s="1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spans="1:26" x14ac:dyDescent="0.35">
      <c r="A202" s="36"/>
      <c r="B202" s="23"/>
      <c r="C202" s="23"/>
      <c r="D202" s="23"/>
      <c r="E202" s="23"/>
      <c r="F202" s="23"/>
      <c r="G202" s="1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spans="1:26" x14ac:dyDescent="0.35">
      <c r="A203" s="36"/>
      <c r="B203" s="23"/>
      <c r="C203" s="23"/>
      <c r="D203" s="23"/>
      <c r="E203" s="23"/>
      <c r="F203" s="23"/>
      <c r="G203" s="1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spans="1:26" x14ac:dyDescent="0.35">
      <c r="A204" s="36"/>
      <c r="B204" s="23"/>
      <c r="C204" s="23"/>
      <c r="D204" s="23"/>
      <c r="E204" s="23"/>
      <c r="F204" s="23"/>
      <c r="G204" s="1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spans="1:26" x14ac:dyDescent="0.35">
      <c r="A205" s="99"/>
      <c r="B205" s="23"/>
      <c r="C205" s="23"/>
      <c r="D205" s="23"/>
      <c r="E205" s="23"/>
      <c r="F205" s="23"/>
      <c r="G205" s="1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spans="1:26" x14ac:dyDescent="0.35">
      <c r="A206" s="99"/>
      <c r="B206" s="23"/>
      <c r="C206" s="23"/>
      <c r="D206" s="23"/>
      <c r="E206" s="23"/>
      <c r="F206" s="23"/>
      <c r="G206" s="1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spans="1:26" x14ac:dyDescent="0.35">
      <c r="A207" s="99"/>
      <c r="B207" s="23"/>
      <c r="C207" s="23"/>
      <c r="D207" s="23"/>
      <c r="E207" s="23"/>
      <c r="F207" s="23"/>
      <c r="G207" s="1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spans="1:26" x14ac:dyDescent="0.35">
      <c r="A208" s="99"/>
      <c r="B208" s="23"/>
      <c r="C208" s="23"/>
      <c r="D208" s="23"/>
      <c r="E208" s="23"/>
      <c r="F208" s="23"/>
      <c r="G208" s="1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spans="1:26" x14ac:dyDescent="0.35">
      <c r="A209" s="99"/>
      <c r="B209" s="23"/>
      <c r="C209" s="23"/>
      <c r="D209" s="23"/>
      <c r="E209" s="23"/>
      <c r="F209" s="23"/>
      <c r="G209" s="1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spans="1:26" x14ac:dyDescent="0.35">
      <c r="A210" s="99"/>
      <c r="B210" s="23"/>
      <c r="C210" s="23"/>
      <c r="D210" s="23"/>
      <c r="E210" s="23"/>
      <c r="F210" s="23"/>
      <c r="G210" s="1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spans="1:26" x14ac:dyDescent="0.35">
      <c r="A211" s="99"/>
      <c r="B211" s="23"/>
      <c r="C211" s="23"/>
      <c r="D211" s="23"/>
      <c r="E211" s="23"/>
      <c r="F211" s="23"/>
      <c r="G211" s="1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spans="1:26" x14ac:dyDescent="0.35">
      <c r="A212" s="99"/>
      <c r="B212" s="100"/>
      <c r="C212" s="100"/>
      <c r="D212" s="100"/>
      <c r="E212" s="100"/>
      <c r="F212" s="100"/>
      <c r="G212" s="96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spans="1:26" x14ac:dyDescent="0.35">
      <c r="A213" s="101"/>
      <c r="B213" s="102"/>
      <c r="C213" s="102"/>
      <c r="D213" s="102"/>
      <c r="E213" s="102"/>
      <c r="F213" s="102"/>
      <c r="G213" s="6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spans="1:26" x14ac:dyDescent="0.35">
      <c r="A214" s="100" t="s">
        <v>1</v>
      </c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spans="1:26" x14ac:dyDescent="0.3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spans="1:26" x14ac:dyDescent="0.35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spans="1:26" x14ac:dyDescent="0.3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spans="1:26" x14ac:dyDescent="0.35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spans="1:26" x14ac:dyDescent="0.35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</sheetData>
  <mergeCells count="12">
    <mergeCell ref="A198:G198"/>
    <mergeCell ref="F7:F8"/>
    <mergeCell ref="A1:G1"/>
    <mergeCell ref="A2:G2"/>
    <mergeCell ref="A3:G3"/>
    <mergeCell ref="A4:G4"/>
    <mergeCell ref="A5:G5"/>
    <mergeCell ref="B6:F6"/>
    <mergeCell ref="G6:G7"/>
    <mergeCell ref="B7:B8"/>
    <mergeCell ref="D7:D8"/>
    <mergeCell ref="E7:E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057B-B161-4EF1-A461-7746BEB98C25}">
  <dimension ref="A1:Z96"/>
  <sheetViews>
    <sheetView showGridLines="0" workbookViewId="0">
      <pane xSplit="1" ySplit="8" topLeftCell="B77" activePane="bottomRight" state="frozen"/>
      <selection pane="topRight" activeCell="B1" sqref="B1"/>
      <selection pane="bottomLeft" activeCell="A10" sqref="A10"/>
      <selection pane="bottomRight" activeCell="A78" sqref="A78"/>
    </sheetView>
  </sheetViews>
  <sheetFormatPr baseColWidth="10" defaultRowHeight="14.5" x14ac:dyDescent="0.35"/>
  <cols>
    <col min="1" max="1" width="70.7265625" customWidth="1"/>
    <col min="2" max="7" width="20.7265625" customWidth="1"/>
  </cols>
  <sheetData>
    <row r="1" spans="1:26" x14ac:dyDescent="0.35">
      <c r="A1" s="164" t="s">
        <v>0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64" t="s">
        <v>314</v>
      </c>
      <c r="B2" s="164"/>
      <c r="C2" s="164"/>
      <c r="D2" s="164"/>
      <c r="E2" s="164"/>
      <c r="F2" s="164"/>
      <c r="G2" s="1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64" t="s">
        <v>394</v>
      </c>
      <c r="B3" s="164"/>
      <c r="C3" s="164"/>
      <c r="D3" s="164"/>
      <c r="E3" s="164"/>
      <c r="F3" s="164"/>
      <c r="G3" s="16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64" t="s">
        <v>125</v>
      </c>
      <c r="B4" s="164"/>
      <c r="C4" s="164"/>
      <c r="D4" s="164"/>
      <c r="E4" s="164"/>
      <c r="F4" s="164"/>
      <c r="G4" s="16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164" t="s">
        <v>126</v>
      </c>
      <c r="B5" s="164"/>
      <c r="C5" s="164"/>
      <c r="D5" s="164"/>
      <c r="E5" s="164"/>
      <c r="F5" s="164"/>
      <c r="G5" s="16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56"/>
      <c r="B6" s="148" t="s">
        <v>316</v>
      </c>
      <c r="C6" s="148"/>
      <c r="D6" s="148"/>
      <c r="E6" s="148"/>
      <c r="F6" s="148"/>
      <c r="G6" s="151" t="s">
        <v>317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57" t="s">
        <v>218</v>
      </c>
      <c r="B7" s="157" t="s">
        <v>318</v>
      </c>
      <c r="C7" s="25" t="s">
        <v>246</v>
      </c>
      <c r="D7" s="157" t="s">
        <v>247</v>
      </c>
      <c r="E7" s="157" t="s">
        <v>201</v>
      </c>
      <c r="F7" s="157" t="s">
        <v>204</v>
      </c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5">
      <c r="A8" s="58" t="s">
        <v>250</v>
      </c>
      <c r="B8" s="158"/>
      <c r="C8" s="27" t="s">
        <v>251</v>
      </c>
      <c r="D8" s="158"/>
      <c r="E8" s="158"/>
      <c r="F8" s="158"/>
      <c r="G8" s="16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29" t="s">
        <v>395</v>
      </c>
      <c r="B9" s="7">
        <v>25485589578</v>
      </c>
      <c r="C9" s="7">
        <v>1151839443.9200001</v>
      </c>
      <c r="D9" s="7">
        <v>26637429021.919998</v>
      </c>
      <c r="E9" s="7">
        <v>11302519940.49</v>
      </c>
      <c r="F9" s="7">
        <v>10465389291.129999</v>
      </c>
      <c r="G9" s="8">
        <v>15334909081.43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44" t="s">
        <v>396</v>
      </c>
      <c r="B10" s="22">
        <v>8241803269</v>
      </c>
      <c r="C10" s="22">
        <v>1280264309.3399999</v>
      </c>
      <c r="D10" s="22">
        <v>9522067578.3400002</v>
      </c>
      <c r="E10" s="22">
        <v>3366685325.8099999</v>
      </c>
      <c r="F10" s="22">
        <v>3122798834.6999998</v>
      </c>
      <c r="G10" s="12">
        <v>6155382252.5299997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36" t="s">
        <v>397</v>
      </c>
      <c r="B11" s="23">
        <v>164559360</v>
      </c>
      <c r="C11" s="23">
        <v>6241500</v>
      </c>
      <c r="D11" s="23">
        <v>170800860</v>
      </c>
      <c r="E11" s="23">
        <v>85326459</v>
      </c>
      <c r="F11" s="23">
        <v>85326459</v>
      </c>
      <c r="G11" s="10">
        <v>85474401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36" t="s">
        <v>398</v>
      </c>
      <c r="B12" s="23">
        <v>1463062957</v>
      </c>
      <c r="C12" s="23">
        <v>-48585135.560000002</v>
      </c>
      <c r="D12" s="23">
        <v>1414477821.4400001</v>
      </c>
      <c r="E12" s="23">
        <v>662581984.78999996</v>
      </c>
      <c r="F12" s="23">
        <v>641681783.90999997</v>
      </c>
      <c r="G12" s="10">
        <v>751895836.64999998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36" t="s">
        <v>399</v>
      </c>
      <c r="B13" s="23">
        <v>1088092729</v>
      </c>
      <c r="C13" s="23">
        <v>-26670252.210000001</v>
      </c>
      <c r="D13" s="23">
        <v>1061422476.79</v>
      </c>
      <c r="E13" s="23">
        <v>430342111.35000002</v>
      </c>
      <c r="F13" s="23">
        <v>405288539.82999998</v>
      </c>
      <c r="G13" s="10">
        <v>631080365.44000006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36" t="s">
        <v>400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10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36" t="s">
        <v>401</v>
      </c>
      <c r="B15" s="23">
        <v>312383009</v>
      </c>
      <c r="C15" s="23">
        <v>1327949418.47</v>
      </c>
      <c r="D15" s="23">
        <v>1640332427.47</v>
      </c>
      <c r="E15" s="23">
        <v>164829995.16999999</v>
      </c>
      <c r="F15" s="23">
        <v>154382738.22999999</v>
      </c>
      <c r="G15" s="10">
        <v>1475502432.3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36" t="s">
        <v>402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10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36" t="s">
        <v>403</v>
      </c>
      <c r="B17" s="23">
        <v>4842894842</v>
      </c>
      <c r="C17" s="23">
        <v>16744582.65</v>
      </c>
      <c r="D17" s="23">
        <v>4859639424.6499996</v>
      </c>
      <c r="E17" s="23">
        <v>1832385392.23</v>
      </c>
      <c r="F17" s="23">
        <v>1663211504.6300001</v>
      </c>
      <c r="G17" s="10">
        <v>3027254032.4200001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36" t="s">
        <v>404</v>
      </c>
      <c r="B18" s="23">
        <v>370810372</v>
      </c>
      <c r="C18" s="23">
        <v>4584195.99</v>
      </c>
      <c r="D18" s="23">
        <v>375394567.99000001</v>
      </c>
      <c r="E18" s="23">
        <v>191219383.27000001</v>
      </c>
      <c r="F18" s="23">
        <v>172907809.09999999</v>
      </c>
      <c r="G18" s="10">
        <v>184175184.72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44" t="s">
        <v>405</v>
      </c>
      <c r="B19" s="22">
        <v>11047234151</v>
      </c>
      <c r="C19" s="22">
        <v>93352220.340000004</v>
      </c>
      <c r="D19" s="22">
        <v>11140586371.34</v>
      </c>
      <c r="E19" s="22">
        <v>4797330380.2700005</v>
      </c>
      <c r="F19" s="22">
        <v>4347785747.9799995</v>
      </c>
      <c r="G19" s="12">
        <v>6343255991.0699997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36" t="s">
        <v>406</v>
      </c>
      <c r="B20" s="23">
        <v>175576069</v>
      </c>
      <c r="C20" s="23">
        <v>-7071651.8200000003</v>
      </c>
      <c r="D20" s="23">
        <v>168504417.18000001</v>
      </c>
      <c r="E20" s="23">
        <v>36970809.969999999</v>
      </c>
      <c r="F20" s="23">
        <v>32226897.129999999</v>
      </c>
      <c r="G20" s="10">
        <v>131533607.20999999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36" t="s">
        <v>407</v>
      </c>
      <c r="B21" s="23">
        <v>577534799</v>
      </c>
      <c r="C21" s="23">
        <v>-148198504.18000001</v>
      </c>
      <c r="D21" s="23">
        <v>429336294.81999999</v>
      </c>
      <c r="E21" s="23">
        <v>46723374.270000003</v>
      </c>
      <c r="F21" s="23">
        <v>44709101.159999996</v>
      </c>
      <c r="G21" s="10">
        <v>382612920.55000001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36" t="s">
        <v>408</v>
      </c>
      <c r="B22" s="23">
        <v>2113648114</v>
      </c>
      <c r="C22" s="23">
        <v>-95977279.620000005</v>
      </c>
      <c r="D22" s="23">
        <v>2017670834.3800001</v>
      </c>
      <c r="E22" s="23">
        <v>1169180070.8800001</v>
      </c>
      <c r="F22" s="23">
        <v>1031951197</v>
      </c>
      <c r="G22" s="10">
        <v>848490763.5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36" t="s">
        <v>409</v>
      </c>
      <c r="B23" s="23">
        <v>821427684</v>
      </c>
      <c r="C23" s="23">
        <v>-61739999.159999996</v>
      </c>
      <c r="D23" s="23">
        <v>759687684.84000003</v>
      </c>
      <c r="E23" s="23">
        <v>348558475.63</v>
      </c>
      <c r="F23" s="23">
        <v>341197548.72000003</v>
      </c>
      <c r="G23" s="10">
        <v>411129209.20999998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36" t="s">
        <v>410</v>
      </c>
      <c r="B24" s="23">
        <v>3097749194</v>
      </c>
      <c r="C24" s="23">
        <v>1028513.48</v>
      </c>
      <c r="D24" s="23">
        <v>3098777707.48</v>
      </c>
      <c r="E24" s="23">
        <v>1853211324.54</v>
      </c>
      <c r="F24" s="23">
        <v>1795376858.9300001</v>
      </c>
      <c r="G24" s="10">
        <v>1245566382.9400001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36" t="s">
        <v>411</v>
      </c>
      <c r="B25" s="23">
        <v>4077587347</v>
      </c>
      <c r="C25" s="23">
        <v>487552277.99000001</v>
      </c>
      <c r="D25" s="23">
        <v>4565139624.9899998</v>
      </c>
      <c r="E25" s="23">
        <v>1296157254.1500001</v>
      </c>
      <c r="F25" s="23">
        <v>1057771013.36</v>
      </c>
      <c r="G25" s="10">
        <v>3268982370.8400002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36" t="s">
        <v>412</v>
      </c>
      <c r="B26" s="23">
        <v>183710944</v>
      </c>
      <c r="C26" s="23">
        <v>-82241136.349999994</v>
      </c>
      <c r="D26" s="23">
        <v>101469807.65000001</v>
      </c>
      <c r="E26" s="23">
        <v>46529070.829999998</v>
      </c>
      <c r="F26" s="23">
        <v>44553131.68</v>
      </c>
      <c r="G26" s="10">
        <v>54940736.82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44" t="s">
        <v>413</v>
      </c>
      <c r="B27" s="22">
        <v>2207127527</v>
      </c>
      <c r="C27" s="22">
        <v>-108628769.59</v>
      </c>
      <c r="D27" s="22">
        <v>2098498757.4100001</v>
      </c>
      <c r="E27" s="22">
        <v>1192439964.6600001</v>
      </c>
      <c r="F27" s="22">
        <v>1049017197.13</v>
      </c>
      <c r="G27" s="12">
        <v>906058792.75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36" t="s">
        <v>414</v>
      </c>
      <c r="B28" s="23">
        <v>503986379</v>
      </c>
      <c r="C28" s="23">
        <v>163144287.94</v>
      </c>
      <c r="D28" s="23">
        <v>667130666.94000006</v>
      </c>
      <c r="E28" s="23">
        <v>495305841.5</v>
      </c>
      <c r="F28" s="23">
        <v>469607873.70999998</v>
      </c>
      <c r="G28" s="10">
        <v>171824825.44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36" t="s">
        <v>415</v>
      </c>
      <c r="B29" s="23">
        <v>300586566</v>
      </c>
      <c r="C29" s="23">
        <v>12976458.800000001</v>
      </c>
      <c r="D29" s="23">
        <v>313563024.80000001</v>
      </c>
      <c r="E29" s="23">
        <v>129153375.34999999</v>
      </c>
      <c r="F29" s="23">
        <v>62595297.189999998</v>
      </c>
      <c r="G29" s="10">
        <v>184409649.44999999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36" t="s">
        <v>416</v>
      </c>
      <c r="B30" s="23">
        <v>3472922</v>
      </c>
      <c r="C30" s="23">
        <v>-537559.81999999995</v>
      </c>
      <c r="D30" s="23">
        <v>2935362.18</v>
      </c>
      <c r="E30" s="23">
        <v>1223030.42</v>
      </c>
      <c r="F30" s="23">
        <v>1190617.8799999999</v>
      </c>
      <c r="G30" s="10">
        <v>1712331.76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36" t="s">
        <v>417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10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36" t="s">
        <v>418</v>
      </c>
      <c r="B32" s="23">
        <v>462110950</v>
      </c>
      <c r="C32" s="23">
        <v>-34082752</v>
      </c>
      <c r="D32" s="23">
        <v>428028198</v>
      </c>
      <c r="E32" s="23">
        <v>281998137.68000001</v>
      </c>
      <c r="F32" s="23">
        <v>252089929.75999999</v>
      </c>
      <c r="G32" s="10">
        <v>146030060.31999999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36" t="s">
        <v>419</v>
      </c>
      <c r="B33" s="23">
        <v>60592407</v>
      </c>
      <c r="C33" s="23">
        <v>58520040.079999998</v>
      </c>
      <c r="D33" s="23">
        <v>119112447.08</v>
      </c>
      <c r="E33" s="23">
        <v>51496584.280000001</v>
      </c>
      <c r="F33" s="23">
        <v>38987974.939999998</v>
      </c>
      <c r="G33" s="10">
        <v>67615862.799999997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36" t="s">
        <v>420</v>
      </c>
      <c r="B34" s="23">
        <v>500285629</v>
      </c>
      <c r="C34" s="23">
        <v>-260498235.53</v>
      </c>
      <c r="D34" s="23">
        <v>239787393.47</v>
      </c>
      <c r="E34" s="23">
        <v>112152977.33</v>
      </c>
      <c r="F34" s="23">
        <v>110548488.84999999</v>
      </c>
      <c r="G34" s="10">
        <v>127634416.14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36" t="s">
        <v>421</v>
      </c>
      <c r="B35" s="23">
        <v>59200669</v>
      </c>
      <c r="C35" s="23">
        <v>-27130616.559999999</v>
      </c>
      <c r="D35" s="23">
        <v>32070052.440000001</v>
      </c>
      <c r="E35" s="23">
        <v>13160252.07</v>
      </c>
      <c r="F35" s="23">
        <v>12996325.16</v>
      </c>
      <c r="G35" s="10">
        <v>18909800.370000001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36" t="s">
        <v>422</v>
      </c>
      <c r="B36" s="23">
        <v>316892005</v>
      </c>
      <c r="C36" s="23">
        <v>-21020392.5</v>
      </c>
      <c r="D36" s="23">
        <v>295871612.5</v>
      </c>
      <c r="E36" s="23">
        <v>107949766.03</v>
      </c>
      <c r="F36" s="23">
        <v>101000689.64</v>
      </c>
      <c r="G36" s="10">
        <v>187921846.47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44" t="s">
        <v>423</v>
      </c>
      <c r="B37" s="22">
        <v>3989424631</v>
      </c>
      <c r="C37" s="22">
        <v>-113148316.17</v>
      </c>
      <c r="D37" s="22">
        <v>3876276314.8299999</v>
      </c>
      <c r="E37" s="22">
        <v>1946064269.75</v>
      </c>
      <c r="F37" s="22">
        <v>1945787511.3199999</v>
      </c>
      <c r="G37" s="12">
        <v>1930212045.0799999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36" t="s">
        <v>424</v>
      </c>
      <c r="B38" s="23">
        <v>291033043</v>
      </c>
      <c r="C38" s="23">
        <v>-177298316.16999999</v>
      </c>
      <c r="D38" s="23">
        <v>113734726.83</v>
      </c>
      <c r="E38" s="23">
        <v>32375360.609999999</v>
      </c>
      <c r="F38" s="23">
        <v>32375360.609999999</v>
      </c>
      <c r="G38" s="10">
        <v>81359366.219999999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5" x14ac:dyDescent="0.35">
      <c r="A39" s="36" t="s">
        <v>425</v>
      </c>
      <c r="B39" s="23">
        <v>3698391588</v>
      </c>
      <c r="C39" s="23">
        <v>64150000</v>
      </c>
      <c r="D39" s="23">
        <v>3762541588</v>
      </c>
      <c r="E39" s="23">
        <v>1913688909.1400001</v>
      </c>
      <c r="F39" s="23">
        <v>1913412150.71</v>
      </c>
      <c r="G39" s="10">
        <v>1848852678.8599999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36" t="s">
        <v>426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10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36" t="s">
        <v>427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10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36"/>
      <c r="B42" s="23"/>
      <c r="C42" s="23"/>
      <c r="D42" s="23"/>
      <c r="E42" s="23"/>
      <c r="F42" s="23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59"/>
      <c r="B43" s="60"/>
      <c r="C43" s="60"/>
      <c r="D43" s="60"/>
      <c r="E43" s="60"/>
      <c r="F43" s="60"/>
      <c r="G43" s="6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44" t="s">
        <v>428</v>
      </c>
      <c r="B44" s="22">
        <v>18610650000</v>
      </c>
      <c r="C44" s="22">
        <v>87615310.560000002</v>
      </c>
      <c r="D44" s="22">
        <v>18698265310.560001</v>
      </c>
      <c r="E44" s="22">
        <v>8920331213.5</v>
      </c>
      <c r="F44" s="22">
        <v>8848653910.7299995</v>
      </c>
      <c r="G44" s="12">
        <v>9777934097.0599995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44" t="s">
        <v>396</v>
      </c>
      <c r="B45" s="22">
        <v>384828964</v>
      </c>
      <c r="C45" s="22">
        <v>-53662173.119999997</v>
      </c>
      <c r="D45" s="22">
        <v>331166790.88</v>
      </c>
      <c r="E45" s="22">
        <v>92853643.510000005</v>
      </c>
      <c r="F45" s="22">
        <v>76072400.5</v>
      </c>
      <c r="G45" s="12">
        <v>238313147.37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36" t="s">
        <v>397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10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36" t="s">
        <v>398</v>
      </c>
      <c r="B47" s="23">
        <v>7000000</v>
      </c>
      <c r="C47" s="23">
        <v>-7000000</v>
      </c>
      <c r="D47" s="23">
        <v>0</v>
      </c>
      <c r="E47" s="23">
        <v>0</v>
      </c>
      <c r="F47" s="23">
        <v>0</v>
      </c>
      <c r="G47" s="10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36" t="s">
        <v>399</v>
      </c>
      <c r="B48" s="23">
        <v>157849441</v>
      </c>
      <c r="C48" s="23">
        <v>-61269500</v>
      </c>
      <c r="D48" s="23">
        <v>96579941</v>
      </c>
      <c r="E48" s="23">
        <v>0</v>
      </c>
      <c r="F48" s="23">
        <v>0</v>
      </c>
      <c r="G48" s="10">
        <v>96579941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36" t="s">
        <v>400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10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36" t="s">
        <v>401</v>
      </c>
      <c r="B50" s="23">
        <v>0</v>
      </c>
      <c r="C50" s="23">
        <v>10346618.279999999</v>
      </c>
      <c r="D50" s="23">
        <v>10346618.279999999</v>
      </c>
      <c r="E50" s="23">
        <v>10338958.51</v>
      </c>
      <c r="F50" s="23">
        <v>10060652.5</v>
      </c>
      <c r="G50" s="10">
        <v>7659.77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36" t="s">
        <v>402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10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5">
      <c r="A52" s="36" t="s">
        <v>403</v>
      </c>
      <c r="B52" s="23">
        <v>216021294</v>
      </c>
      <c r="C52" s="23">
        <v>4260708.5999999996</v>
      </c>
      <c r="D52" s="23">
        <v>220282002.59999999</v>
      </c>
      <c r="E52" s="23">
        <v>82514685</v>
      </c>
      <c r="F52" s="23">
        <v>66011748</v>
      </c>
      <c r="G52" s="10">
        <v>137767317.59999999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36" t="s">
        <v>404</v>
      </c>
      <c r="B53" s="23">
        <v>3958229</v>
      </c>
      <c r="C53" s="23">
        <v>0</v>
      </c>
      <c r="D53" s="23">
        <v>3958229</v>
      </c>
      <c r="E53" s="23">
        <v>0</v>
      </c>
      <c r="F53" s="23">
        <v>0</v>
      </c>
      <c r="G53" s="10">
        <v>3958229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44" t="s">
        <v>405</v>
      </c>
      <c r="B54" s="22">
        <v>14109035489</v>
      </c>
      <c r="C54" s="22">
        <v>-58358718.030000001</v>
      </c>
      <c r="D54" s="22">
        <v>14050676770.969999</v>
      </c>
      <c r="E54" s="22">
        <v>6561810869.2399998</v>
      </c>
      <c r="F54" s="22">
        <v>6522447141.0500002</v>
      </c>
      <c r="G54" s="12">
        <v>7488865901.7299995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36" t="s">
        <v>406</v>
      </c>
      <c r="B55" s="23">
        <v>0</v>
      </c>
      <c r="C55" s="23">
        <v>7500000</v>
      </c>
      <c r="D55" s="23">
        <v>7500000</v>
      </c>
      <c r="E55" s="23">
        <v>0</v>
      </c>
      <c r="F55" s="23">
        <v>0</v>
      </c>
      <c r="G55" s="10">
        <v>7500000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36" t="s">
        <v>407</v>
      </c>
      <c r="B56" s="23">
        <v>205572629</v>
      </c>
      <c r="C56" s="23">
        <v>248950150.31</v>
      </c>
      <c r="D56" s="23">
        <v>454522779.31</v>
      </c>
      <c r="E56" s="23">
        <v>320834075.47000003</v>
      </c>
      <c r="F56" s="23">
        <v>320834075.47000003</v>
      </c>
      <c r="G56" s="10">
        <v>133688703.84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36" t="s">
        <v>408</v>
      </c>
      <c r="B57" s="23">
        <v>3033044436</v>
      </c>
      <c r="C57" s="23">
        <v>-404290025.31</v>
      </c>
      <c r="D57" s="23">
        <v>2628754410.6900001</v>
      </c>
      <c r="E57" s="23">
        <v>1361651397.8900001</v>
      </c>
      <c r="F57" s="23">
        <v>1360702118.8900001</v>
      </c>
      <c r="G57" s="10">
        <v>1267103012.8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36" t="s">
        <v>409</v>
      </c>
      <c r="B58" s="23">
        <v>8219798</v>
      </c>
      <c r="C58" s="23">
        <v>28733021.870000001</v>
      </c>
      <c r="D58" s="23">
        <v>36952819.869999997</v>
      </c>
      <c r="E58" s="23">
        <v>1454004.78</v>
      </c>
      <c r="F58" s="23">
        <v>1454004.78</v>
      </c>
      <c r="G58" s="10">
        <v>35498815.090000004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36" t="s">
        <v>410</v>
      </c>
      <c r="B59" s="23">
        <v>9364076533</v>
      </c>
      <c r="C59" s="23">
        <v>-137637580.94999999</v>
      </c>
      <c r="D59" s="23">
        <v>9226438952.0499992</v>
      </c>
      <c r="E59" s="23">
        <v>4120244166.3000002</v>
      </c>
      <c r="F59" s="23">
        <v>4105471479.1100001</v>
      </c>
      <c r="G59" s="10">
        <v>5106194785.75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36" t="s">
        <v>411</v>
      </c>
      <c r="B60" s="23">
        <v>1474584106</v>
      </c>
      <c r="C60" s="23">
        <v>200636914.05000001</v>
      </c>
      <c r="D60" s="23">
        <v>1675221020.05</v>
      </c>
      <c r="E60" s="23">
        <v>754010696.79999995</v>
      </c>
      <c r="F60" s="23">
        <v>731124934.79999995</v>
      </c>
      <c r="G60" s="10">
        <v>921210323.25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36" t="s">
        <v>412</v>
      </c>
      <c r="B61" s="23">
        <v>23537987</v>
      </c>
      <c r="C61" s="23">
        <v>-2251198</v>
      </c>
      <c r="D61" s="23">
        <v>21286789</v>
      </c>
      <c r="E61" s="23">
        <v>3616528</v>
      </c>
      <c r="F61" s="23">
        <v>2860528</v>
      </c>
      <c r="G61" s="10">
        <v>17670261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44" t="s">
        <v>413</v>
      </c>
      <c r="B62" s="22">
        <v>271479849</v>
      </c>
      <c r="C62" s="22">
        <v>210378304.69999999</v>
      </c>
      <c r="D62" s="22">
        <v>481858153.69999999</v>
      </c>
      <c r="E62" s="22">
        <v>290026059.63999999</v>
      </c>
      <c r="F62" s="22">
        <v>274493728.06999999</v>
      </c>
      <c r="G62" s="12">
        <v>191832094.06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36" t="s">
        <v>414</v>
      </c>
      <c r="B63" s="23">
        <v>35000000</v>
      </c>
      <c r="C63" s="23">
        <v>4900000</v>
      </c>
      <c r="D63" s="23">
        <v>39900000</v>
      </c>
      <c r="E63" s="23">
        <v>0</v>
      </c>
      <c r="F63" s="23">
        <v>0</v>
      </c>
      <c r="G63" s="10">
        <v>39900000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36" t="s">
        <v>415</v>
      </c>
      <c r="B64" s="23">
        <v>78577541</v>
      </c>
      <c r="C64" s="23">
        <v>24393186.329999998</v>
      </c>
      <c r="D64" s="23">
        <v>102970727.33</v>
      </c>
      <c r="E64" s="23">
        <v>25092271.050000001</v>
      </c>
      <c r="F64" s="23">
        <v>9673939.4800000004</v>
      </c>
      <c r="G64" s="10">
        <v>77878456.280000001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36" t="s">
        <v>416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10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36" t="s">
        <v>417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10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36" t="s">
        <v>418</v>
      </c>
      <c r="B67" s="23">
        <v>70813498</v>
      </c>
      <c r="C67" s="23">
        <v>250456354.78999999</v>
      </c>
      <c r="D67" s="23">
        <v>321269852.79000002</v>
      </c>
      <c r="E67" s="23">
        <v>261385897.40000001</v>
      </c>
      <c r="F67" s="23">
        <v>261385897.40000001</v>
      </c>
      <c r="G67" s="10">
        <v>59883955.390000001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36" t="s">
        <v>419</v>
      </c>
      <c r="B68" s="23">
        <v>1821667</v>
      </c>
      <c r="C68" s="23">
        <v>0</v>
      </c>
      <c r="D68" s="23">
        <v>1821667</v>
      </c>
      <c r="E68" s="23">
        <v>0</v>
      </c>
      <c r="F68" s="23">
        <v>0</v>
      </c>
      <c r="G68" s="10">
        <v>1821667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36" t="s">
        <v>420</v>
      </c>
      <c r="B69" s="23">
        <v>77033523</v>
      </c>
      <c r="C69" s="23">
        <v>-72033523</v>
      </c>
      <c r="D69" s="23">
        <v>5000000</v>
      </c>
      <c r="E69" s="23">
        <v>0</v>
      </c>
      <c r="F69" s="23">
        <v>0</v>
      </c>
      <c r="G69" s="10">
        <v>5000000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36" t="s">
        <v>421</v>
      </c>
      <c r="B70" s="23">
        <v>3105000</v>
      </c>
      <c r="C70" s="23">
        <v>1932485.08</v>
      </c>
      <c r="D70" s="23">
        <v>5037485.08</v>
      </c>
      <c r="E70" s="23">
        <v>646238.68999999994</v>
      </c>
      <c r="F70" s="23">
        <v>532238.68999999994</v>
      </c>
      <c r="G70" s="10">
        <v>4391246.3899999997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36" t="s">
        <v>422</v>
      </c>
      <c r="B71" s="23">
        <v>5128620</v>
      </c>
      <c r="C71" s="23">
        <v>729801.5</v>
      </c>
      <c r="D71" s="23">
        <v>5858421.5</v>
      </c>
      <c r="E71" s="23">
        <v>2901652.5</v>
      </c>
      <c r="F71" s="23">
        <v>2901652.5</v>
      </c>
      <c r="G71" s="10">
        <v>2956769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44" t="s">
        <v>423</v>
      </c>
      <c r="B72" s="22">
        <v>3845305698</v>
      </c>
      <c r="C72" s="22">
        <v>-10742102.99</v>
      </c>
      <c r="D72" s="22">
        <v>3834563595.0100002</v>
      </c>
      <c r="E72" s="22">
        <v>1975640641.1099999</v>
      </c>
      <c r="F72" s="22">
        <v>1975640641.1099999</v>
      </c>
      <c r="G72" s="12">
        <v>1858922953.9000001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36" t="s">
        <v>424</v>
      </c>
      <c r="B73" s="23">
        <v>652656881</v>
      </c>
      <c r="C73" s="23">
        <v>0</v>
      </c>
      <c r="D73" s="23">
        <v>652656881</v>
      </c>
      <c r="E73" s="23">
        <v>206954248.58000001</v>
      </c>
      <c r="F73" s="23">
        <v>206954248.58000001</v>
      </c>
      <c r="G73" s="10">
        <v>445702632.42000002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5" x14ac:dyDescent="0.35">
      <c r="A74" s="36" t="s">
        <v>425</v>
      </c>
      <c r="B74" s="23">
        <v>3192648817</v>
      </c>
      <c r="C74" s="23">
        <v>-10742102.99</v>
      </c>
      <c r="D74" s="23">
        <v>3181906714.0100002</v>
      </c>
      <c r="E74" s="23">
        <v>1768686392.53</v>
      </c>
      <c r="F74" s="23">
        <v>1768686392.53</v>
      </c>
      <c r="G74" s="10">
        <v>1413220321.48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36" t="s">
        <v>426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10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36" t="s">
        <v>427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10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22" t="s">
        <v>393</v>
      </c>
      <c r="B77" s="118">
        <v>44096239578</v>
      </c>
      <c r="C77" s="118">
        <v>1239454754.48</v>
      </c>
      <c r="D77" s="118">
        <v>45335694332.480003</v>
      </c>
      <c r="E77" s="118">
        <v>20222851153.990002</v>
      </c>
      <c r="F77" s="118">
        <v>19314043201.860001</v>
      </c>
      <c r="G77" s="119">
        <v>25112843178.490002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28" t="s">
        <v>1</v>
      </c>
      <c r="B78" s="128"/>
      <c r="C78" s="128"/>
      <c r="D78" s="128"/>
      <c r="E78" s="128"/>
      <c r="F78" s="128"/>
      <c r="G78" s="12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112A-6D4B-4FDA-B242-8D1D8E0E9DAC}">
  <dimension ref="A1:W34"/>
  <sheetViews>
    <sheetView showGridLines="0" zoomScale="90" zoomScaleNormal="90" workbookViewId="0">
      <pane xSplit="1" ySplit="8" topLeftCell="C9" activePane="bottomRight" state="frozen"/>
      <selection activeCell="E18" sqref="E18"/>
      <selection pane="topRight" activeCell="E18" sqref="E18"/>
      <selection pane="bottomLeft" activeCell="E18" sqref="E18"/>
      <selection pane="bottomRight" activeCell="H6" sqref="H6"/>
    </sheetView>
  </sheetViews>
  <sheetFormatPr baseColWidth="10" defaultRowHeight="14.5" x14ac:dyDescent="0.35"/>
  <cols>
    <col min="1" max="1" width="69.7265625" bestFit="1" customWidth="1"/>
    <col min="2" max="2" width="20.7265625" bestFit="1" customWidth="1"/>
    <col min="3" max="3" width="18.81640625" bestFit="1" customWidth="1"/>
    <col min="4" max="4" width="20.26953125" bestFit="1" customWidth="1"/>
    <col min="5" max="6" width="20" bestFit="1" customWidth="1"/>
    <col min="7" max="7" width="18.7265625" bestFit="1" customWidth="1"/>
    <col min="8" max="8" width="17.81640625" bestFit="1" customWidth="1"/>
  </cols>
  <sheetData>
    <row r="1" spans="1:23" x14ac:dyDescent="0.35">
      <c r="A1" s="164" t="s">
        <v>0</v>
      </c>
      <c r="B1" s="164"/>
      <c r="C1" s="164"/>
      <c r="D1" s="164"/>
      <c r="E1" s="164"/>
      <c r="F1" s="164"/>
      <c r="G1" s="164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x14ac:dyDescent="0.35">
      <c r="A2" s="164" t="s">
        <v>314</v>
      </c>
      <c r="B2" s="164"/>
      <c r="C2" s="164"/>
      <c r="D2" s="164"/>
      <c r="E2" s="164"/>
      <c r="F2" s="164"/>
      <c r="G2" s="164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x14ac:dyDescent="0.35">
      <c r="A3" s="164" t="s">
        <v>540</v>
      </c>
      <c r="B3" s="164"/>
      <c r="C3" s="164"/>
      <c r="D3" s="164"/>
      <c r="E3" s="164"/>
      <c r="F3" s="164"/>
      <c r="G3" s="164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x14ac:dyDescent="0.35">
      <c r="A4" s="164" t="s">
        <v>125</v>
      </c>
      <c r="B4" s="164"/>
      <c r="C4" s="164"/>
      <c r="D4" s="164"/>
      <c r="E4" s="164"/>
      <c r="F4" s="164"/>
      <c r="G4" s="164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x14ac:dyDescent="0.35">
      <c r="A5" s="164" t="s">
        <v>126</v>
      </c>
      <c r="B5" s="164"/>
      <c r="C5" s="164"/>
      <c r="D5" s="164"/>
      <c r="E5" s="164"/>
      <c r="F5" s="164"/>
      <c r="G5" s="164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x14ac:dyDescent="0.35">
      <c r="A6" s="110"/>
      <c r="B6" s="148" t="s">
        <v>316</v>
      </c>
      <c r="C6" s="148"/>
      <c r="D6" s="148"/>
      <c r="E6" s="148"/>
      <c r="F6" s="148"/>
      <c r="G6" s="151" t="s">
        <v>317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x14ac:dyDescent="0.35">
      <c r="A7" s="115" t="s">
        <v>218</v>
      </c>
      <c r="B7" s="169" t="s">
        <v>318</v>
      </c>
      <c r="C7" s="129" t="s">
        <v>246</v>
      </c>
      <c r="D7" s="169" t="s">
        <v>247</v>
      </c>
      <c r="E7" s="169" t="s">
        <v>201</v>
      </c>
      <c r="F7" s="169" t="s">
        <v>204</v>
      </c>
      <c r="G7" s="167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x14ac:dyDescent="0.35">
      <c r="A8" s="115" t="s">
        <v>250</v>
      </c>
      <c r="B8" s="169"/>
      <c r="C8" s="129" t="s">
        <v>251</v>
      </c>
      <c r="D8" s="169"/>
      <c r="E8" s="169"/>
      <c r="F8" s="169"/>
      <c r="G8" s="167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x14ac:dyDescent="0.35">
      <c r="A9" s="130" t="s">
        <v>539</v>
      </c>
      <c r="B9" s="131">
        <v>5588162839</v>
      </c>
      <c r="C9" s="131">
        <v>-8687986.9200000763</v>
      </c>
      <c r="D9" s="131">
        <f>+B9+C9</f>
        <v>5579474852.0799999</v>
      </c>
      <c r="E9" s="131">
        <v>2893797072.4300003</v>
      </c>
      <c r="F9" s="131">
        <v>2828021221.6500006</v>
      </c>
      <c r="G9" s="132">
        <f t="shared" ref="G9" si="0">+G10+G11+G12+G15+G16+G19</f>
        <v>2685677779.6500001</v>
      </c>
      <c r="H9" s="108"/>
    </row>
    <row r="10" spans="1:23" x14ac:dyDescent="0.35">
      <c r="A10" s="133" t="s">
        <v>537</v>
      </c>
      <c r="B10" s="134">
        <v>1851164641</v>
      </c>
      <c r="C10" s="134">
        <v>-15251563.330000043</v>
      </c>
      <c r="D10" s="134">
        <f t="shared" ref="D10:D31" si="1">+B10+C10</f>
        <v>1835913077.6700001</v>
      </c>
      <c r="E10" s="134">
        <v>780514025.67000031</v>
      </c>
      <c r="F10" s="134">
        <v>757923521.09000015</v>
      </c>
      <c r="G10" s="135">
        <f t="shared" ref="G10:G30" si="2">+D10-E10</f>
        <v>1055399051.9999998</v>
      </c>
      <c r="H10" s="108"/>
    </row>
    <row r="11" spans="1:23" x14ac:dyDescent="0.35">
      <c r="A11" s="133" t="s">
        <v>536</v>
      </c>
      <c r="B11" s="134">
        <v>2201169654</v>
      </c>
      <c r="C11" s="134">
        <v>800643.40999996662</v>
      </c>
      <c r="D11" s="134">
        <f t="shared" si="1"/>
        <v>2201970297.4099998</v>
      </c>
      <c r="E11" s="134">
        <v>1473698586.5999997</v>
      </c>
      <c r="F11" s="134">
        <v>1449814728.9800003</v>
      </c>
      <c r="G11" s="135">
        <f t="shared" si="2"/>
        <v>728271710.81000018</v>
      </c>
      <c r="H11" s="108"/>
    </row>
    <row r="12" spans="1:23" x14ac:dyDescent="0.35">
      <c r="A12" s="133" t="s">
        <v>535</v>
      </c>
      <c r="B12" s="134">
        <v>1190879</v>
      </c>
      <c r="C12" s="134">
        <v>-563854</v>
      </c>
      <c r="D12" s="134">
        <f t="shared" si="1"/>
        <v>627025</v>
      </c>
      <c r="E12" s="134">
        <v>0</v>
      </c>
      <c r="F12" s="134">
        <v>0</v>
      </c>
      <c r="G12" s="135">
        <f t="shared" si="2"/>
        <v>627025</v>
      </c>
      <c r="H12" s="108"/>
    </row>
    <row r="13" spans="1:23" x14ac:dyDescent="0.35">
      <c r="A13" s="133" t="s">
        <v>534</v>
      </c>
      <c r="B13" s="136">
        <v>1190879</v>
      </c>
      <c r="C13" s="136">
        <v>-563854</v>
      </c>
      <c r="D13" s="136">
        <f t="shared" si="1"/>
        <v>627025</v>
      </c>
      <c r="E13" s="136">
        <v>0</v>
      </c>
      <c r="F13" s="136">
        <v>0</v>
      </c>
      <c r="G13" s="135">
        <f t="shared" si="2"/>
        <v>627025</v>
      </c>
      <c r="H13" s="108"/>
    </row>
    <row r="14" spans="1:23" x14ac:dyDescent="0.35">
      <c r="A14" s="133" t="s">
        <v>533</v>
      </c>
      <c r="B14" s="136">
        <v>0</v>
      </c>
      <c r="C14" s="136">
        <v>0</v>
      </c>
      <c r="D14" s="136">
        <f t="shared" si="1"/>
        <v>0</v>
      </c>
      <c r="E14" s="136">
        <v>0</v>
      </c>
      <c r="F14" s="136">
        <v>0</v>
      </c>
      <c r="G14" s="135">
        <f t="shared" si="2"/>
        <v>0</v>
      </c>
      <c r="H14" s="108"/>
    </row>
    <row r="15" spans="1:23" x14ac:dyDescent="0.35">
      <c r="A15" s="133" t="s">
        <v>532</v>
      </c>
      <c r="B15" s="134">
        <v>1534637665</v>
      </c>
      <c r="C15" s="134">
        <v>6326787</v>
      </c>
      <c r="D15" s="134">
        <f t="shared" si="1"/>
        <v>1540964452</v>
      </c>
      <c r="E15" s="134">
        <v>639584460.15999997</v>
      </c>
      <c r="F15" s="134">
        <v>620282971.57999992</v>
      </c>
      <c r="G15" s="137">
        <f t="shared" si="2"/>
        <v>901379991.84000003</v>
      </c>
      <c r="H15" s="108"/>
    </row>
    <row r="16" spans="1:23" ht="26.5" x14ac:dyDescent="0.35">
      <c r="A16" s="130" t="s">
        <v>531</v>
      </c>
      <c r="B16" s="136">
        <v>0</v>
      </c>
      <c r="C16" s="136">
        <v>0</v>
      </c>
      <c r="D16" s="136">
        <f t="shared" si="1"/>
        <v>0</v>
      </c>
      <c r="E16" s="136">
        <v>0</v>
      </c>
      <c r="F16" s="136">
        <v>0</v>
      </c>
      <c r="G16" s="132">
        <f t="shared" si="2"/>
        <v>0</v>
      </c>
      <c r="H16" s="108"/>
    </row>
    <row r="17" spans="1:8" x14ac:dyDescent="0.35">
      <c r="A17" s="133" t="s">
        <v>530</v>
      </c>
      <c r="B17" s="136">
        <v>0</v>
      </c>
      <c r="C17" s="136">
        <v>0</v>
      </c>
      <c r="D17" s="136">
        <f t="shared" si="1"/>
        <v>0</v>
      </c>
      <c r="E17" s="136">
        <v>0</v>
      </c>
      <c r="F17" s="136">
        <v>0</v>
      </c>
      <c r="G17" s="135">
        <f t="shared" si="2"/>
        <v>0</v>
      </c>
      <c r="H17" s="108"/>
    </row>
    <row r="18" spans="1:8" x14ac:dyDescent="0.35">
      <c r="A18" s="133" t="s">
        <v>529</v>
      </c>
      <c r="B18" s="136">
        <v>0</v>
      </c>
      <c r="C18" s="136">
        <v>0</v>
      </c>
      <c r="D18" s="136">
        <f t="shared" si="1"/>
        <v>0</v>
      </c>
      <c r="E18" s="136">
        <v>0</v>
      </c>
      <c r="F18" s="136">
        <v>0</v>
      </c>
      <c r="G18" s="135">
        <f t="shared" si="2"/>
        <v>0</v>
      </c>
      <c r="H18" s="108"/>
    </row>
    <row r="19" spans="1:8" x14ac:dyDescent="0.35">
      <c r="A19" s="133" t="s">
        <v>528</v>
      </c>
      <c r="B19" s="136">
        <v>0</v>
      </c>
      <c r="C19" s="136">
        <v>0</v>
      </c>
      <c r="D19" s="136">
        <f t="shared" si="1"/>
        <v>0</v>
      </c>
      <c r="E19" s="136">
        <v>0</v>
      </c>
      <c r="F19" s="136">
        <v>0</v>
      </c>
      <c r="G19" s="135">
        <f t="shared" si="2"/>
        <v>0</v>
      </c>
      <c r="H19" s="108"/>
    </row>
    <row r="20" spans="1:8" x14ac:dyDescent="0.35">
      <c r="A20" s="130" t="s">
        <v>538</v>
      </c>
      <c r="B20" s="138">
        <v>6904784747</v>
      </c>
      <c r="C20" s="138">
        <v>-2230151.7000000477</v>
      </c>
      <c r="D20" s="138">
        <f t="shared" si="1"/>
        <v>6902554595.3000002</v>
      </c>
      <c r="E20" s="138">
        <v>2930978589.9099998</v>
      </c>
      <c r="F20" s="138">
        <v>2930978589.9099998</v>
      </c>
      <c r="G20" s="132">
        <f t="shared" ref="G20" si="3">G21+G22+G23+G26+G27+G30</f>
        <v>3971576005.3900003</v>
      </c>
      <c r="H20" s="108"/>
    </row>
    <row r="21" spans="1:8" x14ac:dyDescent="0.35">
      <c r="A21" s="133" t="s">
        <v>537</v>
      </c>
      <c r="B21" s="136">
        <v>0</v>
      </c>
      <c r="C21" s="136">
        <v>0</v>
      </c>
      <c r="D21" s="136">
        <f t="shared" si="1"/>
        <v>0</v>
      </c>
      <c r="E21" s="136">
        <v>0</v>
      </c>
      <c r="F21" s="136">
        <v>0</v>
      </c>
      <c r="G21" s="135">
        <f t="shared" si="2"/>
        <v>0</v>
      </c>
      <c r="H21" s="108"/>
    </row>
    <row r="22" spans="1:8" x14ac:dyDescent="0.35">
      <c r="A22" s="133" t="s">
        <v>536</v>
      </c>
      <c r="B22" s="134">
        <v>6904784747</v>
      </c>
      <c r="C22" s="134">
        <v>-2230151.7000000477</v>
      </c>
      <c r="D22" s="134">
        <f t="shared" si="1"/>
        <v>6902554595.3000002</v>
      </c>
      <c r="E22" s="134">
        <v>2930978589.9099998</v>
      </c>
      <c r="F22" s="134">
        <v>2930978589.9099998</v>
      </c>
      <c r="G22" s="135">
        <f t="shared" si="2"/>
        <v>3971576005.3900003</v>
      </c>
      <c r="H22" s="108"/>
    </row>
    <row r="23" spans="1:8" x14ac:dyDescent="0.35">
      <c r="A23" s="130" t="s">
        <v>535</v>
      </c>
      <c r="B23" s="136">
        <v>0</v>
      </c>
      <c r="C23" s="136">
        <v>0</v>
      </c>
      <c r="D23" s="136">
        <f t="shared" si="1"/>
        <v>0</v>
      </c>
      <c r="E23" s="136">
        <v>0</v>
      </c>
      <c r="F23" s="136">
        <v>0</v>
      </c>
      <c r="G23" s="132">
        <f t="shared" si="2"/>
        <v>0</v>
      </c>
      <c r="H23" s="108"/>
    </row>
    <row r="24" spans="1:8" x14ac:dyDescent="0.35">
      <c r="A24" s="133" t="s">
        <v>534</v>
      </c>
      <c r="B24" s="136">
        <v>0</v>
      </c>
      <c r="C24" s="136">
        <v>0</v>
      </c>
      <c r="D24" s="136">
        <f t="shared" si="1"/>
        <v>0</v>
      </c>
      <c r="E24" s="136">
        <v>0</v>
      </c>
      <c r="F24" s="136">
        <v>0</v>
      </c>
      <c r="G24" s="135">
        <f t="shared" si="2"/>
        <v>0</v>
      </c>
      <c r="H24" s="108"/>
    </row>
    <row r="25" spans="1:8" x14ac:dyDescent="0.35">
      <c r="A25" s="133" t="s">
        <v>533</v>
      </c>
      <c r="B25" s="136">
        <v>0</v>
      </c>
      <c r="C25" s="136">
        <v>0</v>
      </c>
      <c r="D25" s="136">
        <f t="shared" si="1"/>
        <v>0</v>
      </c>
      <c r="E25" s="136">
        <v>0</v>
      </c>
      <c r="F25" s="136">
        <v>0</v>
      </c>
      <c r="G25" s="135">
        <f t="shared" si="2"/>
        <v>0</v>
      </c>
      <c r="H25" s="108"/>
    </row>
    <row r="26" spans="1:8" x14ac:dyDescent="0.35">
      <c r="A26" s="133" t="s">
        <v>532</v>
      </c>
      <c r="B26" s="136">
        <v>0</v>
      </c>
      <c r="C26" s="136">
        <v>0</v>
      </c>
      <c r="D26" s="136">
        <f t="shared" si="1"/>
        <v>0</v>
      </c>
      <c r="E26" s="136">
        <v>0</v>
      </c>
      <c r="F26" s="136">
        <v>0</v>
      </c>
      <c r="G26" s="135">
        <f t="shared" si="2"/>
        <v>0</v>
      </c>
      <c r="H26" s="108"/>
    </row>
    <row r="27" spans="1:8" ht="26.5" x14ac:dyDescent="0.35">
      <c r="A27" s="130" t="s">
        <v>531</v>
      </c>
      <c r="B27" s="136">
        <v>0</v>
      </c>
      <c r="C27" s="136">
        <v>0</v>
      </c>
      <c r="D27" s="136">
        <f t="shared" si="1"/>
        <v>0</v>
      </c>
      <c r="E27" s="136">
        <v>0</v>
      </c>
      <c r="F27" s="136">
        <v>0</v>
      </c>
      <c r="G27" s="132">
        <f t="shared" si="2"/>
        <v>0</v>
      </c>
      <c r="H27" s="108"/>
    </row>
    <row r="28" spans="1:8" x14ac:dyDescent="0.35">
      <c r="A28" s="133" t="s">
        <v>530</v>
      </c>
      <c r="B28" s="136">
        <v>0</v>
      </c>
      <c r="C28" s="136">
        <v>0</v>
      </c>
      <c r="D28" s="136">
        <f t="shared" si="1"/>
        <v>0</v>
      </c>
      <c r="E28" s="136">
        <v>0</v>
      </c>
      <c r="F28" s="136">
        <v>0</v>
      </c>
      <c r="G28" s="135">
        <f t="shared" si="2"/>
        <v>0</v>
      </c>
      <c r="H28" s="108"/>
    </row>
    <row r="29" spans="1:8" x14ac:dyDescent="0.35">
      <c r="A29" s="133" t="s">
        <v>529</v>
      </c>
      <c r="B29" s="136">
        <v>0</v>
      </c>
      <c r="C29" s="136">
        <v>0</v>
      </c>
      <c r="D29" s="136">
        <f t="shared" si="1"/>
        <v>0</v>
      </c>
      <c r="E29" s="136">
        <v>0</v>
      </c>
      <c r="F29" s="136">
        <v>0</v>
      </c>
      <c r="G29" s="135">
        <f t="shared" si="2"/>
        <v>0</v>
      </c>
      <c r="H29" s="108"/>
    </row>
    <row r="30" spans="1:8" x14ac:dyDescent="0.35">
      <c r="A30" s="133" t="s">
        <v>528</v>
      </c>
      <c r="B30" s="136">
        <v>0</v>
      </c>
      <c r="C30" s="136">
        <v>0</v>
      </c>
      <c r="D30" s="136">
        <f t="shared" si="1"/>
        <v>0</v>
      </c>
      <c r="E30" s="136">
        <v>0</v>
      </c>
      <c r="F30" s="136">
        <v>0</v>
      </c>
      <c r="G30" s="135">
        <f t="shared" si="2"/>
        <v>0</v>
      </c>
      <c r="H30" s="108"/>
    </row>
    <row r="31" spans="1:8" x14ac:dyDescent="0.35">
      <c r="A31" s="139" t="s">
        <v>527</v>
      </c>
      <c r="B31" s="140">
        <v>12492947586</v>
      </c>
      <c r="C31" s="140">
        <v>-10918138.619999886</v>
      </c>
      <c r="D31" s="140">
        <f t="shared" si="1"/>
        <v>12482029447.380001</v>
      </c>
      <c r="E31" s="140">
        <v>5824775662.3400002</v>
      </c>
      <c r="F31" s="140">
        <v>5758999811.5600004</v>
      </c>
      <c r="G31" s="141">
        <f t="shared" ref="G31" si="4">G9+G20</f>
        <v>6657253785.0400009</v>
      </c>
      <c r="H31" s="108"/>
    </row>
    <row r="32" spans="1:8" x14ac:dyDescent="0.35">
      <c r="A32" s="166" t="s">
        <v>1</v>
      </c>
      <c r="B32" s="166"/>
      <c r="C32" s="166"/>
      <c r="D32" s="166"/>
      <c r="E32" s="166"/>
      <c r="F32" s="166"/>
      <c r="G32" s="166"/>
    </row>
    <row r="33" spans="2:7" x14ac:dyDescent="0.35">
      <c r="B33" s="109"/>
      <c r="C33" s="109"/>
      <c r="E33" s="107"/>
      <c r="F33" s="107"/>
      <c r="G33" s="109"/>
    </row>
    <row r="34" spans="2:7" x14ac:dyDescent="0.35">
      <c r="G34" s="109"/>
    </row>
  </sheetData>
  <mergeCells count="12">
    <mergeCell ref="A32:G32"/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SITUACIÓN FINANCIERA</vt:lpstr>
      <vt:lpstr>ANALITICO DE DEUDA</vt:lpstr>
      <vt:lpstr>ANALITICO DE DEUDA OBLIGACIONES</vt:lpstr>
      <vt:lpstr>BALANCE PRESUPUESTARIO</vt:lpstr>
      <vt:lpstr>ANÁLITICO DE INGRESOS</vt:lpstr>
      <vt:lpstr>AE- OBJETO DE GASTO</vt:lpstr>
      <vt:lpstr>AE-CLASIFICACION ADMINISTRATIVA</vt:lpstr>
      <vt:lpstr>AE- CLASIFICACIÓN FUNCIONAL</vt:lpstr>
      <vt:lpstr>AE- SERVICIOS PERSONALES</vt:lpstr>
      <vt:lpstr>'AE- OBJETO DE GASTO'!Área_de_impresión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Gabriel Abelardo Cauich Castilla</cp:lastModifiedBy>
  <dcterms:created xsi:type="dcterms:W3CDTF">2020-07-24T12:33:37Z</dcterms:created>
  <dcterms:modified xsi:type="dcterms:W3CDTF">2020-07-30T15:42:09Z</dcterms:modified>
</cp:coreProperties>
</file>